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310" windowHeight="1155" tabRatio="802" activeTab="10"/>
  </bookViews>
  <sheets>
    <sheet name="диаграмма" sheetId="26" r:id="rId1"/>
    <sheet name="демогр" sheetId="149" r:id="rId2"/>
    <sheet name="труд рес" sheetId="195" r:id="rId3"/>
    <sheet name="занятость" sheetId="23" r:id="rId4"/>
    <sheet name="Ст.мин. набора прод." sheetId="98" r:id="rId5"/>
    <sheet name="социнфрастр " sheetId="213" r:id="rId6"/>
    <sheet name="цены на металл" sheetId="95" r:id="rId7"/>
    <sheet name="цены на металл 2" sheetId="96" r:id="rId8"/>
    <sheet name="дин. цен " sheetId="198" r:id="rId9"/>
    <sheet name="индекс потр цен " sheetId="212" r:id="rId10"/>
    <sheet name="Средние цены " sheetId="211" r:id="rId11"/>
  </sheets>
  <externalReferences>
    <externalReference r:id="rId12"/>
    <externalReference r:id="rId13"/>
  </externalReferences>
  <definedNames>
    <definedName name="_xlnm.Print_Titles" localSheetId="8">'дин. цен '!$3:$4</definedName>
    <definedName name="_xlnm.Print_Area" localSheetId="1">демогр!$A$1:$H$57</definedName>
    <definedName name="_xlnm.Print_Area" localSheetId="8">'дин. цен '!$A$1:$F$106</definedName>
    <definedName name="_xlnm.Print_Area" localSheetId="3">занятость!$A$1:$H$50</definedName>
    <definedName name="_xlnm.Print_Area" localSheetId="9">'индекс потр цен '!$A$1:$N$65</definedName>
    <definedName name="_xlnm.Print_Area" localSheetId="5">'социнфрастр '!$A$1:$F$90</definedName>
    <definedName name="_xlnm.Print_Area" localSheetId="4">'Ст.мин. набора прод.'!$A$1:$K$126</definedName>
    <definedName name="_xlnm.Print_Area" localSheetId="2">'труд рес'!$A$1:$I$62</definedName>
    <definedName name="_xlnm.Print_Area" localSheetId="6">'цены на металл'!$A$1:$O$97</definedName>
    <definedName name="_xlnm.Print_Area" localSheetId="7">'цены на металл 2'!$A$1:$O$76</definedName>
  </definedNames>
  <calcPr calcId="125725"/>
</workbook>
</file>

<file path=xl/calcChain.xml><?xml version="1.0" encoding="utf-8"?>
<calcChain xmlns="http://schemas.openxmlformats.org/spreadsheetml/2006/main">
  <c r="E68" i="198"/>
  <c r="E69"/>
  <c r="E67"/>
  <c r="D69"/>
  <c r="I54" i="98" l="1"/>
  <c r="F54"/>
  <c r="C54"/>
  <c r="F24" i="195"/>
  <c r="D24"/>
  <c r="E20" i="149" l="1"/>
  <c r="E60" i="198"/>
  <c r="F13" i="149"/>
  <c r="F11"/>
  <c r="F9"/>
  <c r="F5"/>
  <c r="G6" i="195" l="1"/>
  <c r="E24"/>
  <c r="D60" l="1"/>
  <c r="J60" i="98" l="1"/>
  <c r="I60"/>
  <c r="G60"/>
  <c r="F60"/>
  <c r="C60"/>
  <c r="D60"/>
  <c r="F9" i="23" l="1"/>
  <c r="F8"/>
  <c r="F7"/>
  <c r="F6"/>
  <c r="F5"/>
  <c r="C65" i="98"/>
  <c r="D65"/>
  <c r="F65"/>
  <c r="G65"/>
  <c r="I65"/>
  <c r="J65"/>
  <c r="AQ31" i="26"/>
  <c r="G23" i="149"/>
  <c r="G22"/>
  <c r="G19" l="1"/>
  <c r="G18"/>
  <c r="E54" i="198" l="1"/>
  <c r="C64" i="98" l="1"/>
  <c r="D64"/>
  <c r="F64"/>
  <c r="G64"/>
  <c r="I64"/>
  <c r="J64"/>
  <c r="G24" i="195" l="1"/>
  <c r="H24"/>
  <c r="C63" i="98"/>
  <c r="D63"/>
  <c r="F63"/>
  <c r="G63"/>
  <c r="I63"/>
  <c r="J63"/>
  <c r="C69" i="198" l="1"/>
  <c r="D38" i="195"/>
  <c r="D35"/>
  <c r="D31"/>
  <c r="F53"/>
  <c r="D41" l="1"/>
  <c r="D47"/>
  <c r="F20" i="149"/>
  <c r="E44" i="198" l="1"/>
  <c r="E34"/>
  <c r="E70" l="1"/>
  <c r="F69"/>
  <c r="E64"/>
  <c r="E63"/>
  <c r="E62"/>
  <c r="E61"/>
  <c r="E58"/>
  <c r="E57"/>
  <c r="E56"/>
  <c r="E55"/>
  <c r="E53"/>
  <c r="E52"/>
  <c r="E51"/>
  <c r="E50"/>
  <c r="E49"/>
  <c r="E48"/>
  <c r="E47"/>
  <c r="E46"/>
  <c r="E45"/>
  <c r="E43"/>
  <c r="E42"/>
  <c r="E41"/>
  <c r="E40"/>
  <c r="E39"/>
  <c r="E38"/>
  <c r="E37"/>
  <c r="E36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N17" i="95" l="1"/>
  <c r="M17"/>
  <c r="L17"/>
  <c r="K17"/>
  <c r="J17"/>
  <c r="I17"/>
  <c r="H17" l="1"/>
  <c r="G17"/>
  <c r="F17"/>
  <c r="E17"/>
  <c r="D17"/>
  <c r="C17"/>
  <c r="J62" i="98" l="1"/>
  <c r="I62"/>
  <c r="G62"/>
  <c r="F62"/>
  <c r="D62"/>
  <c r="C62"/>
  <c r="J61"/>
  <c r="I61"/>
  <c r="G61"/>
  <c r="F61"/>
  <c r="D61"/>
  <c r="C61"/>
  <c r="J59"/>
  <c r="I59"/>
  <c r="G59"/>
  <c r="F59"/>
  <c r="D59"/>
  <c r="C59" l="1"/>
  <c r="J58"/>
  <c r="I58"/>
  <c r="G58"/>
  <c r="F58"/>
  <c r="D58"/>
  <c r="C58" l="1"/>
  <c r="J57"/>
  <c r="I57"/>
  <c r="G57"/>
  <c r="F57"/>
  <c r="D57"/>
  <c r="C57"/>
  <c r="J56"/>
  <c r="I56"/>
  <c r="G56"/>
  <c r="F56"/>
  <c r="D56"/>
  <c r="C56" l="1"/>
  <c r="J55"/>
  <c r="I55" l="1"/>
  <c r="G55"/>
  <c r="F55"/>
  <c r="D55"/>
  <c r="C55"/>
  <c r="J54" l="1"/>
  <c r="G54"/>
  <c r="D54"/>
  <c r="J51"/>
  <c r="I51"/>
  <c r="G51"/>
  <c r="F51"/>
  <c r="D51"/>
  <c r="C51"/>
  <c r="J50"/>
  <c r="I50"/>
  <c r="G50"/>
  <c r="F50"/>
  <c r="D50"/>
  <c r="C50"/>
  <c r="J49"/>
  <c r="I49"/>
  <c r="G49"/>
  <c r="F49"/>
  <c r="D49"/>
  <c r="C49"/>
  <c r="J48"/>
  <c r="I48"/>
  <c r="G48"/>
  <c r="F48"/>
  <c r="D48"/>
  <c r="C48"/>
  <c r="J47"/>
  <c r="I47"/>
  <c r="G47"/>
  <c r="F47"/>
  <c r="D47"/>
  <c r="C47"/>
  <c r="J46"/>
  <c r="I46"/>
  <c r="G46"/>
  <c r="F46"/>
  <c r="D46"/>
  <c r="C46"/>
  <c r="J45"/>
  <c r="I45"/>
  <c r="G45"/>
  <c r="F45"/>
  <c r="D45"/>
  <c r="C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J41"/>
  <c r="I41"/>
  <c r="G41"/>
  <c r="F41"/>
  <c r="D41"/>
  <c r="C41"/>
  <c r="J40"/>
  <c r="I40"/>
  <c r="G40"/>
  <c r="F40"/>
  <c r="D40"/>
  <c r="C40"/>
  <c r="J39"/>
  <c r="I39"/>
  <c r="G39"/>
  <c r="F39"/>
  <c r="D39"/>
  <c r="C39"/>
  <c r="J38"/>
  <c r="I38"/>
  <c r="G38"/>
  <c r="F38"/>
  <c r="D38"/>
  <c r="C38"/>
  <c r="J37"/>
  <c r="I37"/>
  <c r="G37"/>
  <c r="F37"/>
  <c r="D37"/>
  <c r="C37"/>
  <c r="J36"/>
  <c r="I36"/>
  <c r="G36"/>
  <c r="F36"/>
  <c r="D36"/>
  <c r="C36"/>
  <c r="J35"/>
  <c r="I35"/>
  <c r="G35"/>
  <c r="F35"/>
  <c r="D35"/>
  <c r="C35"/>
  <c r="J34"/>
  <c r="I34"/>
  <c r="G34"/>
  <c r="F34"/>
  <c r="D34"/>
  <c r="C34"/>
  <c r="J33"/>
  <c r="I33"/>
  <c r="G33"/>
  <c r="F33"/>
  <c r="D33"/>
  <c r="C33"/>
  <c r="J32"/>
  <c r="I32"/>
  <c r="G32"/>
  <c r="F32"/>
  <c r="D32"/>
  <c r="C32"/>
  <c r="J31"/>
  <c r="I31"/>
  <c r="G31"/>
  <c r="F31"/>
  <c r="D31"/>
  <c r="C31"/>
  <c r="J30"/>
  <c r="I30"/>
  <c r="G30"/>
  <c r="F30"/>
  <c r="D30"/>
  <c r="C30"/>
  <c r="J29"/>
  <c r="I29"/>
  <c r="G29"/>
  <c r="F29"/>
  <c r="D29"/>
  <c r="C29"/>
  <c r="J28"/>
  <c r="I28"/>
  <c r="G28"/>
  <c r="F28"/>
  <c r="C28"/>
  <c r="J27"/>
  <c r="I27"/>
  <c r="G27"/>
  <c r="F27"/>
  <c r="D27"/>
  <c r="C27"/>
  <c r="J26"/>
  <c r="I26"/>
  <c r="G26"/>
  <c r="F26"/>
  <c r="D26"/>
  <c r="C26"/>
  <c r="J25"/>
  <c r="I25"/>
  <c r="G25"/>
  <c r="F25"/>
  <c r="D25"/>
  <c r="C25"/>
  <c r="J24"/>
  <c r="I24"/>
  <c r="G24"/>
  <c r="F24"/>
  <c r="D24"/>
  <c r="C24"/>
  <c r="J23"/>
  <c r="I23"/>
  <c r="G23"/>
  <c r="F23"/>
  <c r="D23"/>
  <c r="C23"/>
  <c r="J22"/>
  <c r="I22"/>
  <c r="G22"/>
  <c r="F22"/>
  <c r="D22"/>
  <c r="C22"/>
  <c r="J21"/>
  <c r="I21"/>
  <c r="G21"/>
  <c r="F21"/>
  <c r="D21"/>
  <c r="C21"/>
  <c r="J20"/>
  <c r="I20"/>
  <c r="G20"/>
  <c r="F20"/>
  <c r="D20"/>
  <c r="C20"/>
  <c r="J19"/>
  <c r="I19"/>
  <c r="G19"/>
  <c r="F19"/>
  <c r="D19"/>
  <c r="C19"/>
  <c r="J18"/>
  <c r="I18"/>
  <c r="G18"/>
  <c r="F18"/>
  <c r="D18"/>
  <c r="C18"/>
  <c r="J17"/>
  <c r="I17"/>
  <c r="G17"/>
  <c r="F17"/>
  <c r="D17"/>
  <c r="C17"/>
  <c r="J16"/>
  <c r="I16"/>
  <c r="G16"/>
  <c r="F16"/>
  <c r="D16"/>
  <c r="C16"/>
  <c r="J15"/>
  <c r="I15"/>
  <c r="G15"/>
  <c r="F15"/>
  <c r="D15"/>
  <c r="C15"/>
  <c r="J14"/>
  <c r="I14"/>
  <c r="G14"/>
  <c r="F14"/>
  <c r="D14"/>
  <c r="C14"/>
  <c r="J13"/>
  <c r="I13"/>
  <c r="G13"/>
  <c r="F13"/>
  <c r="D13"/>
  <c r="C13"/>
  <c r="J12"/>
  <c r="I12"/>
  <c r="G12"/>
  <c r="F12"/>
  <c r="D12"/>
  <c r="C12"/>
  <c r="J11"/>
  <c r="I11"/>
  <c r="G11"/>
  <c r="F11"/>
  <c r="G10"/>
  <c r="F10"/>
  <c r="G9"/>
  <c r="F9"/>
  <c r="G8"/>
  <c r="F8"/>
  <c r="G7"/>
  <c r="F7"/>
  <c r="G6"/>
  <c r="F6"/>
  <c r="G5"/>
  <c r="F5"/>
  <c r="F13" i="23" l="1"/>
  <c r="F12"/>
  <c r="F11"/>
  <c r="H59" i="195" l="1"/>
  <c r="G59"/>
  <c r="H58"/>
  <c r="G58"/>
  <c r="G57"/>
  <c r="H56"/>
  <c r="G56"/>
  <c r="H55"/>
  <c r="G55"/>
  <c r="H54"/>
  <c r="G54"/>
  <c r="H53" s="1"/>
  <c r="G53"/>
  <c r="H52"/>
  <c r="G52"/>
  <c r="H51"/>
  <c r="G51"/>
  <c r="H50"/>
  <c r="G50"/>
  <c r="H48"/>
  <c r="G48"/>
  <c r="H57" l="1"/>
  <c r="F47"/>
  <c r="F60" l="1"/>
  <c r="H47"/>
  <c r="G47"/>
  <c r="H40"/>
  <c r="G40"/>
  <c r="H39"/>
  <c r="G39"/>
  <c r="F38"/>
  <c r="G38" s="1"/>
  <c r="H37"/>
  <c r="G37"/>
  <c r="H36"/>
  <c r="G36"/>
  <c r="F35"/>
  <c r="G35" s="1"/>
  <c r="H33"/>
  <c r="G33"/>
  <c r="H32"/>
  <c r="G32"/>
  <c r="F31"/>
  <c r="H31" s="1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20" i="149"/>
  <c r="G31" i="195" l="1"/>
  <c r="H35"/>
  <c r="H38"/>
  <c r="H6"/>
  <c r="H60"/>
  <c r="G60"/>
  <c r="D20" i="149"/>
  <c r="G20" s="1"/>
  <c r="AP31" i="26" l="1"/>
  <c r="AO31" l="1"/>
  <c r="AN31" l="1"/>
  <c r="AM31" l="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C16"/>
  <c r="B16"/>
  <c r="C11"/>
  <c r="B11" l="1"/>
  <c r="F41" i="195" l="1"/>
  <c r="H41" s="1"/>
  <c r="G41" l="1"/>
</calcChain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<sst xmlns="http://schemas.openxmlformats.org/spreadsheetml/2006/main" count="920" uniqueCount="523">
  <si>
    <t>Магаданская область</t>
  </si>
  <si>
    <t>Чукотский авт.округ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</si>
  <si>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</si>
  <si>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</si>
  <si>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</si>
  <si>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</si>
  <si>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</si>
  <si>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</si>
  <si>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</si>
  <si>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</si>
  <si>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</si>
  <si>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</si>
  <si>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</si>
  <si>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</si>
  <si>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</si>
  <si>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</si>
  <si>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</si>
  <si>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</si>
  <si>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</si>
  <si>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</si>
  <si>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</si>
  <si>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</si>
  <si>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</si>
  <si>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</si>
  <si>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</si>
  <si>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</si>
  <si>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</si>
  <si>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</si>
  <si>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</si>
  <si>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</si>
  <si>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</si>
  <si>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</si>
  <si>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</si>
  <si>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</si>
  <si>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</si>
  <si>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</si>
  <si>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</si>
  <si>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</si>
  <si>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</si>
  <si>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</si>
  <si>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</si>
  <si>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</si>
  <si>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</si>
  <si>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</si>
  <si>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</si>
  <si>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</si>
  <si>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</si>
  <si>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</si>
  <si>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</si>
  <si>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</si>
  <si>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</si>
  <si>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</si>
  <si>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</si>
  <si>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</si>
  <si>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</si>
  <si>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</si>
  <si>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Темп роста,%</t>
  </si>
  <si>
    <t>Лист для диаграмм</t>
  </si>
  <si>
    <t>Красноярский край</t>
  </si>
  <si>
    <t>1.</t>
  </si>
  <si>
    <t>2.</t>
  </si>
  <si>
    <t>3.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</si>
  <si>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</si>
  <si>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</si>
  <si>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</si>
  <si>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</si>
  <si>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</si>
  <si>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</si>
  <si>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</si>
  <si>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</si>
  <si>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</si>
  <si>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</si>
  <si>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</si>
  <si>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</si>
  <si>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</si>
  <si>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</si>
  <si>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</si>
  <si>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</si>
  <si>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</si>
  <si>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</si>
  <si>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</si>
  <si>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</si>
  <si>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</si>
  <si>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</si>
  <si>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</si>
  <si>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</si>
  <si>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</si>
  <si>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</si>
  <si>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</si>
  <si>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</si>
  <si>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</si>
  <si>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</si>
  <si>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</si>
  <si>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</si>
  <si>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</si>
  <si>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</si>
  <si>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</si>
  <si>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</si>
  <si>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</si>
  <si>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</si>
  <si>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</si>
  <si>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</si>
  <si>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</si>
  <si>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</si>
  <si>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</si>
  <si>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</si>
  <si>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</si>
  <si>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</si>
  <si>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</si>
  <si>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</si>
  <si>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</si>
  <si>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</si>
  <si>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</si>
  <si>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</si>
  <si>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</si>
  <si>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</si>
  <si>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</si>
  <si>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</si>
  <si>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</si>
  <si>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</si>
  <si>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</si>
  <si>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</si>
  <si>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</si>
  <si>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</si>
  <si>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</si>
  <si>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</si>
  <si>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</si>
  <si>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</si>
  <si>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</si>
  <si>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</si>
  <si>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</si>
  <si>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</si>
  <si>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</si>
  <si>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</si>
  <si>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</si>
  <si>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</si>
  <si>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</si>
  <si>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</si>
  <si>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</si>
  <si>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</si>
  <si>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</si>
  <si>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</si>
  <si>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</si>
  <si>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</si>
  <si>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</si>
  <si>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</si>
  <si>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</si>
  <si>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</si>
  <si>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</si>
  <si>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</si>
  <si>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</si>
  <si>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</si>
  <si>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</si>
  <si>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</si>
  <si>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</si>
  <si>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</si>
  <si>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</si>
  <si>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</si>
  <si>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</si>
  <si>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</si>
  <si>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</si>
  <si>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</si>
  <si>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</si>
  <si>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</si>
  <si>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</si>
  <si>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</si>
  <si>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</si>
  <si>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</si>
  <si>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</si>
  <si>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</si>
  <si>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</si>
  <si>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</si>
  <si>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</si>
  <si>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</si>
  <si>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</si>
  <si>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</si>
  <si>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</si>
  <si>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</si>
  <si>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</si>
  <si>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</si>
  <si>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</si>
  <si>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</si>
  <si>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</si>
  <si>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</si>
  <si>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</si>
  <si>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</si>
  <si>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</si>
  <si>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</si>
  <si>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</si>
  <si>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</si>
  <si>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</si>
  <si>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</si>
  <si>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</si>
  <si>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</si>
  <si>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</si>
  <si>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</si>
  <si>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</si>
  <si>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</si>
  <si>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</si>
  <si>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</si>
  <si>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</si>
  <si>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</si>
  <si>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</si>
  <si>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</si>
  <si>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</si>
  <si>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</si>
  <si>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</si>
  <si>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</si>
  <si>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</si>
  <si>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</si>
  <si>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</si>
  <si>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</si>
  <si>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</si>
  <si>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</si>
  <si>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</si>
  <si>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</si>
  <si>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</si>
  <si>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</si>
  <si>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</si>
  <si>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</si>
  <si>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</si>
  <si>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</si>
  <si>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</si>
  <si>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</si>
  <si>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</si>
  <si>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</si>
  <si>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</si>
  <si>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</si>
  <si>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</si>
  <si>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</si>
  <si>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</si>
  <si>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</si>
  <si>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</si>
  <si>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</si>
  <si>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ед/коек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</si>
  <si>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</si>
  <si>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(пос. Снежногорск)</t>
  </si>
  <si>
    <t xml:space="preserve"> - Родильный дом</t>
  </si>
  <si>
    <t>1 / 132</t>
  </si>
  <si>
    <t xml:space="preserve"> - Детская больница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</si>
  <si>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</si>
  <si>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</si>
  <si>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</si>
  <si>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</si>
  <si>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</si>
  <si>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</si>
  <si>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</si>
  <si>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</si>
  <si>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</si>
  <si>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</si>
  <si>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</si>
  <si>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</si>
  <si>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</si>
  <si>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</si>
  <si>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</si>
  <si>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</si>
  <si>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</si>
  <si>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</si>
  <si>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</si>
  <si>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</si>
  <si>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</si>
  <si>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</si>
  <si>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</si>
  <si>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</si>
  <si>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</si>
  <si>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</si>
  <si>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</si>
  <si>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</si>
  <si>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</si>
  <si>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</si>
  <si>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</si>
  <si>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</si>
  <si>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</si>
  <si>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</si>
  <si>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</si>
  <si>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</si>
  <si>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</si>
  <si>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</si>
  <si>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</si>
  <si>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</si>
  <si>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</si>
  <si>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</si>
  <si>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</si>
  <si>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</si>
  <si>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</si>
  <si>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</si>
  <si>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</si>
  <si>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</si>
  <si>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</si>
  <si>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</si>
  <si>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</si>
  <si>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</si>
  <si>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</si>
  <si>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</si>
  <si>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</si>
  <si>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</si>
  <si>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</si>
  <si>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</si>
  <si>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</si>
  <si>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</si>
  <si>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</si>
  <si>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</si>
  <si>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</si>
  <si>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</si>
  <si>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</si>
  <si>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</si>
  <si>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</si>
  <si>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</si>
  <si>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</si>
  <si>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</si>
  <si>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</si>
  <si>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</si>
  <si>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</si>
  <si>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</si>
  <si>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</si>
  <si>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</si>
  <si>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</si>
  <si>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</si>
  <si>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</si>
  <si>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</si>
  <si>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t>1 кв. 2012</t>
  </si>
  <si>
    <t>1 / 16</t>
  </si>
  <si>
    <t>2 кв. 2012</t>
  </si>
  <si>
    <t>Больницы, всего</t>
  </si>
  <si>
    <t>2 / 781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</si>
  <si>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</si>
  <si>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</si>
  <si>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3 / 383</t>
  </si>
  <si>
    <t>1 / 117</t>
  </si>
  <si>
    <t>1 / 134</t>
  </si>
  <si>
    <t>1/70</t>
  </si>
  <si>
    <t>МО город Норильск</t>
  </si>
  <si>
    <t>на 01.01.13г.</t>
  </si>
  <si>
    <t>3 кв. 2012</t>
  </si>
  <si>
    <t>4 кв.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</si>
  <si>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</si>
  <si>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</si>
  <si>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</si>
  <si>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</si>
  <si>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</si>
  <si>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</si>
  <si>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</si>
  <si>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</si>
  <si>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</si>
  <si>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</si>
  <si>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5 / 554</t>
  </si>
  <si>
    <t>Динамика индекса потребительских цен по Красноярскому краю (отчетный месяц к предыдущему), %</t>
  </si>
  <si>
    <t>2 кв. 2013</t>
  </si>
  <si>
    <t>2 / 782</t>
  </si>
  <si>
    <t>1 / 17</t>
  </si>
  <si>
    <t>3 / 381</t>
  </si>
  <si>
    <t>1 / 125</t>
  </si>
  <si>
    <t>1 / 122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</si>
  <si>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</si>
  <si>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</si>
  <si>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</si>
  <si>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</si>
  <si>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r>
      <t>Училище</t>
    </r>
    <r>
      <rPr>
        <sz val="13"/>
        <rFont val="Calibri"/>
        <family val="2"/>
        <charset val="204"/>
      </rPr>
      <t>²</t>
    </r>
  </si>
  <si>
    <t>Образовательные учреждения культуры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</si>
  <si>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Увеличение показателя произошло в связи с миграционными процессами на территории и ростом рождаемости.</t>
    </r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</si>
  <si>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</si>
  <si>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</si>
  <si>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</si>
  <si>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r>
      <t xml:space="preserve">20 / 30 </t>
    </r>
    <r>
      <rPr>
        <vertAlign val="superscript"/>
        <sz val="13"/>
        <rFont val="Times New Roman Cyr"/>
        <charset val="204"/>
      </rPr>
      <t>2)</t>
    </r>
  </si>
  <si>
    <t xml:space="preserve"> хлеб ржано-пшеничный</t>
  </si>
  <si>
    <t xml:space="preserve"> молоко 2,5-3,2%</t>
  </si>
  <si>
    <t xml:space="preserve"> - Городская поликлиника №2 (р-н Талнах)</t>
  </si>
  <si>
    <t xml:space="preserve"> ремонт холодильника без стоимости деталей                                     (замена холод. агрегата)</t>
  </si>
  <si>
    <t xml:space="preserve"> усредненный ремонт импортного цветного телевизора (без стоимости запчастей), с НДС</t>
  </si>
  <si>
    <t>25 / 26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</si>
  <si>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</si>
  <si>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</si>
  <si>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</si>
  <si>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>Работники учреждений бюджетной сферы, ВСЕГО: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</si>
  <si>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</si>
  <si>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</si>
  <si>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</si>
  <si>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по спорту, туризму и молодежной политике</t>
  </si>
  <si>
    <t xml:space="preserve">                - Управление общего и дошкольного образования</t>
  </si>
  <si>
    <t xml:space="preserve">         Прочие:</t>
  </si>
  <si>
    <t xml:space="preserve">                         - финансируемые за счет местного бюджета</t>
  </si>
  <si>
    <t xml:space="preserve">                         - финансируемые за счет Фонда обязательного медицинского страхования</t>
  </si>
  <si>
    <t xml:space="preserve">                         - хоз/расчетный участок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</si>
  <si>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</si>
  <si>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</si>
  <si>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</si>
  <si>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</si>
  <si>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</si>
  <si>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</si>
  <si>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</si>
  <si>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</si>
  <si>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</si>
  <si>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</si>
  <si>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</si>
  <si>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</si>
  <si>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</si>
  <si>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</si>
  <si>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</si>
  <si>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</si>
  <si>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</si>
  <si>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</si>
  <si>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</si>
  <si>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</si>
  <si>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</si>
  <si>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</si>
  <si>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</si>
  <si>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</si>
  <si>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</si>
  <si>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</si>
  <si>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</si>
  <si>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</si>
  <si>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</si>
  <si>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Среднесписочная численность работников по полному кругу 
организаций и предприятий (с дорасчетом по малому бизнесу)</t>
  </si>
  <si>
    <t>31 / 32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</si>
  <si>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</si>
  <si>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на 01.01.14г</t>
  </si>
  <si>
    <t>Отклонение 01.01.14г./ 01.01.13г, +, -</t>
  </si>
  <si>
    <t>на 01.01.14г.</t>
  </si>
  <si>
    <t>4 кв. 2013</t>
  </si>
  <si>
    <t>Динамика курса доллара США</t>
  </si>
  <si>
    <t>Сбербанк</t>
  </si>
  <si>
    <t>АКБ "Росбанк"</t>
  </si>
  <si>
    <t>Динамика курса Евро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</si>
  <si>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  <r>
      <rPr>
        <vertAlign val="superscript"/>
        <sz val="12"/>
        <rFont val="Times New Roman"/>
        <family val="1"/>
        <charset val="204"/>
      </rPr>
      <t>1)</t>
    </r>
  </si>
  <si>
    <t>37 / 38</t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</si>
  <si>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1)</t>
    </r>
  </si>
  <si>
    <r>
      <t>ЦБ РФ</t>
    </r>
    <r>
      <rPr>
        <vertAlign val="superscript"/>
        <sz val="12"/>
        <rFont val="Times New Roman"/>
        <family val="1"/>
        <charset val="204"/>
      </rPr>
      <t>2)</t>
    </r>
  </si>
  <si>
    <t>2) Данные ЦБ РФ с официального сайта Министерства финансов РФ</t>
  </si>
  <si>
    <t>1) Данные ЦИОМ ЗФ ОАО "ГМК "Норильский никель"</t>
  </si>
  <si>
    <t>31,90 / 33,68</t>
  </si>
  <si>
    <t>32,40 / 33,10</t>
  </si>
  <si>
    <t>44,15 / 45,97</t>
  </si>
  <si>
    <t>44,50 / 45,20</t>
  </si>
  <si>
    <t>на 01.01.2014г.</t>
  </si>
  <si>
    <t>на 01.01.14</t>
  </si>
  <si>
    <t>декабрь 2013</t>
  </si>
  <si>
    <t>на 01.01.2013г</t>
  </si>
  <si>
    <t>01.01.2014г.</t>
  </si>
  <si>
    <t>6 114/610</t>
  </si>
  <si>
    <t>5 668/ 0</t>
  </si>
  <si>
    <t>42 / 22 684</t>
  </si>
  <si>
    <t>42 / 22 326</t>
  </si>
  <si>
    <t>Социальная защита</t>
  </si>
  <si>
    <t>Количество учреждений социального обслуживания населения, в т.ч.</t>
  </si>
  <si>
    <t xml:space="preserve"> - комплексные центры социального обслуживания</t>
  </si>
  <si>
    <t xml:space="preserve"> - для реабилитации детей и подростков с ограниченными возможностями</t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</si>
  <si>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показателя связано с исключением с 01.01.2014 года ступени начального профессионального образования. Кроме того, КГБОУ НПО "Профессиональный лицей №17" переименован в КГБОУ СПО "Норильский техникум промышленных технологий и сервиса"</t>
    </r>
  </si>
  <si>
    <t xml:space="preserve"> Ед.
изм.</t>
  </si>
  <si>
    <r>
      <t xml:space="preserve">20 / 30 </t>
    </r>
    <r>
      <rPr>
        <vertAlign val="superscript"/>
        <sz val="12"/>
        <rFont val="Times New Roman"/>
        <family val="1"/>
        <charset val="204"/>
      </rPr>
      <t>2)</t>
    </r>
  </si>
  <si>
    <t>1) Средневзвешенные тарифы, с учетом тарифов для населения пос. Снежногорск</t>
  </si>
  <si>
    <t>Отклонение 01.02.14г./ 01.02.13г, +, -</t>
  </si>
  <si>
    <t>на 01.02.14</t>
  </si>
  <si>
    <t>на 01.02.13</t>
  </si>
  <si>
    <t>Отклонение 01.02.14/ 01.02.13,          +, -</t>
  </si>
  <si>
    <t>на 01.02.2013г.</t>
  </si>
  <si>
    <t>на 01.02.2014г.</t>
  </si>
  <si>
    <t>Стоимость минимального набора продуктов питания в субъектах РФ за январь 2013 и 2014гг.</t>
  </si>
  <si>
    <t>2014</t>
  </si>
  <si>
    <t>за январь 2014г</t>
  </si>
  <si>
    <t>за январь 2013г</t>
  </si>
  <si>
    <t>к декабрю 2013 г., %</t>
  </si>
  <si>
    <r>
      <t>Средние цены в городах РФ и МО г. Норильск в январе 2014 года</t>
    </r>
    <r>
      <rPr>
        <b/>
        <vertAlign val="superscript"/>
        <sz val="12"/>
        <rFont val="Times New Roman"/>
        <family val="1"/>
        <charset val="204"/>
      </rPr>
      <t>1)</t>
    </r>
  </si>
  <si>
    <t>01.02.11 г.</t>
  </si>
  <si>
    <t>01.02.12 г.</t>
  </si>
  <si>
    <t>01.02.13 г.</t>
  </si>
  <si>
    <t>01.02.14 г.</t>
  </si>
  <si>
    <t>23 / 26</t>
  </si>
  <si>
    <t>26 / 29</t>
  </si>
  <si>
    <t>Банк "Кедр"</t>
  </si>
  <si>
    <t>34,03 / 36,21</t>
  </si>
  <si>
    <t>34,30 / 35,70</t>
  </si>
  <si>
    <t>34,54 / 36,14</t>
  </si>
  <si>
    <t>46,47 / 48,69</t>
  </si>
  <si>
    <t>47,20 / 48,50</t>
  </si>
  <si>
    <t>47,10 / 48,85</t>
  </si>
  <si>
    <t>Итого за  месяц</t>
  </si>
  <si>
    <t>Динамика индекса потребительских цен по Красноярскому краю (январь к январю), %</t>
  </si>
  <si>
    <t>Динамика индекса потребительских цен по Российской Федерации (январь к январю), %</t>
  </si>
  <si>
    <t>январь 2013</t>
  </si>
  <si>
    <t>январь-декабрь 2013</t>
  </si>
  <si>
    <t>январь 2014</t>
  </si>
  <si>
    <t>Отклонение                                        январь 2014 / 2013</t>
  </si>
  <si>
    <t>на 01.02.13г</t>
  </si>
  <si>
    <t>на 01.02.14г</t>
  </si>
  <si>
    <t>Отклонение                                    01.02.14г. / 01.02.13г.</t>
  </si>
  <si>
    <t>Отклонение                                          январь 2014 / 2013</t>
  </si>
  <si>
    <t>2014/2013</t>
  </si>
  <si>
    <t>на 01.02.14г.</t>
  </si>
  <si>
    <t xml:space="preserve">1) Данные Красноярскстата </t>
  </si>
  <si>
    <t>Таймырский Долгано-Ненецкий муниципальный район</t>
  </si>
  <si>
    <t>Работники учреждений, финансируемых из местного бюджета и ФОМС, всего:</t>
  </si>
  <si>
    <r>
      <t xml:space="preserve">Среднесписочная численность работников малых предприятий 
(по итогам 2012 года) </t>
    </r>
    <r>
      <rPr>
        <b/>
        <vertAlign val="superscript"/>
        <sz val="13"/>
        <rFont val="Times New Roman Cyr"/>
        <charset val="204"/>
      </rPr>
      <t>3)</t>
    </r>
  </si>
  <si>
    <t xml:space="preserve">1) По данным Росстата </t>
  </si>
  <si>
    <r>
      <t xml:space="preserve">жилищная услуга (средний тариф (с НДС) по всем сериям квартир, включая общежития) </t>
    </r>
    <r>
      <rPr>
        <vertAlign val="superscript"/>
        <sz val="13"/>
        <rFont val="Times New Roman Cyr"/>
        <charset val="204"/>
      </rPr>
      <t>1)</t>
    </r>
  </si>
  <si>
    <t>1) Данные ЦИОМ ЗФ ОАО "ГМК "Норильский никель" (min / max цена)</t>
  </si>
  <si>
    <r>
      <t xml:space="preserve">Количество браков </t>
    </r>
    <r>
      <rPr>
        <b/>
        <vertAlign val="superscript"/>
        <sz val="13"/>
        <rFont val="Times New Roman Cyr"/>
        <charset val="204"/>
      </rPr>
      <t>3)</t>
    </r>
  </si>
  <si>
    <r>
      <t>на 01.02.13г.</t>
    </r>
    <r>
      <rPr>
        <vertAlign val="superscript"/>
        <sz val="12"/>
        <rFont val="Times New Roman Cyr"/>
        <charset val="204"/>
      </rPr>
      <t>3)</t>
    </r>
  </si>
  <si>
    <r>
      <t>на 01.02.14г.</t>
    </r>
    <r>
      <rPr>
        <vertAlign val="superscript"/>
        <sz val="12"/>
        <rFont val="Times New Roman Cyr"/>
        <charset val="204"/>
      </rPr>
      <t>3)</t>
    </r>
  </si>
  <si>
    <t>3) По данным ЗАГС</t>
  </si>
  <si>
    <t>2) Данные Красноярскстата</t>
  </si>
  <si>
    <r>
      <t xml:space="preserve">2 695 </t>
    </r>
    <r>
      <rPr>
        <vertAlign val="superscript"/>
        <sz val="13"/>
        <rFont val="Times New Roman Cyr"/>
        <charset val="204"/>
      </rPr>
      <t>2)</t>
    </r>
  </si>
  <si>
    <r>
      <t xml:space="preserve">1 091 </t>
    </r>
    <r>
      <rPr>
        <vertAlign val="superscript"/>
        <sz val="13"/>
        <rFont val="Times New Roman Cyr"/>
        <charset val="204"/>
      </rPr>
      <t>2)</t>
    </r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</si>
  <si>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  <r>
      <rPr>
        <b/>
        <vertAlign val="superscript"/>
        <sz val="13"/>
        <rFont val="Times New Roman Cyr"/>
        <charset val="204"/>
      </rPr>
      <t>3)</t>
    </r>
  </si>
  <si>
    <t>Итого за 
1 месяц</t>
  </si>
  <si>
    <t>1) По данным Красноярскстата</t>
  </si>
  <si>
    <r>
      <t xml:space="preserve"> Детское дошкольное учреждение: </t>
    </r>
    <r>
      <rPr>
        <b/>
        <vertAlign val="superscript"/>
        <sz val="14"/>
        <rFont val="Times New Roman Cyr"/>
        <charset val="204"/>
      </rPr>
      <t>3)</t>
    </r>
  </si>
  <si>
    <t xml:space="preserve"> Себестоимость на содержание 1-го ребенка в ДДУ </t>
  </si>
  <si>
    <t>26 / 4 804</t>
  </si>
  <si>
    <t>Среднее профессиональное образование:</t>
  </si>
  <si>
    <r>
      <t>Филиалы и представительства иногородних ВУЗов</t>
    </r>
    <r>
      <rPr>
        <sz val="13"/>
        <rFont val="Calibri"/>
        <family val="2"/>
        <charset val="204"/>
      </rPr>
      <t>³</t>
    </r>
  </si>
  <si>
    <r>
      <t xml:space="preserve">Здравоохранение </t>
    </r>
    <r>
      <rPr>
        <b/>
        <sz val="13"/>
        <rFont val="Calibri"/>
        <family val="2"/>
        <charset val="204"/>
      </rPr>
      <t>⁴</t>
    </r>
  </si>
  <si>
    <t>4 / 957</t>
  </si>
  <si>
    <r>
      <t xml:space="preserve"> - социальной помощи семье и детям </t>
    </r>
    <r>
      <rPr>
        <sz val="13"/>
        <rFont val="Calibri"/>
        <family val="2"/>
        <charset val="204"/>
      </rPr>
      <t>⁵</t>
    </r>
  </si>
  <si>
    <r>
      <rPr>
        <b/>
        <sz val="13"/>
        <rFont val="Times New Roman"/>
        <family val="1"/>
        <charset val="204"/>
      </rPr>
      <t xml:space="preserve">(3) </t>
    </r>
    <r>
      <rPr>
        <sz val="13"/>
        <rFont val="Times New Roman"/>
        <family val="1"/>
        <charset val="204"/>
      </rPr>
      <t>Филиал федерального государственного бюджетного образовательного учреждения "Красноярский государственный педагогический университет им. В.П.Астафьева" реорганизован в представительство и обучение на территории не осуществляет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</si>
  <si>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Сводные данные по отрасли здравоохранения указаны по состоянию на 01.10.2013, в связи с отсутствием сведений на 01.01.2014.</t>
    </r>
  </si>
  <si>
    <r>
      <t xml:space="preserve">(5) </t>
    </r>
    <r>
      <rPr>
        <sz val="13"/>
        <rFont val="Times New Roman"/>
        <family val="1"/>
        <charset val="204"/>
      </rPr>
      <t>Ранее Учреждение функционировало в статусе краевого, с 01.10.2013 - в статусе муниципального</t>
    </r>
  </si>
  <si>
    <t>3) Данные Министерства экономики и регионального развития Красноярского края</t>
  </si>
  <si>
    <t>5)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по персоналу Администрации г. Норильска</t>
  </si>
  <si>
    <r>
      <t xml:space="preserve">                - Управление здравоохранения всего, в том числе:</t>
    </r>
    <r>
      <rPr>
        <i/>
        <vertAlign val="superscript"/>
        <sz val="13"/>
        <rFont val="Times New Roman Cyr"/>
        <charset val="204"/>
      </rPr>
      <t>4)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</si>
  <si>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5)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</si>
  <si>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5)</t>
    </r>
  </si>
  <si>
    <t>4) Муниципальные бюджетные учреждения здравоохранения МО город Норильск с 01.01.2014 реорганизованы в краевые государственные бюджетные учреждения здравоохранения</t>
  </si>
  <si>
    <t>100 кВт/час</t>
  </si>
</sst>
</file>

<file path=xl/styles.xml><?xml version="1.0" encoding="utf-8"?>
<styleSheet xmlns="http://schemas.openxmlformats.org/spreadsheetml/2006/main">
  <numFmts count="6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#,##0.0_ ;\-#,##0.0\ "/>
  </numFmts>
  <fonts count="8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b/>
      <sz val="16"/>
      <color rgb="FFFF0000"/>
      <name val="Times New Roman Cyr"/>
      <charset val="204"/>
    </font>
    <font>
      <vertAlign val="superscript"/>
      <sz val="12"/>
      <name val="Times New Roman Cyr"/>
      <charset val="204"/>
    </font>
    <font>
      <sz val="13"/>
      <name val="Calibri"/>
      <family val="2"/>
      <charset val="204"/>
    </font>
    <font>
      <b/>
      <sz val="13"/>
      <name val="Calibri"/>
      <family val="2"/>
      <charset val="204"/>
    </font>
    <font>
      <sz val="20"/>
      <name val="Times New Roman CYR"/>
      <family val="1"/>
      <charset val="204"/>
    </font>
    <font>
      <vertAlign val="superscript"/>
      <sz val="1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i/>
      <vertAlign val="superscript"/>
      <sz val="13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6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104">
    <xf numFmtId="0" fontId="0" fillId="0" borderId="0" xfId="0"/>
    <xf numFmtId="166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12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12" fillId="0" borderId="0" xfId="0" applyFont="1" applyFill="1" applyBorder="1"/>
    <xf numFmtId="0" fontId="8" fillId="0" borderId="0" xfId="0" applyFont="1" applyFill="1" applyAlignment="1">
      <alignment horizontal="center"/>
    </xf>
    <xf numFmtId="0" fontId="12" fillId="0" borderId="0" xfId="0" applyFont="1" applyFill="1"/>
    <xf numFmtId="167" fontId="7" fillId="0" borderId="0" xfId="0" applyNumberFormat="1" applyFont="1" applyFill="1"/>
    <xf numFmtId="0" fontId="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43" fillId="0" borderId="0" xfId="0" applyFont="1" applyFill="1" applyBorder="1"/>
    <xf numFmtId="0" fontId="40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40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43" fillId="0" borderId="0" xfId="0" applyFont="1" applyFill="1" applyBorder="1" applyAlignment="1"/>
    <xf numFmtId="0" fontId="41" fillId="0" borderId="0" xfId="0" applyFont="1" applyFill="1" applyBorder="1" applyAlignment="1">
      <alignment vertical="top" wrapText="1"/>
    </xf>
    <xf numFmtId="2" fontId="7" fillId="0" borderId="0" xfId="0" applyNumberFormat="1" applyFont="1" applyFill="1"/>
    <xf numFmtId="1" fontId="7" fillId="0" borderId="0" xfId="0" applyNumberFormat="1" applyFont="1" applyFill="1"/>
    <xf numFmtId="0" fontId="35" fillId="0" borderId="0" xfId="0" applyFont="1" applyFill="1"/>
    <xf numFmtId="3" fontId="30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166" fontId="8" fillId="0" borderId="0" xfId="0" applyNumberFormat="1" applyFont="1" applyFill="1" applyBorder="1" applyAlignment="1">
      <alignment horizontal="center" vertical="center"/>
    </xf>
    <xf numFmtId="167" fontId="35" fillId="0" borderId="0" xfId="0" applyNumberFormat="1" applyFont="1" applyFill="1"/>
    <xf numFmtId="1" fontId="35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167" fontId="8" fillId="0" borderId="0" xfId="0" applyNumberFormat="1" applyFont="1" applyFill="1" applyBorder="1"/>
    <xf numFmtId="0" fontId="44" fillId="0" borderId="0" xfId="0" applyFont="1" applyFill="1" applyBorder="1"/>
    <xf numFmtId="3" fontId="7" fillId="0" borderId="0" xfId="0" applyNumberFormat="1" applyFont="1" applyFill="1"/>
    <xf numFmtId="166" fontId="12" fillId="2" borderId="0" xfId="0" applyNumberFormat="1" applyFont="1" applyFill="1" applyBorder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2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8" xfId="0" applyFont="1" applyFill="1" applyBorder="1"/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166" fontId="12" fillId="2" borderId="3" xfId="0" applyNumberFormat="1" applyFont="1" applyFill="1" applyBorder="1" applyAlignment="1">
      <alignment horizontal="center" vertical="center"/>
    </xf>
    <xf numFmtId="167" fontId="7" fillId="2" borderId="39" xfId="0" applyNumberFormat="1" applyFont="1" applyFill="1" applyBorder="1"/>
    <xf numFmtId="0" fontId="12" fillId="2" borderId="2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horizontal="center" vertical="center"/>
    </xf>
    <xf numFmtId="166" fontId="12" fillId="2" borderId="9" xfId="0" applyNumberFormat="1" applyFont="1" applyFill="1" applyBorder="1" applyAlignment="1">
      <alignment horizontal="center" vertical="center"/>
    </xf>
    <xf numFmtId="167" fontId="7" fillId="2" borderId="40" xfId="0" applyNumberFormat="1" applyFont="1" applyFill="1" applyBorder="1"/>
    <xf numFmtId="0" fontId="9" fillId="0" borderId="0" xfId="0" applyFont="1" applyFill="1"/>
    <xf numFmtId="0" fontId="7" fillId="2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57" fillId="0" borderId="0" xfId="0" applyFont="1" applyFill="1"/>
    <xf numFmtId="167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3" fontId="29" fillId="2" borderId="0" xfId="0" applyNumberFormat="1" applyFont="1" applyFill="1" applyBorder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 vertical="center"/>
    </xf>
    <xf numFmtId="3" fontId="31" fillId="2" borderId="0" xfId="0" applyNumberFormat="1" applyFont="1" applyFill="1" applyBorder="1" applyAlignment="1">
      <alignment horizontal="center" vertical="center"/>
    </xf>
    <xf numFmtId="3" fontId="25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166" fontId="7" fillId="0" borderId="0" xfId="0" applyNumberFormat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167" fontId="7" fillId="2" borderId="3" xfId="0" applyNumberFormat="1" applyFont="1" applyFill="1" applyBorder="1"/>
    <xf numFmtId="167" fontId="7" fillId="2" borderId="2" xfId="0" applyNumberFormat="1" applyFont="1" applyFill="1" applyBorder="1"/>
    <xf numFmtId="167" fontId="7" fillId="0" borderId="0" xfId="0" applyNumberFormat="1" applyFont="1" applyFill="1" applyBorder="1"/>
    <xf numFmtId="166" fontId="13" fillId="0" borderId="0" xfId="0" applyNumberFormat="1" applyFont="1" applyFill="1" applyBorder="1" applyAlignment="1">
      <alignment horizontal="center"/>
    </xf>
    <xf numFmtId="0" fontId="64" fillId="0" borderId="0" xfId="7" applyFont="1" applyFill="1"/>
    <xf numFmtId="167" fontId="40" fillId="0" borderId="0" xfId="0" applyNumberFormat="1" applyFont="1" applyFill="1" applyBorder="1" applyAlignment="1">
      <alignment horizontal="center" vertical="center" wrapText="1"/>
    </xf>
    <xf numFmtId="0" fontId="64" fillId="0" borderId="0" xfId="11" applyFont="1" applyFill="1"/>
    <xf numFmtId="0" fontId="64" fillId="0" borderId="0" xfId="12" applyFont="1" applyFill="1"/>
    <xf numFmtId="0" fontId="64" fillId="0" borderId="0" xfId="13" applyFont="1" applyFill="1"/>
    <xf numFmtId="0" fontId="67" fillId="0" borderId="0" xfId="3" applyFont="1" applyFill="1" applyBorder="1" applyAlignment="1">
      <alignment horizontal="right" wrapText="1"/>
    </xf>
    <xf numFmtId="0" fontId="65" fillId="0" borderId="0" xfId="2" applyFont="1" applyFill="1" applyBorder="1" applyAlignment="1">
      <alignment horizontal="right" wrapText="1"/>
    </xf>
    <xf numFmtId="0" fontId="63" fillId="0" borderId="0" xfId="14" applyFill="1"/>
    <xf numFmtId="0" fontId="63" fillId="0" borderId="0" xfId="15" applyFill="1"/>
    <xf numFmtId="0" fontId="67" fillId="0" borderId="0" xfId="4" applyFont="1" applyFill="1" applyBorder="1" applyAlignment="1">
      <alignment horizontal="right" wrapText="1"/>
    </xf>
    <xf numFmtId="0" fontId="64" fillId="0" borderId="0" xfId="16" applyFont="1" applyFill="1"/>
    <xf numFmtId="0" fontId="64" fillId="0" borderId="0" xfId="8" applyFont="1" applyFill="1"/>
    <xf numFmtId="0" fontId="40" fillId="0" borderId="0" xfId="17" applyFont="1" applyFill="1" applyBorder="1" applyAlignment="1">
      <alignment horizontal="left" wrapText="1"/>
    </xf>
    <xf numFmtId="0" fontId="64" fillId="0" borderId="0" xfId="10" applyFont="1" applyFill="1"/>
    <xf numFmtId="0" fontId="64" fillId="0" borderId="0" xfId="9" applyFont="1" applyFill="1"/>
    <xf numFmtId="0" fontId="68" fillId="0" borderId="0" xfId="5" applyFont="1" applyFill="1" applyBorder="1" applyAlignment="1">
      <alignment horizontal="right" wrapText="1"/>
    </xf>
    <xf numFmtId="0" fontId="66" fillId="0" borderId="0" xfId="8" applyFont="1" applyFill="1"/>
    <xf numFmtId="0" fontId="9" fillId="0" borderId="0" xfId="0" applyFont="1" applyFill="1" applyBorder="1"/>
    <xf numFmtId="0" fontId="66" fillId="0" borderId="0" xfId="10" applyFont="1" applyFill="1"/>
    <xf numFmtId="0" fontId="66" fillId="0" borderId="0" xfId="9" applyFont="1" applyFill="1"/>
    <xf numFmtId="2" fontId="7" fillId="0" borderId="0" xfId="0" applyNumberFormat="1" applyFont="1" applyFill="1" applyAlignment="1">
      <alignment horizontal="left"/>
    </xf>
    <xf numFmtId="167" fontId="7" fillId="0" borderId="0" xfId="0" applyNumberFormat="1" applyFont="1" applyFill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/>
    <xf numFmtId="166" fontId="8" fillId="0" borderId="0" xfId="0" applyNumberFormat="1" applyFont="1" applyFill="1" applyBorder="1"/>
    <xf numFmtId="0" fontId="7" fillId="0" borderId="0" xfId="0" applyFont="1" applyFill="1" applyBorder="1" applyAlignment="1"/>
    <xf numFmtId="0" fontId="44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0" fontId="46" fillId="0" borderId="0" xfId="0" applyFont="1" applyFill="1" applyBorder="1"/>
    <xf numFmtId="0" fontId="47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justify"/>
    </xf>
    <xf numFmtId="0" fontId="43" fillId="0" borderId="0" xfId="0" applyFont="1" applyFill="1"/>
    <xf numFmtId="166" fontId="12" fillId="0" borderId="59" xfId="0" applyNumberFormat="1" applyFont="1" applyFill="1" applyBorder="1" applyAlignment="1">
      <alignment horizontal="center" vertical="center"/>
    </xf>
    <xf numFmtId="0" fontId="61" fillId="0" borderId="0" xfId="0" applyFont="1" applyFill="1" applyAlignment="1"/>
    <xf numFmtId="0" fontId="24" fillId="0" borderId="0" xfId="0" applyFont="1" applyFill="1" applyAlignment="1"/>
    <xf numFmtId="0" fontId="55" fillId="0" borderId="0" xfId="0" applyFont="1" applyFill="1"/>
    <xf numFmtId="0" fontId="26" fillId="0" borderId="0" xfId="0" applyFont="1" applyFill="1" applyAlignment="1"/>
    <xf numFmtId="49" fontId="26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3" fontId="12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Alignment="1"/>
    <xf numFmtId="0" fontId="29" fillId="0" borderId="0" xfId="0" applyFont="1" applyFill="1" applyBorder="1" applyAlignment="1">
      <alignment horizontal="left" vertical="justify" wrapText="1"/>
    </xf>
    <xf numFmtId="3" fontId="12" fillId="0" borderId="3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54" fillId="0" borderId="0" xfId="0" applyFont="1" applyFill="1" applyBorder="1"/>
    <xf numFmtId="0" fontId="54" fillId="0" borderId="0" xfId="0" applyFont="1" applyFill="1" applyBorder="1" applyAlignment="1">
      <alignment horizontal="center"/>
    </xf>
    <xf numFmtId="0" fontId="12" fillId="0" borderId="0" xfId="19" applyFont="1" applyFill="1"/>
    <xf numFmtId="0" fontId="6" fillId="0" borderId="0" xfId="19" applyFill="1"/>
    <xf numFmtId="0" fontId="11" fillId="0" borderId="32" xfId="19" applyFont="1" applyFill="1" applyBorder="1" applyAlignment="1">
      <alignment horizontal="center" vertical="center"/>
    </xf>
    <xf numFmtId="0" fontId="11" fillId="0" borderId="32" xfId="19" applyFont="1" applyFill="1" applyBorder="1" applyAlignment="1">
      <alignment horizontal="center" vertical="center" wrapText="1"/>
    </xf>
    <xf numFmtId="0" fontId="6" fillId="3" borderId="0" xfId="19" applyFill="1"/>
    <xf numFmtId="0" fontId="6" fillId="2" borderId="0" xfId="19" applyFill="1"/>
    <xf numFmtId="0" fontId="6" fillId="0" borderId="0" xfId="19" applyFont="1" applyFill="1"/>
    <xf numFmtId="3" fontId="12" fillId="0" borderId="3" xfId="19" applyNumberFormat="1" applyFont="1" applyFill="1" applyBorder="1" applyAlignment="1">
      <alignment horizontal="center"/>
    </xf>
    <xf numFmtId="0" fontId="7" fillId="0" borderId="0" xfId="19" applyFont="1" applyFill="1"/>
    <xf numFmtId="0" fontId="12" fillId="3" borderId="0" xfId="19" applyFont="1" applyFill="1"/>
    <xf numFmtId="0" fontId="56" fillId="0" borderId="32" xfId="19" applyFont="1" applyFill="1" applyBorder="1" applyAlignment="1">
      <alignment horizontal="center" wrapText="1"/>
    </xf>
    <xf numFmtId="0" fontId="11" fillId="0" borderId="52" xfId="19" applyFont="1" applyFill="1" applyBorder="1" applyAlignment="1">
      <alignment horizontal="center" vertical="center"/>
    </xf>
    <xf numFmtId="0" fontId="11" fillId="0" borderId="0" xfId="19" applyFont="1" applyFill="1" applyBorder="1"/>
    <xf numFmtId="0" fontId="12" fillId="0" borderId="1" xfId="19" applyFont="1" applyFill="1" applyBorder="1" applyAlignment="1">
      <alignment horizontal="center"/>
    </xf>
    <xf numFmtId="0" fontId="12" fillId="0" borderId="3" xfId="19" applyFont="1" applyFill="1" applyBorder="1" applyAlignment="1">
      <alignment horizontal="center"/>
    </xf>
    <xf numFmtId="0" fontId="12" fillId="0" borderId="39" xfId="19" applyFont="1" applyFill="1" applyBorder="1" applyAlignment="1">
      <alignment horizontal="center"/>
    </xf>
    <xf numFmtId="0" fontId="29" fillId="0" borderId="0" xfId="19" applyFont="1" applyFill="1" applyBorder="1" applyAlignment="1">
      <alignment wrapText="1"/>
    </xf>
    <xf numFmtId="0" fontId="75" fillId="0" borderId="39" xfId="19" applyFont="1" applyFill="1" applyBorder="1" applyAlignment="1">
      <alignment horizontal="center"/>
    </xf>
    <xf numFmtId="0" fontId="12" fillId="0" borderId="0" xfId="19" applyFont="1" applyFill="1" applyBorder="1"/>
    <xf numFmtId="3" fontId="12" fillId="0" borderId="39" xfId="19" applyNumberFormat="1" applyFont="1" applyFill="1" applyBorder="1" applyAlignment="1">
      <alignment horizontal="center"/>
    </xf>
    <xf numFmtId="3" fontId="12" fillId="0" borderId="4" xfId="19" applyNumberFormat="1" applyFont="1" applyFill="1" applyBorder="1" applyAlignment="1">
      <alignment horizontal="center"/>
    </xf>
    <xf numFmtId="3" fontId="75" fillId="0" borderId="39" xfId="19" applyNumberFormat="1" applyFont="1" applyFill="1" applyBorder="1" applyAlignment="1">
      <alignment horizontal="center"/>
    </xf>
    <xf numFmtId="0" fontId="12" fillId="0" borderId="2" xfId="19" applyFont="1" applyFill="1" applyBorder="1" applyAlignment="1">
      <alignment horizontal="center"/>
    </xf>
    <xf numFmtId="49" fontId="12" fillId="0" borderId="31" xfId="19" applyNumberFormat="1" applyFont="1" applyFill="1" applyBorder="1" applyAlignment="1">
      <alignment horizontal="center"/>
    </xf>
    <xf numFmtId="49" fontId="12" fillId="0" borderId="2" xfId="19" applyNumberFormat="1" applyFont="1" applyFill="1" applyBorder="1" applyAlignment="1">
      <alignment horizontal="center"/>
    </xf>
    <xf numFmtId="3" fontId="75" fillId="0" borderId="40" xfId="19" applyNumberFormat="1" applyFont="1" applyFill="1" applyBorder="1" applyAlignment="1">
      <alignment horizontal="center"/>
    </xf>
    <xf numFmtId="0" fontId="11" fillId="0" borderId="1" xfId="19" applyFont="1" applyFill="1" applyBorder="1"/>
    <xf numFmtId="0" fontId="12" fillId="0" borderId="1" xfId="19" applyNumberFormat="1" applyFont="1" applyFill="1" applyBorder="1" applyAlignment="1">
      <alignment horizontal="center"/>
    </xf>
    <xf numFmtId="0" fontId="12" fillId="0" borderId="3" xfId="19" applyNumberFormat="1" applyFont="1" applyFill="1" applyBorder="1" applyAlignment="1">
      <alignment horizontal="center"/>
    </xf>
    <xf numFmtId="3" fontId="12" fillId="0" borderId="38" xfId="19" applyNumberFormat="1" applyFont="1" applyFill="1" applyBorder="1" applyAlignment="1">
      <alignment horizontal="center"/>
    </xf>
    <xf numFmtId="0" fontId="29" fillId="0" borderId="3" xfId="19" applyFont="1" applyFill="1" applyBorder="1" applyAlignment="1">
      <alignment horizontal="left"/>
    </xf>
    <xf numFmtId="0" fontId="32" fillId="0" borderId="3" xfId="19" applyFont="1" applyFill="1" applyBorder="1" applyAlignment="1">
      <alignment horizontal="center"/>
    </xf>
    <xf numFmtId="0" fontId="29" fillId="0" borderId="3" xfId="19" applyFont="1" applyFill="1" applyBorder="1" applyAlignment="1">
      <alignment horizontal="left" vertical="top" wrapText="1"/>
    </xf>
    <xf numFmtId="0" fontId="32" fillId="0" borderId="3" xfId="19" applyFont="1" applyFill="1" applyBorder="1" applyAlignment="1">
      <alignment horizontal="center" vertical="center"/>
    </xf>
    <xf numFmtId="0" fontId="12" fillId="0" borderId="3" xfId="19" applyNumberFormat="1" applyFont="1" applyFill="1" applyBorder="1" applyAlignment="1">
      <alignment horizontal="center" vertical="center"/>
    </xf>
    <xf numFmtId="49" fontId="12" fillId="0" borderId="3" xfId="19" applyNumberFormat="1" applyFont="1" applyFill="1" applyBorder="1" applyAlignment="1">
      <alignment horizontal="center" vertical="center"/>
    </xf>
    <xf numFmtId="0" fontId="29" fillId="0" borderId="3" xfId="19" applyFont="1" applyFill="1" applyBorder="1" applyAlignment="1">
      <alignment horizontal="left" vertical="center" wrapText="1"/>
    </xf>
    <xf numFmtId="0" fontId="29" fillId="0" borderId="2" xfId="19" applyFont="1" applyFill="1" applyBorder="1" applyAlignment="1">
      <alignment horizontal="left"/>
    </xf>
    <xf numFmtId="0" fontId="12" fillId="0" borderId="40" xfId="19" applyFont="1" applyFill="1" applyBorder="1" applyAlignment="1">
      <alignment horizontal="center"/>
    </xf>
    <xf numFmtId="0" fontId="32" fillId="0" borderId="2" xfId="19" applyFont="1" applyFill="1" applyBorder="1" applyAlignment="1">
      <alignment horizontal="center"/>
    </xf>
    <xf numFmtId="0" fontId="28" fillId="0" borderId="38" xfId="19" applyFont="1" applyFill="1" applyBorder="1"/>
    <xf numFmtId="0" fontId="6" fillId="0" borderId="10" xfId="19" applyFill="1" applyBorder="1"/>
    <xf numFmtId="0" fontId="7" fillId="0" borderId="1" xfId="19" applyFont="1" applyFill="1" applyBorder="1"/>
    <xf numFmtId="0" fontId="7" fillId="0" borderId="10" xfId="19" applyFont="1" applyFill="1" applyBorder="1"/>
    <xf numFmtId="0" fontId="75" fillId="0" borderId="1" xfId="19" applyFont="1" applyFill="1" applyBorder="1"/>
    <xf numFmtId="0" fontId="29" fillId="0" borderId="39" xfId="19" applyFont="1" applyFill="1" applyBorder="1"/>
    <xf numFmtId="0" fontId="12" fillId="0" borderId="0" xfId="19" applyFont="1" applyFill="1" applyBorder="1" applyAlignment="1">
      <alignment horizontal="center"/>
    </xf>
    <xf numFmtId="3" fontId="12" fillId="0" borderId="2" xfId="19" applyNumberFormat="1" applyFont="1" applyFill="1" applyBorder="1" applyAlignment="1">
      <alignment horizontal="center"/>
    </xf>
    <xf numFmtId="3" fontId="75" fillId="0" borderId="3" xfId="19" applyNumberFormat="1" applyFont="1" applyFill="1" applyBorder="1" applyAlignment="1">
      <alignment horizontal="center"/>
    </xf>
    <xf numFmtId="0" fontId="28" fillId="0" borderId="38" xfId="19" applyFont="1" applyFill="1" applyBorder="1" applyAlignment="1">
      <alignment vertical="center" wrapText="1"/>
    </xf>
    <xf numFmtId="0" fontId="12" fillId="0" borderId="32" xfId="19" applyFont="1" applyFill="1" applyBorder="1" applyAlignment="1">
      <alignment horizontal="center"/>
    </xf>
    <xf numFmtId="0" fontId="29" fillId="0" borderId="39" xfId="19" applyFont="1" applyFill="1" applyBorder="1" applyAlignment="1">
      <alignment vertical="center" wrapText="1"/>
    </xf>
    <xf numFmtId="0" fontId="20" fillId="0" borderId="3" xfId="19" applyFont="1" applyFill="1" applyBorder="1" applyAlignment="1">
      <alignment horizontal="center"/>
    </xf>
    <xf numFmtId="0" fontId="29" fillId="0" borderId="40" xfId="19" applyFont="1" applyFill="1" applyBorder="1" applyAlignment="1">
      <alignment vertical="center" wrapText="1"/>
    </xf>
    <xf numFmtId="0" fontId="20" fillId="0" borderId="2" xfId="19" applyFont="1" applyFill="1" applyBorder="1" applyAlignment="1">
      <alignment horizontal="center" vertical="center"/>
    </xf>
    <xf numFmtId="0" fontId="6" fillId="0" borderId="1" xfId="19" applyFill="1" applyBorder="1"/>
    <xf numFmtId="0" fontId="75" fillId="0" borderId="3" xfId="19" applyFont="1" applyFill="1" applyBorder="1" applyAlignment="1">
      <alignment horizontal="center"/>
    </xf>
    <xf numFmtId="0" fontId="75" fillId="0" borderId="2" xfId="19" applyFont="1" applyFill="1" applyBorder="1" applyAlignment="1">
      <alignment horizontal="center"/>
    </xf>
    <xf numFmtId="49" fontId="12" fillId="0" borderId="1" xfId="19" applyNumberFormat="1" applyFont="1" applyFill="1" applyBorder="1" applyAlignment="1">
      <alignment horizontal="center"/>
    </xf>
    <xf numFmtId="0" fontId="12" fillId="0" borderId="3" xfId="19" applyFont="1" applyFill="1" applyBorder="1"/>
    <xf numFmtId="49" fontId="75" fillId="0" borderId="3" xfId="19" applyNumberFormat="1" applyFont="1" applyFill="1" applyBorder="1" applyAlignment="1">
      <alignment horizontal="center"/>
    </xf>
    <xf numFmtId="0" fontId="12" fillId="0" borderId="2" xfId="19" applyFont="1" applyFill="1" applyBorder="1"/>
    <xf numFmtId="49" fontId="75" fillId="0" borderId="2" xfId="19" applyNumberFormat="1" applyFont="1" applyFill="1" applyBorder="1" applyAlignment="1">
      <alignment horizontal="center"/>
    </xf>
    <xf numFmtId="0" fontId="12" fillId="0" borderId="10" xfId="19" applyFont="1" applyFill="1" applyBorder="1" applyAlignment="1">
      <alignment horizontal="center"/>
    </xf>
    <xf numFmtId="49" fontId="12" fillId="0" borderId="3" xfId="19" applyNumberFormat="1" applyFont="1" applyFill="1" applyBorder="1" applyAlignment="1">
      <alignment horizontal="center"/>
    </xf>
    <xf numFmtId="0" fontId="12" fillId="0" borderId="3" xfId="19" applyFont="1" applyFill="1" applyBorder="1" applyAlignment="1">
      <alignment vertical="center" wrapText="1"/>
    </xf>
    <xf numFmtId="0" fontId="12" fillId="0" borderId="0" xfId="19" applyFont="1" applyFill="1" applyBorder="1" applyAlignment="1">
      <alignment horizontal="center" vertical="center"/>
    </xf>
    <xf numFmtId="49" fontId="75" fillId="0" borderId="3" xfId="19" applyNumberFormat="1" applyFont="1" applyFill="1" applyBorder="1" applyAlignment="1">
      <alignment horizontal="center" vertical="center"/>
    </xf>
    <xf numFmtId="0" fontId="12" fillId="0" borderId="3" xfId="19" applyFont="1" applyFill="1" applyBorder="1" applyAlignment="1">
      <alignment horizontal="left"/>
    </xf>
    <xf numFmtId="0" fontId="11" fillId="0" borderId="32" xfId="19" applyFont="1" applyFill="1" applyBorder="1" applyAlignment="1">
      <alignment vertical="center" wrapText="1"/>
    </xf>
    <xf numFmtId="0" fontId="12" fillId="0" borderId="50" xfId="19" applyFont="1" applyFill="1" applyBorder="1" applyAlignment="1">
      <alignment horizontal="center"/>
    </xf>
    <xf numFmtId="0" fontId="12" fillId="0" borderId="32" xfId="19" applyNumberFormat="1" applyFont="1" applyFill="1" applyBorder="1" applyAlignment="1">
      <alignment horizontal="center"/>
    </xf>
    <xf numFmtId="49" fontId="75" fillId="0" borderId="32" xfId="19" applyNumberFormat="1" applyFont="1" applyFill="1" applyBorder="1" applyAlignment="1">
      <alignment horizontal="center"/>
    </xf>
    <xf numFmtId="0" fontId="11" fillId="0" borderId="32" xfId="19" applyFont="1" applyFill="1" applyBorder="1"/>
    <xf numFmtId="0" fontId="75" fillId="0" borderId="32" xfId="19" applyFont="1" applyFill="1" applyBorder="1" applyAlignment="1">
      <alignment horizontal="center"/>
    </xf>
    <xf numFmtId="0" fontId="11" fillId="0" borderId="1" xfId="19" applyFont="1" applyFill="1" applyBorder="1" applyAlignment="1">
      <alignment wrapText="1"/>
    </xf>
    <xf numFmtId="0" fontId="12" fillId="0" borderId="5" xfId="19" applyFont="1" applyFill="1" applyBorder="1" applyAlignment="1">
      <alignment horizontal="center" vertical="center"/>
    </xf>
    <xf numFmtId="0" fontId="32" fillId="0" borderId="1" xfId="19" applyFont="1" applyFill="1" applyBorder="1" applyAlignment="1">
      <alignment horizontal="center" vertical="center"/>
    </xf>
    <xf numFmtId="0" fontId="76" fillId="0" borderId="1" xfId="19" applyFont="1" applyFill="1" applyBorder="1"/>
    <xf numFmtId="0" fontId="11" fillId="0" borderId="1" xfId="19" applyFont="1" applyFill="1" applyBorder="1" applyAlignment="1">
      <alignment vertical="center"/>
    </xf>
    <xf numFmtId="0" fontId="12" fillId="0" borderId="3" xfId="19" applyFont="1" applyFill="1" applyBorder="1" applyAlignment="1">
      <alignment vertical="center"/>
    </xf>
    <xf numFmtId="0" fontId="12" fillId="0" borderId="3" xfId="19" applyFont="1" applyFill="1" applyBorder="1" applyAlignment="1">
      <alignment horizontal="center" vertical="center"/>
    </xf>
    <xf numFmtId="0" fontId="29" fillId="0" borderId="3" xfId="19" applyFont="1" applyFill="1" applyBorder="1" applyAlignment="1">
      <alignment vertical="center"/>
    </xf>
    <xf numFmtId="0" fontId="29" fillId="0" borderId="3" xfId="19" applyFont="1" applyFill="1" applyBorder="1" applyAlignment="1">
      <alignment vertical="center" wrapText="1"/>
    </xf>
    <xf numFmtId="0" fontId="75" fillId="0" borderId="3" xfId="19" applyFont="1" applyFill="1" applyBorder="1" applyAlignment="1">
      <alignment horizontal="center" vertical="center"/>
    </xf>
    <xf numFmtId="0" fontId="37" fillId="0" borderId="3" xfId="19" applyFont="1" applyFill="1" applyBorder="1" applyAlignment="1">
      <alignment vertical="center" wrapText="1"/>
    </xf>
    <xf numFmtId="0" fontId="29" fillId="0" borderId="3" xfId="19" applyFont="1" applyFill="1" applyBorder="1" applyAlignment="1">
      <alignment horizontal="center" vertical="center"/>
    </xf>
    <xf numFmtId="0" fontId="37" fillId="0" borderId="3" xfId="19" applyFont="1" applyFill="1" applyBorder="1" applyAlignment="1">
      <alignment horizontal="left" vertical="center" wrapText="1"/>
    </xf>
    <xf numFmtId="0" fontId="37" fillId="0" borderId="3" xfId="19" applyFont="1" applyFill="1" applyBorder="1" applyAlignment="1">
      <alignment vertical="center"/>
    </xf>
    <xf numFmtId="0" fontId="37" fillId="0" borderId="2" xfId="19" applyFont="1" applyFill="1" applyBorder="1" applyAlignment="1">
      <alignment vertical="center" wrapText="1"/>
    </xf>
    <xf numFmtId="0" fontId="12" fillId="0" borderId="2" xfId="19" applyFont="1" applyFill="1" applyBorder="1" applyAlignment="1">
      <alignment horizontal="center" vertical="center"/>
    </xf>
    <xf numFmtId="0" fontId="11" fillId="0" borderId="1" xfId="19" applyFont="1" applyFill="1" applyBorder="1" applyAlignment="1">
      <alignment horizontal="left"/>
    </xf>
    <xf numFmtId="0" fontId="32" fillId="0" borderId="3" xfId="19" applyFont="1" applyFill="1" applyBorder="1" applyAlignment="1">
      <alignment horizontal="left"/>
    </xf>
    <xf numFmtId="0" fontId="32" fillId="0" borderId="3" xfId="19" applyFont="1" applyFill="1" applyBorder="1"/>
    <xf numFmtId="0" fontId="12" fillId="0" borderId="13" xfId="19" applyFont="1" applyFill="1" applyBorder="1" applyAlignment="1">
      <alignment horizontal="center"/>
    </xf>
    <xf numFmtId="0" fontId="28" fillId="0" borderId="67" xfId="19" applyFont="1" applyFill="1" applyBorder="1" applyAlignment="1">
      <alignment horizontal="left"/>
    </xf>
    <xf numFmtId="0" fontId="12" fillId="0" borderId="54" xfId="19" applyFont="1" applyFill="1" applyBorder="1" applyAlignment="1">
      <alignment horizontal="center"/>
    </xf>
    <xf numFmtId="0" fontId="12" fillId="0" borderId="67" xfId="19" applyFont="1" applyFill="1" applyBorder="1" applyAlignment="1">
      <alignment horizontal="center"/>
    </xf>
    <xf numFmtId="0" fontId="75" fillId="0" borderId="67" xfId="19" applyFont="1" applyFill="1" applyBorder="1" applyAlignment="1">
      <alignment horizontal="center"/>
    </xf>
    <xf numFmtId="0" fontId="32" fillId="0" borderId="0" xfId="19" applyFont="1" applyFill="1"/>
    <xf numFmtId="3" fontId="12" fillId="2" borderId="0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/>
    </xf>
    <xf numFmtId="167" fontId="8" fillId="0" borderId="59" xfId="0" applyNumberFormat="1" applyFont="1" applyFill="1" applyBorder="1" applyAlignment="1">
      <alignment horizontal="center"/>
    </xf>
    <xf numFmtId="2" fontId="22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/>
    </xf>
    <xf numFmtId="0" fontId="25" fillId="0" borderId="0" xfId="0" applyFont="1" applyFill="1"/>
    <xf numFmtId="3" fontId="12" fillId="0" borderId="0" xfId="0" applyNumberFormat="1" applyFont="1" applyFill="1" applyBorder="1" applyAlignment="1">
      <alignment horizontal="center" vertical="center"/>
    </xf>
    <xf numFmtId="11" fontId="29" fillId="0" borderId="39" xfId="19" applyNumberFormat="1" applyFont="1" applyFill="1" applyBorder="1"/>
    <xf numFmtId="3" fontId="11" fillId="2" borderId="38" xfId="0" applyNumberFormat="1" applyFont="1" applyFill="1" applyBorder="1" applyAlignment="1">
      <alignment horizontal="center" vertical="center"/>
    </xf>
    <xf numFmtId="3" fontId="12" fillId="2" borderId="39" xfId="0" applyNumberFormat="1" applyFont="1" applyFill="1" applyBorder="1" applyAlignment="1">
      <alignment horizontal="center" vertical="center"/>
    </xf>
    <xf numFmtId="3" fontId="29" fillId="2" borderId="39" xfId="0" applyNumberFormat="1" applyFont="1" applyFill="1" applyBorder="1" applyAlignment="1">
      <alignment horizontal="center" vertical="center"/>
    </xf>
    <xf numFmtId="3" fontId="29" fillId="2" borderId="3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12" fillId="0" borderId="2" xfId="0" applyFont="1" applyFill="1" applyBorder="1"/>
    <xf numFmtId="0" fontId="2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81" fillId="0" borderId="0" xfId="0" applyFont="1" applyFill="1" applyBorder="1" applyAlignment="1">
      <alignment horizontal="center"/>
    </xf>
    <xf numFmtId="2" fontId="11" fillId="2" borderId="52" xfId="0" applyNumberFormat="1" applyFont="1" applyFill="1" applyBorder="1" applyAlignment="1">
      <alignment horizontal="center" vertical="top"/>
    </xf>
    <xf numFmtId="49" fontId="11" fillId="2" borderId="5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166" fontId="29" fillId="0" borderId="14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0" fontId="12" fillId="0" borderId="55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vertical="center" wrapText="1"/>
    </xf>
    <xf numFmtId="2" fontId="13" fillId="0" borderId="32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wrapText="1"/>
    </xf>
    <xf numFmtId="166" fontId="12" fillId="0" borderId="32" xfId="0" applyNumberFormat="1" applyFont="1" applyFill="1" applyBorder="1" applyAlignment="1">
      <alignment horizontal="center" vertical="center"/>
    </xf>
    <xf numFmtId="3" fontId="29" fillId="0" borderId="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/>
    </xf>
    <xf numFmtId="0" fontId="51" fillId="0" borderId="0" xfId="0" applyFont="1" applyFill="1" applyAlignment="1">
      <alignment horizontal="center"/>
    </xf>
    <xf numFmtId="0" fontId="70" fillId="0" borderId="55" xfId="0" applyFont="1" applyFill="1" applyBorder="1" applyAlignment="1">
      <alignment horizontal="center" vertical="top" wrapText="1"/>
    </xf>
    <xf numFmtId="0" fontId="70" fillId="0" borderId="32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center"/>
    </xf>
    <xf numFmtId="0" fontId="71" fillId="0" borderId="57" xfId="0" applyFont="1" applyFill="1" applyBorder="1" applyAlignment="1">
      <alignment horizontal="center" vertical="center" wrapText="1"/>
    </xf>
    <xf numFmtId="166" fontId="71" fillId="0" borderId="12" xfId="0" applyNumberFormat="1" applyFont="1" applyFill="1" applyBorder="1" applyAlignment="1">
      <alignment horizontal="center" vertical="center" wrapText="1"/>
    </xf>
    <xf numFmtId="166" fontId="71" fillId="0" borderId="41" xfId="0" applyNumberFormat="1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/>
    </xf>
    <xf numFmtId="166" fontId="71" fillId="0" borderId="14" xfId="0" applyNumberFormat="1" applyFont="1" applyFill="1" applyBorder="1" applyAlignment="1">
      <alignment horizontal="center" vertical="center" wrapText="1"/>
    </xf>
    <xf numFmtId="166" fontId="71" fillId="0" borderId="43" xfId="0" applyNumberFormat="1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center" vertical="center" wrapText="1"/>
    </xf>
    <xf numFmtId="166" fontId="71" fillId="0" borderId="23" xfId="0" applyNumberFormat="1" applyFont="1" applyFill="1" applyBorder="1" applyAlignment="1">
      <alignment horizontal="center" vertical="center" wrapText="1"/>
    </xf>
    <xf numFmtId="166" fontId="71" fillId="0" borderId="49" xfId="0" applyNumberFormat="1" applyFont="1" applyFill="1" applyBorder="1" applyAlignment="1">
      <alignment horizontal="center" vertical="center" wrapText="1"/>
    </xf>
    <xf numFmtId="166" fontId="71" fillId="0" borderId="67" xfId="0" applyNumberFormat="1" applyFont="1" applyFill="1" applyBorder="1" applyAlignment="1">
      <alignment horizontal="center" vertical="center" wrapText="1"/>
    </xf>
    <xf numFmtId="166" fontId="70" fillId="0" borderId="27" xfId="0" applyNumberFormat="1" applyFont="1" applyFill="1" applyBorder="1" applyAlignment="1">
      <alignment horizontal="center" vertical="center" wrapText="1"/>
    </xf>
    <xf numFmtId="166" fontId="70" fillId="0" borderId="32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wrapText="1"/>
    </xf>
    <xf numFmtId="0" fontId="40" fillId="0" borderId="60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167" fontId="40" fillId="0" borderId="60" xfId="0" applyNumberFormat="1" applyFont="1" applyFill="1" applyBorder="1" applyAlignment="1">
      <alignment horizontal="center" wrapText="1"/>
    </xf>
    <xf numFmtId="167" fontId="40" fillId="0" borderId="58" xfId="0" applyNumberFormat="1" applyFont="1" applyFill="1" applyBorder="1" applyAlignment="1">
      <alignment horizontal="center" wrapText="1"/>
    </xf>
    <xf numFmtId="0" fontId="40" fillId="0" borderId="29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wrapText="1"/>
    </xf>
    <xf numFmtId="0" fontId="40" fillId="0" borderId="59" xfId="0" applyFont="1" applyFill="1" applyBorder="1" applyAlignment="1">
      <alignment horizontal="center" wrapText="1"/>
    </xf>
    <xf numFmtId="0" fontId="40" fillId="0" borderId="18" xfId="0" applyFont="1" applyFill="1" applyBorder="1" applyAlignment="1">
      <alignment horizontal="center" wrapText="1"/>
    </xf>
    <xf numFmtId="167" fontId="40" fillId="0" borderId="59" xfId="0" applyNumberFormat="1" applyFont="1" applyFill="1" applyBorder="1" applyAlignment="1">
      <alignment horizontal="center" wrapText="1"/>
    </xf>
    <xf numFmtId="167" fontId="40" fillId="0" borderId="18" xfId="0" applyNumberFormat="1" applyFont="1" applyFill="1" applyBorder="1" applyAlignment="1">
      <alignment horizontal="center" wrapText="1"/>
    </xf>
    <xf numFmtId="2" fontId="40" fillId="0" borderId="18" xfId="0" applyNumberFormat="1" applyFont="1" applyFill="1" applyBorder="1" applyAlignment="1">
      <alignment horizontal="center" wrapText="1"/>
    </xf>
    <xf numFmtId="0" fontId="40" fillId="0" borderId="36" xfId="0" applyFont="1" applyFill="1" applyBorder="1" applyAlignment="1">
      <alignment horizontal="center" vertical="top" wrapText="1"/>
    </xf>
    <xf numFmtId="0" fontId="40" fillId="0" borderId="46" xfId="0" applyFont="1" applyFill="1" applyBorder="1" applyAlignment="1">
      <alignment horizontal="center" wrapText="1"/>
    </xf>
    <xf numFmtId="167" fontId="40" fillId="0" borderId="62" xfId="0" applyNumberFormat="1" applyFont="1" applyFill="1" applyBorder="1" applyAlignment="1">
      <alignment horizontal="center" wrapText="1"/>
    </xf>
    <xf numFmtId="2" fontId="40" fillId="0" borderId="37" xfId="0" applyNumberFormat="1" applyFont="1" applyFill="1" applyBorder="1" applyAlignment="1">
      <alignment horizontal="center" wrapText="1"/>
    </xf>
    <xf numFmtId="167" fontId="40" fillId="0" borderId="37" xfId="0" applyNumberFormat="1" applyFont="1" applyFill="1" applyBorder="1" applyAlignment="1">
      <alignment horizontal="center" wrapText="1"/>
    </xf>
    <xf numFmtId="49" fontId="40" fillId="0" borderId="12" xfId="0" applyNumberFormat="1" applyFont="1" applyFill="1" applyBorder="1" applyAlignment="1">
      <alignment horizontal="center" vertical="top" wrapText="1"/>
    </xf>
    <xf numFmtId="2" fontId="40" fillId="0" borderId="58" xfId="0" applyNumberFormat="1" applyFont="1" applyFill="1" applyBorder="1" applyAlignment="1">
      <alignment horizontal="center" wrapText="1"/>
    </xf>
    <xf numFmtId="167" fontId="40" fillId="0" borderId="11" xfId="0" applyNumberFormat="1" applyFont="1" applyFill="1" applyBorder="1" applyAlignment="1">
      <alignment horizontal="center" wrapText="1"/>
    </xf>
    <xf numFmtId="49" fontId="40" fillId="0" borderId="23" xfId="0" applyNumberFormat="1" applyFont="1" applyFill="1" applyBorder="1" applyAlignment="1">
      <alignment horizontal="center" vertical="top" wrapText="1"/>
    </xf>
    <xf numFmtId="167" fontId="40" fillId="0" borderId="46" xfId="0" applyNumberFormat="1" applyFont="1" applyFill="1" applyBorder="1" applyAlignment="1">
      <alignment horizontal="center" wrapText="1"/>
    </xf>
    <xf numFmtId="0" fontId="40" fillId="0" borderId="23" xfId="0" applyFont="1" applyFill="1" applyBorder="1" applyAlignment="1">
      <alignment horizontal="center" vertical="top" wrapText="1"/>
    </xf>
    <xf numFmtId="0" fontId="40" fillId="0" borderId="14" xfId="0" applyFont="1" applyFill="1" applyBorder="1" applyAlignment="1">
      <alignment horizontal="center" vertical="top" wrapText="1"/>
    </xf>
    <xf numFmtId="167" fontId="40" fillId="0" borderId="17" xfId="0" applyNumberFormat="1" applyFont="1" applyFill="1" applyBorder="1" applyAlignment="1">
      <alignment horizontal="center" wrapText="1"/>
    </xf>
    <xf numFmtId="49" fontId="40" fillId="0" borderId="57" xfId="0" applyNumberFormat="1" applyFont="1" applyFill="1" applyBorder="1" applyAlignment="1">
      <alignment horizontal="center" vertical="top" wrapText="1"/>
    </xf>
    <xf numFmtId="167" fontId="40" fillId="0" borderId="61" xfId="0" applyNumberFormat="1" applyFont="1" applyFill="1" applyBorder="1" applyAlignment="1">
      <alignment horizontal="center" wrapText="1"/>
    </xf>
    <xf numFmtId="167" fontId="40" fillId="0" borderId="53" xfId="0" applyNumberFormat="1" applyFont="1" applyFill="1" applyBorder="1" applyAlignment="1">
      <alignment horizontal="center" wrapText="1"/>
    </xf>
    <xf numFmtId="2" fontId="40" fillId="0" borderId="11" xfId="0" applyNumberFormat="1" applyFont="1" applyFill="1" applyBorder="1" applyAlignment="1">
      <alignment horizontal="center" wrapText="1"/>
    </xf>
    <xf numFmtId="49" fontId="40" fillId="0" borderId="29" xfId="0" applyNumberFormat="1" applyFont="1" applyFill="1" applyBorder="1" applyAlignment="1">
      <alignment horizontal="center" vertical="top" wrapText="1"/>
    </xf>
    <xf numFmtId="167" fontId="40" fillId="0" borderId="19" xfId="0" applyNumberFormat="1" applyFont="1" applyFill="1" applyBorder="1" applyAlignment="1">
      <alignment horizontal="center" wrapText="1"/>
    </xf>
    <xf numFmtId="167" fontId="40" fillId="0" borderId="20" xfId="0" applyNumberFormat="1" applyFont="1" applyFill="1" applyBorder="1" applyAlignment="1">
      <alignment horizontal="center" wrapText="1"/>
    </xf>
    <xf numFmtId="49" fontId="40" fillId="0" borderId="36" xfId="0" applyNumberFormat="1" applyFont="1" applyFill="1" applyBorder="1" applyAlignment="1">
      <alignment horizontal="center" vertical="top" wrapText="1"/>
    </xf>
    <xf numFmtId="167" fontId="40" fillId="0" borderId="63" xfId="0" applyNumberFormat="1" applyFont="1" applyFill="1" applyBorder="1" applyAlignment="1">
      <alignment horizontal="center" wrapText="1"/>
    </xf>
    <xf numFmtId="2" fontId="40" fillId="0" borderId="62" xfId="0" applyNumberFormat="1" applyFont="1" applyFill="1" applyBorder="1" applyAlignment="1">
      <alignment horizontal="center" wrapText="1"/>
    </xf>
    <xf numFmtId="167" fontId="40" fillId="0" borderId="26" xfId="0" applyNumberFormat="1" applyFont="1" applyFill="1" applyBorder="1" applyAlignment="1">
      <alignment horizontal="center" wrapText="1"/>
    </xf>
    <xf numFmtId="2" fontId="40" fillId="0" borderId="46" xfId="0" applyNumberFormat="1" applyFont="1" applyFill="1" applyBorder="1" applyAlignment="1">
      <alignment horizontal="center" wrapText="1"/>
    </xf>
    <xf numFmtId="2" fontId="40" fillId="0" borderId="59" xfId="0" applyNumberFormat="1" applyFont="1" applyFill="1" applyBorder="1" applyAlignment="1">
      <alignment horizontal="center" wrapText="1"/>
    </xf>
    <xf numFmtId="2" fontId="40" fillId="0" borderId="17" xfId="0" applyNumberFormat="1" applyFont="1" applyFill="1" applyBorder="1" applyAlignment="1">
      <alignment horizontal="center" wrapText="1"/>
    </xf>
    <xf numFmtId="49" fontId="40" fillId="0" borderId="14" xfId="0" applyNumberFormat="1" applyFont="1" applyFill="1" applyBorder="1" applyAlignment="1">
      <alignment horizontal="center" vertical="top" wrapText="1"/>
    </xf>
    <xf numFmtId="49" fontId="40" fillId="0" borderId="67" xfId="0" applyNumberFormat="1" applyFont="1" applyFill="1" applyBorder="1" applyAlignment="1">
      <alignment horizontal="center" vertical="top" wrapText="1"/>
    </xf>
    <xf numFmtId="167" fontId="40" fillId="0" borderId="44" xfId="0" applyNumberFormat="1" applyFont="1" applyFill="1" applyBorder="1" applyAlignment="1">
      <alignment horizontal="center" wrapText="1"/>
    </xf>
    <xf numFmtId="167" fontId="40" fillId="0" borderId="65" xfId="0" applyNumberFormat="1" applyFont="1" applyFill="1" applyBorder="1" applyAlignment="1">
      <alignment horizontal="center" wrapText="1"/>
    </xf>
    <xf numFmtId="167" fontId="40" fillId="0" borderId="68" xfId="0" applyNumberFormat="1" applyFont="1" applyFill="1" applyBorder="1" applyAlignment="1">
      <alignment horizontal="center" wrapText="1"/>
    </xf>
    <xf numFmtId="167" fontId="40" fillId="0" borderId="69" xfId="0" applyNumberFormat="1" applyFont="1" applyFill="1" applyBorder="1" applyAlignment="1">
      <alignment horizontal="center" wrapText="1"/>
    </xf>
    <xf numFmtId="167" fontId="40" fillId="0" borderId="11" xfId="0" applyNumberFormat="1" applyFont="1" applyFill="1" applyBorder="1" applyAlignment="1">
      <alignment horizontal="center" vertical="center" wrapText="1"/>
    </xf>
    <xf numFmtId="167" fontId="40" fillId="0" borderId="60" xfId="0" applyNumberFormat="1" applyFont="1" applyFill="1" applyBorder="1" applyAlignment="1">
      <alignment horizontal="center" vertical="center" wrapText="1"/>
    </xf>
    <xf numFmtId="167" fontId="40" fillId="0" borderId="58" xfId="0" applyNumberFormat="1" applyFont="1" applyFill="1" applyBorder="1" applyAlignment="1">
      <alignment horizontal="center" vertical="center" wrapText="1"/>
    </xf>
    <xf numFmtId="167" fontId="40" fillId="0" borderId="61" xfId="0" applyNumberFormat="1" applyFont="1" applyFill="1" applyBorder="1" applyAlignment="1">
      <alignment horizontal="center" vertical="center" wrapText="1"/>
    </xf>
    <xf numFmtId="167" fontId="40" fillId="0" borderId="53" xfId="0" applyNumberFormat="1" applyFont="1" applyFill="1" applyBorder="1" applyAlignment="1">
      <alignment horizontal="center" vertical="center" wrapText="1"/>
    </xf>
    <xf numFmtId="167" fontId="40" fillId="0" borderId="18" xfId="0" applyNumberFormat="1" applyFont="1" applyFill="1" applyBorder="1" applyAlignment="1">
      <alignment horizontal="center" vertical="center" wrapText="1"/>
    </xf>
    <xf numFmtId="167" fontId="40" fillId="0" borderId="20" xfId="0" applyNumberFormat="1" applyFont="1" applyFill="1" applyBorder="1" applyAlignment="1">
      <alignment horizontal="center" vertical="center" wrapText="1"/>
    </xf>
    <xf numFmtId="167" fontId="40" fillId="0" borderId="17" xfId="0" applyNumberFormat="1" applyFont="1" applyFill="1" applyBorder="1" applyAlignment="1">
      <alignment horizontal="center" vertical="center" wrapText="1"/>
    </xf>
    <xf numFmtId="49" fontId="40" fillId="0" borderId="29" xfId="0" applyNumberFormat="1" applyFont="1" applyFill="1" applyBorder="1" applyAlignment="1">
      <alignment horizontal="center" vertical="center" wrapText="1"/>
    </xf>
    <xf numFmtId="167" fontId="40" fillId="0" borderId="59" xfId="0" applyNumberFormat="1" applyFont="1" applyFill="1" applyBorder="1" applyAlignment="1">
      <alignment horizontal="center" vertical="center" wrapText="1"/>
    </xf>
    <xf numFmtId="167" fontId="40" fillId="0" borderId="19" xfId="0" applyNumberFormat="1" applyFont="1" applyFill="1" applyBorder="1" applyAlignment="1">
      <alignment horizontal="center" vertical="center" wrapText="1"/>
    </xf>
    <xf numFmtId="49" fontId="40" fillId="0" borderId="36" xfId="0" applyNumberFormat="1" applyFont="1" applyFill="1" applyBorder="1" applyAlignment="1">
      <alignment horizontal="center" vertical="center" wrapText="1"/>
    </xf>
    <xf numFmtId="167" fontId="40" fillId="0" borderId="46" xfId="0" applyNumberFormat="1" applyFont="1" applyFill="1" applyBorder="1" applyAlignment="1">
      <alignment horizontal="center" vertical="center" wrapText="1"/>
    </xf>
    <xf numFmtId="167" fontId="40" fillId="0" borderId="62" xfId="0" applyNumberFormat="1" applyFont="1" applyFill="1" applyBorder="1" applyAlignment="1">
      <alignment horizontal="center" vertical="center" wrapText="1"/>
    </xf>
    <xf numFmtId="167" fontId="40" fillId="0" borderId="37" xfId="0" applyNumberFormat="1" applyFont="1" applyFill="1" applyBorder="1" applyAlignment="1">
      <alignment horizontal="center" vertical="center" wrapText="1"/>
    </xf>
    <xf numFmtId="167" fontId="40" fillId="0" borderId="63" xfId="0" applyNumberFormat="1" applyFont="1" applyFill="1" applyBorder="1" applyAlignment="1">
      <alignment horizontal="center" vertical="center" wrapText="1"/>
    </xf>
    <xf numFmtId="167" fontId="40" fillId="0" borderId="26" xfId="0" applyNumberFormat="1" applyFont="1" applyFill="1" applyBorder="1" applyAlignment="1">
      <alignment horizontal="center" vertical="center" wrapText="1"/>
    </xf>
    <xf numFmtId="49" fontId="40" fillId="0" borderId="67" xfId="0" applyNumberFormat="1" applyFont="1" applyFill="1" applyBorder="1" applyAlignment="1">
      <alignment horizontal="center" vertical="center" wrapText="1"/>
    </xf>
    <xf numFmtId="166" fontId="40" fillId="0" borderId="44" xfId="0" applyNumberFormat="1" applyFont="1" applyFill="1" applyBorder="1" applyAlignment="1">
      <alignment horizontal="center" vertical="center" wrapText="1"/>
    </xf>
    <xf numFmtId="167" fontId="40" fillId="0" borderId="65" xfId="0" applyNumberFormat="1" applyFont="1" applyFill="1" applyBorder="1" applyAlignment="1">
      <alignment horizontal="center" vertical="center" wrapText="1"/>
    </xf>
    <xf numFmtId="167" fontId="40" fillId="0" borderId="68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66" fontId="40" fillId="0" borderId="11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166" fontId="40" fillId="0" borderId="17" xfId="0" applyNumberFormat="1" applyFont="1" applyFill="1" applyBorder="1" applyAlignment="1">
      <alignment horizontal="center" vertical="center" wrapText="1"/>
    </xf>
    <xf numFmtId="49" fontId="40" fillId="0" borderId="23" xfId="0" applyNumberFormat="1" applyFont="1" applyFill="1" applyBorder="1" applyAlignment="1">
      <alignment horizontal="center" vertical="center" wrapText="1"/>
    </xf>
    <xf numFmtId="166" fontId="40" fillId="0" borderId="46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/>
    <xf numFmtId="0" fontId="43" fillId="0" borderId="59" xfId="0" applyFont="1" applyFill="1" applyBorder="1" applyAlignment="1">
      <alignment horizontal="center"/>
    </xf>
    <xf numFmtId="166" fontId="43" fillId="0" borderId="59" xfId="0" applyNumberFormat="1" applyFont="1" applyFill="1" applyBorder="1" applyAlignment="1">
      <alignment horizontal="center" vertical="center"/>
    </xf>
    <xf numFmtId="4" fontId="43" fillId="0" borderId="59" xfId="0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166" fontId="43" fillId="0" borderId="17" xfId="0" applyNumberFormat="1" applyFont="1" applyFill="1" applyBorder="1" applyAlignment="1">
      <alignment horizontal="center" vertical="center"/>
    </xf>
    <xf numFmtId="4" fontId="43" fillId="0" borderId="17" xfId="0" applyNumberFormat="1" applyFont="1" applyFill="1" applyBorder="1" applyAlignment="1">
      <alignment horizontal="center"/>
    </xf>
    <xf numFmtId="166" fontId="43" fillId="0" borderId="44" xfId="0" applyNumberFormat="1" applyFont="1" applyFill="1" applyBorder="1" applyAlignment="1">
      <alignment horizontal="center" vertical="center"/>
    </xf>
    <xf numFmtId="166" fontId="43" fillId="0" borderId="65" xfId="0" applyNumberFormat="1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40" fillId="0" borderId="0" xfId="0" applyFont="1" applyFill="1" applyBorder="1" applyAlignment="1">
      <alignment vertical="top" wrapText="1"/>
    </xf>
    <xf numFmtId="0" fontId="43" fillId="0" borderId="9" xfId="0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38" fillId="0" borderId="2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center" vertical="center"/>
    </xf>
    <xf numFmtId="49" fontId="40" fillId="0" borderId="3" xfId="0" applyNumberFormat="1" applyFont="1" applyFill="1" applyBorder="1" applyAlignment="1">
      <alignment horizontal="center" vertical="center" wrapText="1"/>
    </xf>
    <xf numFmtId="166" fontId="40" fillId="0" borderId="80" xfId="0" applyNumberFormat="1" applyFont="1" applyFill="1" applyBorder="1" applyAlignment="1">
      <alignment horizontal="center" vertical="center" wrapText="1"/>
    </xf>
    <xf numFmtId="167" fontId="40" fillId="0" borderId="7" xfId="0" applyNumberFormat="1" applyFont="1" applyFill="1" applyBorder="1" applyAlignment="1">
      <alignment horizontal="center" vertical="center" wrapText="1"/>
    </xf>
    <xf numFmtId="167" fontId="40" fillId="0" borderId="47" xfId="0" applyNumberFormat="1" applyFont="1" applyFill="1" applyBorder="1" applyAlignment="1">
      <alignment horizontal="center" vertical="center" wrapText="1"/>
    </xf>
    <xf numFmtId="3" fontId="12" fillId="2" borderId="3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58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11" fillId="0" borderId="3" xfId="0" applyFont="1" applyFill="1" applyBorder="1"/>
    <xf numFmtId="0" fontId="12" fillId="0" borderId="3" xfId="0" applyFont="1" applyFill="1" applyBorder="1" applyAlignment="1">
      <alignment horizontal="left"/>
    </xf>
    <xf numFmtId="0" fontId="11" fillId="0" borderId="1" xfId="0" applyFont="1" applyFill="1" applyBorder="1"/>
    <xf numFmtId="0" fontId="11" fillId="0" borderId="5" xfId="0" applyFont="1" applyFill="1" applyBorder="1"/>
    <xf numFmtId="0" fontId="12" fillId="0" borderId="31" xfId="0" applyFont="1" applyFill="1" applyBorder="1" applyAlignment="1">
      <alignment horizontal="left"/>
    </xf>
    <xf numFmtId="3" fontId="26" fillId="0" borderId="31" xfId="0" applyNumberFormat="1" applyFont="1" applyFill="1" applyBorder="1" applyAlignment="1">
      <alignment horizontal="center" vertical="center"/>
    </xf>
    <xf numFmtId="3" fontId="57" fillId="0" borderId="3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7" fillId="0" borderId="3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/>
    </xf>
    <xf numFmtId="0" fontId="11" fillId="0" borderId="2" xfId="0" applyFont="1" applyFill="1" applyBorder="1"/>
    <xf numFmtId="0" fontId="11" fillId="0" borderId="32" xfId="0" applyFont="1" applyFill="1" applyBorder="1"/>
    <xf numFmtId="3" fontId="12" fillId="0" borderId="5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38" fillId="0" borderId="0" xfId="0" applyNumberFormat="1" applyFont="1" applyFill="1" applyBorder="1" applyAlignment="1">
      <alignment vertical="center"/>
    </xf>
    <xf numFmtId="3" fontId="12" fillId="0" borderId="12" xfId="19" applyNumberFormat="1" applyFont="1" applyFill="1" applyBorder="1" applyAlignment="1">
      <alignment horizontal="center"/>
    </xf>
    <xf numFmtId="3" fontId="12" fillId="0" borderId="13" xfId="19" applyNumberFormat="1" applyFont="1" applyFill="1" applyBorder="1" applyAlignment="1">
      <alignment horizontal="center"/>
    </xf>
    <xf numFmtId="0" fontId="12" fillId="0" borderId="16" xfId="19" applyFont="1" applyFill="1" applyBorder="1" applyAlignment="1">
      <alignment horizontal="center"/>
    </xf>
    <xf numFmtId="3" fontId="12" fillId="0" borderId="14" xfId="19" applyNumberFormat="1" applyFont="1" applyFill="1" applyBorder="1" applyAlignment="1">
      <alignment horizontal="center"/>
    </xf>
    <xf numFmtId="3" fontId="12" fillId="0" borderId="16" xfId="19" applyNumberFormat="1" applyFont="1" applyFill="1" applyBorder="1" applyAlignment="1">
      <alignment horizontal="center"/>
    </xf>
    <xf numFmtId="3" fontId="12" fillId="0" borderId="67" xfId="19" applyNumberFormat="1" applyFont="1" applyFill="1" applyBorder="1" applyAlignment="1">
      <alignment horizontal="center"/>
    </xf>
    <xf numFmtId="3" fontId="12" fillId="0" borderId="54" xfId="19" applyNumberFormat="1" applyFont="1" applyFill="1" applyBorder="1" applyAlignment="1">
      <alignment horizontal="center"/>
    </xf>
    <xf numFmtId="0" fontId="12" fillId="0" borderId="21" xfId="19" applyFont="1" applyFill="1" applyBorder="1" applyAlignment="1">
      <alignment horizontal="center"/>
    </xf>
    <xf numFmtId="0" fontId="12" fillId="0" borderId="22" xfId="19" applyFont="1" applyFill="1" applyBorder="1" applyAlignment="1">
      <alignment horizontal="center"/>
    </xf>
    <xf numFmtId="2" fontId="22" fillId="0" borderId="0" xfId="0" applyNumberFormat="1" applyFont="1" applyFill="1" applyAlignment="1"/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2" fontId="13" fillId="0" borderId="55" xfId="0" applyNumberFormat="1" applyFont="1" applyFill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center" vertical="center" wrapText="1"/>
    </xf>
    <xf numFmtId="167" fontId="12" fillId="0" borderId="55" xfId="0" applyNumberFormat="1" applyFont="1" applyFill="1" applyBorder="1" applyAlignment="1">
      <alignment horizontal="center" vertical="center" wrapText="1"/>
    </xf>
    <xf numFmtId="3" fontId="12" fillId="0" borderId="55" xfId="0" applyNumberFormat="1" applyFont="1" applyFill="1" applyBorder="1" applyAlignment="1">
      <alignment horizontal="center" vertical="center" wrapText="1"/>
    </xf>
    <xf numFmtId="2" fontId="13" fillId="0" borderId="55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166" fontId="12" fillId="0" borderId="17" xfId="0" applyNumberFormat="1" applyFont="1" applyFill="1" applyBorder="1" applyAlignment="1">
      <alignment horizontal="center" vertical="center"/>
    </xf>
    <xf numFmtId="166" fontId="12" fillId="0" borderId="18" xfId="0" applyNumberFormat="1" applyFont="1" applyFill="1" applyBorder="1" applyAlignment="1">
      <alignment horizontal="center" vertical="center"/>
    </xf>
    <xf numFmtId="0" fontId="70" fillId="0" borderId="55" xfId="0" applyFont="1" applyFill="1" applyBorder="1" applyAlignment="1">
      <alignment horizontal="center" vertical="center" wrapText="1"/>
    </xf>
    <xf numFmtId="3" fontId="29" fillId="2" borderId="0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29" fillId="0" borderId="3" xfId="0" applyNumberFormat="1" applyFont="1" applyFill="1" applyBorder="1" applyAlignment="1">
      <alignment horizontal="center" vertical="center" wrapText="1"/>
    </xf>
    <xf numFmtId="167" fontId="12" fillId="0" borderId="32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166" fontId="12" fillId="0" borderId="65" xfId="0" applyNumberFormat="1" applyFont="1" applyFill="1" applyBorder="1" applyAlignment="1">
      <alignment horizontal="center" vertical="center"/>
    </xf>
    <xf numFmtId="166" fontId="12" fillId="0" borderId="44" xfId="0" applyNumberFormat="1" applyFont="1" applyFill="1" applyBorder="1" applyAlignment="1">
      <alignment horizontal="center" vertical="center"/>
    </xf>
    <xf numFmtId="167" fontId="8" fillId="0" borderId="79" xfId="0" applyNumberFormat="1" applyFont="1" applyFill="1" applyBorder="1" applyAlignment="1">
      <alignment horizontal="center"/>
    </xf>
    <xf numFmtId="0" fontId="11" fillId="0" borderId="11" xfId="0" applyFont="1" applyFill="1" applyBorder="1"/>
    <xf numFmtId="3" fontId="12" fillId="0" borderId="60" xfId="0" applyNumberFormat="1" applyFont="1" applyFill="1" applyBorder="1" applyAlignment="1">
      <alignment horizontal="center" vertical="center"/>
    </xf>
    <xf numFmtId="0" fontId="7" fillId="0" borderId="17" xfId="0" applyFont="1" applyFill="1" applyBorder="1"/>
    <xf numFmtId="0" fontId="7" fillId="0" borderId="59" xfId="0" applyFont="1" applyFill="1" applyBorder="1"/>
    <xf numFmtId="0" fontId="12" fillId="0" borderId="17" xfId="0" applyFont="1" applyFill="1" applyBorder="1"/>
    <xf numFmtId="0" fontId="12" fillId="0" borderId="44" xfId="0" applyFont="1" applyFill="1" applyBorder="1"/>
    <xf numFmtId="0" fontId="11" fillId="0" borderId="57" xfId="0" applyFont="1" applyFill="1" applyBorder="1"/>
    <xf numFmtId="0" fontId="12" fillId="0" borderId="11" xfId="0" applyFont="1" applyFill="1" applyBorder="1"/>
    <xf numFmtId="0" fontId="12" fillId="0" borderId="29" xfId="0" applyFont="1" applyFill="1" applyBorder="1"/>
    <xf numFmtId="0" fontId="12" fillId="0" borderId="36" xfId="0" applyFont="1" applyFill="1" applyBorder="1"/>
    <xf numFmtId="0" fontId="7" fillId="0" borderId="11" xfId="0" applyFont="1" applyFill="1" applyBorder="1"/>
    <xf numFmtId="3" fontId="13" fillId="0" borderId="60" xfId="0" applyNumberFormat="1" applyFont="1" applyFill="1" applyBorder="1" applyAlignment="1">
      <alignment horizontal="center"/>
    </xf>
    <xf numFmtId="0" fontId="8" fillId="0" borderId="17" xfId="0" applyFont="1" applyFill="1" applyBorder="1"/>
    <xf numFmtId="0" fontId="8" fillId="0" borderId="24" xfId="0" applyFont="1" applyFill="1" applyBorder="1"/>
    <xf numFmtId="167" fontId="12" fillId="0" borderId="58" xfId="0" applyNumberFormat="1" applyFont="1" applyFill="1" applyBorder="1" applyAlignment="1">
      <alignment horizontal="center"/>
    </xf>
    <xf numFmtId="0" fontId="7" fillId="0" borderId="39" xfId="0" applyFont="1" applyFill="1" applyBorder="1"/>
    <xf numFmtId="166" fontId="12" fillId="0" borderId="68" xfId="0" applyNumberFormat="1" applyFont="1" applyFill="1" applyBorder="1" applyAlignment="1">
      <alignment horizontal="center" vertical="center"/>
    </xf>
    <xf numFmtId="0" fontId="12" fillId="0" borderId="58" xfId="0" applyFont="1" applyFill="1" applyBorder="1"/>
    <xf numFmtId="3" fontId="11" fillId="0" borderId="58" xfId="0" applyNumberFormat="1" applyFont="1" applyFill="1" applyBorder="1" applyAlignment="1">
      <alignment horizontal="center"/>
    </xf>
    <xf numFmtId="167" fontId="8" fillId="0" borderId="18" xfId="0" applyNumberFormat="1" applyFont="1" applyFill="1" applyBorder="1" applyAlignment="1">
      <alignment horizontal="center"/>
    </xf>
    <xf numFmtId="167" fontId="8" fillId="0" borderId="30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2" fillId="0" borderId="57" xfId="0" applyFont="1" applyFill="1" applyBorder="1" applyAlignment="1">
      <alignment vertical="top" wrapText="1"/>
    </xf>
    <xf numFmtId="167" fontId="40" fillId="0" borderId="12" xfId="0" applyNumberFormat="1" applyFont="1" applyFill="1" applyBorder="1" applyAlignment="1">
      <alignment horizontal="center" wrapText="1"/>
    </xf>
    <xf numFmtId="167" fontId="8" fillId="0" borderId="13" xfId="0" applyNumberFormat="1" applyFont="1" applyFill="1" applyBorder="1" applyAlignment="1">
      <alignment horizontal="center"/>
    </xf>
    <xf numFmtId="167" fontId="8" fillId="0" borderId="12" xfId="0" applyNumberFormat="1" applyFont="1" applyFill="1" applyBorder="1" applyAlignment="1">
      <alignment horizontal="center"/>
    </xf>
    <xf numFmtId="0" fontId="32" fillId="0" borderId="29" xfId="0" applyFont="1" applyFill="1" applyBorder="1" applyAlignment="1">
      <alignment vertical="top" wrapText="1"/>
    </xf>
    <xf numFmtId="167" fontId="40" fillId="0" borderId="14" xfId="0" applyNumberFormat="1" applyFont="1" applyFill="1" applyBorder="1" applyAlignment="1">
      <alignment horizontal="center" wrapText="1"/>
    </xf>
    <xf numFmtId="167" fontId="8" fillId="0" borderId="16" xfId="0" applyNumberFormat="1" applyFont="1" applyFill="1" applyBorder="1" applyAlignment="1">
      <alignment horizontal="center"/>
    </xf>
    <xf numFmtId="167" fontId="8" fillId="0" borderId="14" xfId="0" applyNumberFormat="1" applyFont="1" applyFill="1" applyBorder="1" applyAlignment="1">
      <alignment horizontal="center"/>
    </xf>
    <xf numFmtId="167" fontId="40" fillId="0" borderId="14" xfId="0" applyNumberFormat="1" applyFont="1" applyFill="1" applyBorder="1" applyAlignment="1">
      <alignment horizontal="center" vertical="top" wrapText="1"/>
    </xf>
    <xf numFmtId="167" fontId="40" fillId="0" borderId="14" xfId="0" applyNumberFormat="1" applyFont="1" applyFill="1" applyBorder="1" applyAlignment="1">
      <alignment horizontal="center"/>
    </xf>
    <xf numFmtId="0" fontId="12" fillId="0" borderId="66" xfId="0" applyFont="1" applyFill="1" applyBorder="1"/>
    <xf numFmtId="167" fontId="40" fillId="0" borderId="67" xfId="0" applyNumberFormat="1" applyFont="1" applyFill="1" applyBorder="1" applyAlignment="1">
      <alignment horizontal="center"/>
    </xf>
    <xf numFmtId="167" fontId="8" fillId="0" borderId="54" xfId="0" applyNumberFormat="1" applyFont="1" applyFill="1" applyBorder="1" applyAlignment="1">
      <alignment horizontal="center"/>
    </xf>
    <xf numFmtId="167" fontId="8" fillId="0" borderId="67" xfId="0" applyNumberFormat="1" applyFont="1" applyFill="1" applyBorder="1" applyAlignment="1">
      <alignment horizontal="center"/>
    </xf>
    <xf numFmtId="167" fontId="40" fillId="0" borderId="57" xfId="0" applyNumberFormat="1" applyFont="1" applyFill="1" applyBorder="1" applyAlignment="1">
      <alignment horizontal="center" wrapText="1"/>
    </xf>
    <xf numFmtId="167" fontId="8" fillId="0" borderId="41" xfId="0" applyNumberFormat="1" applyFont="1" applyFill="1" applyBorder="1" applyAlignment="1">
      <alignment horizontal="center"/>
    </xf>
    <xf numFmtId="167" fontId="40" fillId="0" borderId="29" xfId="0" applyNumberFormat="1" applyFont="1" applyFill="1" applyBorder="1" applyAlignment="1">
      <alignment horizontal="center" wrapText="1"/>
    </xf>
    <xf numFmtId="167" fontId="8" fillId="0" borderId="43" xfId="0" applyNumberFormat="1" applyFont="1" applyFill="1" applyBorder="1" applyAlignment="1">
      <alignment horizontal="center"/>
    </xf>
    <xf numFmtId="167" fontId="40" fillId="0" borderId="29" xfId="0" applyNumberFormat="1" applyFont="1" applyFill="1" applyBorder="1" applyAlignment="1">
      <alignment horizontal="center" vertical="top" wrapText="1"/>
    </xf>
    <xf numFmtId="167" fontId="40" fillId="0" borderId="29" xfId="0" applyNumberFormat="1" applyFont="1" applyFill="1" applyBorder="1" applyAlignment="1">
      <alignment horizontal="center"/>
    </xf>
    <xf numFmtId="167" fontId="40" fillId="0" borderId="66" xfId="0" applyNumberFormat="1" applyFont="1" applyFill="1" applyBorder="1" applyAlignment="1">
      <alignment horizontal="center"/>
    </xf>
    <xf numFmtId="167" fontId="8" fillId="0" borderId="45" xfId="0" applyNumberFormat="1" applyFont="1" applyFill="1" applyBorder="1" applyAlignment="1">
      <alignment horizontal="center"/>
    </xf>
    <xf numFmtId="167" fontId="40" fillId="0" borderId="13" xfId="0" applyNumberFormat="1" applyFont="1" applyFill="1" applyBorder="1" applyAlignment="1">
      <alignment horizontal="center" wrapText="1"/>
    </xf>
    <xf numFmtId="167" fontId="8" fillId="0" borderId="57" xfId="0" applyNumberFormat="1" applyFont="1" applyFill="1" applyBorder="1" applyAlignment="1">
      <alignment horizontal="center"/>
    </xf>
    <xf numFmtId="167" fontId="40" fillId="0" borderId="16" xfId="0" applyNumberFormat="1" applyFont="1" applyFill="1" applyBorder="1" applyAlignment="1">
      <alignment horizontal="center" wrapText="1"/>
    </xf>
    <xf numFmtId="167" fontId="8" fillId="0" borderId="29" xfId="0" applyNumberFormat="1" applyFont="1" applyFill="1" applyBorder="1" applyAlignment="1">
      <alignment horizontal="center"/>
    </xf>
    <xf numFmtId="167" fontId="40" fillId="0" borderId="16" xfId="0" applyNumberFormat="1" applyFont="1" applyFill="1" applyBorder="1" applyAlignment="1">
      <alignment horizontal="center" vertical="top" wrapText="1"/>
    </xf>
    <xf numFmtId="167" fontId="40" fillId="0" borderId="16" xfId="0" applyNumberFormat="1" applyFont="1" applyFill="1" applyBorder="1" applyAlignment="1">
      <alignment horizontal="center"/>
    </xf>
    <xf numFmtId="167" fontId="40" fillId="0" borderId="54" xfId="0" applyNumberFormat="1" applyFont="1" applyFill="1" applyBorder="1" applyAlignment="1">
      <alignment horizontal="center"/>
    </xf>
    <xf numFmtId="167" fontId="8" fillId="0" borderId="66" xfId="0" applyNumberFormat="1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166" fontId="71" fillId="0" borderId="13" xfId="0" applyNumberFormat="1" applyFont="1" applyFill="1" applyBorder="1" applyAlignment="1">
      <alignment horizontal="center" vertical="center" wrapText="1"/>
    </xf>
    <xf numFmtId="166" fontId="71" fillId="0" borderId="16" xfId="0" applyNumberFormat="1" applyFont="1" applyFill="1" applyBorder="1" applyAlignment="1">
      <alignment horizontal="center" vertical="center" wrapText="1"/>
    </xf>
    <xf numFmtId="166" fontId="71" fillId="0" borderId="15" xfId="0" applyNumberFormat="1" applyFont="1" applyFill="1" applyBorder="1" applyAlignment="1">
      <alignment horizontal="center" vertical="center" wrapText="1"/>
    </xf>
    <xf numFmtId="166" fontId="71" fillId="0" borderId="22" xfId="0" applyNumberFormat="1" applyFont="1" applyFill="1" applyBorder="1" applyAlignment="1">
      <alignment horizontal="center" vertical="center" wrapText="1"/>
    </xf>
    <xf numFmtId="166" fontId="71" fillId="0" borderId="21" xfId="0" applyNumberFormat="1" applyFont="1" applyFill="1" applyBorder="1" applyAlignment="1">
      <alignment horizontal="center" vertical="center" wrapText="1"/>
    </xf>
    <xf numFmtId="166" fontId="71" fillId="0" borderId="48" xfId="0" applyNumberFormat="1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7" fillId="0" borderId="5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41" xfId="0" applyFont="1" applyFill="1" applyBorder="1"/>
    <xf numFmtId="166" fontId="12" fillId="0" borderId="1" xfId="0" applyNumberFormat="1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2" fontId="11" fillId="0" borderId="3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29" fillId="0" borderId="67" xfId="0" applyNumberFormat="1" applyFont="1" applyFill="1" applyBorder="1" applyAlignment="1">
      <alignment horizontal="center" vertical="center"/>
    </xf>
    <xf numFmtId="2" fontId="12" fillId="0" borderId="3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3" fontId="12" fillId="0" borderId="29" xfId="0" applyNumberFormat="1" applyFont="1" applyFill="1" applyBorder="1" applyAlignment="1">
      <alignment horizontal="center" vertical="center" wrapText="1"/>
    </xf>
    <xf numFmtId="3" fontId="12" fillId="0" borderId="6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43" xfId="0" applyNumberFormat="1" applyFont="1" applyFill="1" applyBorder="1" applyAlignment="1">
      <alignment horizontal="center" vertical="center"/>
    </xf>
    <xf numFmtId="0" fontId="12" fillId="0" borderId="45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166" fontId="12" fillId="0" borderId="22" xfId="0" applyNumberFormat="1" applyFont="1" applyFill="1" applyBorder="1" applyAlignment="1">
      <alignment horizontal="center" vertical="center"/>
    </xf>
    <xf numFmtId="3" fontId="12" fillId="0" borderId="67" xfId="0" applyNumberFormat="1" applyFont="1" applyFill="1" applyBorder="1" applyAlignment="1">
      <alignment horizontal="center" vertical="center"/>
    </xf>
    <xf numFmtId="166" fontId="12" fillId="0" borderId="67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3" fontId="37" fillId="0" borderId="14" xfId="0" applyNumberFormat="1" applyFont="1" applyFill="1" applyBorder="1" applyAlignment="1">
      <alignment horizontal="center" vertical="center"/>
    </xf>
    <xf numFmtId="3" fontId="37" fillId="0" borderId="23" xfId="0" applyNumberFormat="1" applyFont="1" applyFill="1" applyBorder="1" applyAlignment="1">
      <alignment horizontal="center" vertical="center"/>
    </xf>
    <xf numFmtId="3" fontId="36" fillId="0" borderId="14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73" fillId="0" borderId="67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0" fontId="28" fillId="0" borderId="41" xfId="0" applyNumberFormat="1" applyFont="1" applyFill="1" applyBorder="1" applyAlignment="1">
      <alignment horizontal="center" vertical="center"/>
    </xf>
    <xf numFmtId="0" fontId="31" fillId="0" borderId="43" xfId="0" applyNumberFormat="1" applyFont="1" applyFill="1" applyBorder="1" applyAlignment="1">
      <alignment horizontal="center" vertical="center"/>
    </xf>
    <xf numFmtId="0" fontId="37" fillId="0" borderId="43" xfId="0" applyNumberFormat="1" applyFont="1" applyFill="1" applyBorder="1" applyAlignment="1">
      <alignment horizontal="center" vertical="center"/>
    </xf>
    <xf numFmtId="0" fontId="37" fillId="0" borderId="49" xfId="0" applyNumberFormat="1" applyFont="1" applyFill="1" applyBorder="1" applyAlignment="1">
      <alignment horizontal="center" vertical="center"/>
    </xf>
    <xf numFmtId="0" fontId="36" fillId="0" borderId="43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horizontal="center" vertical="center"/>
    </xf>
    <xf numFmtId="0" fontId="26" fillId="0" borderId="43" xfId="0" applyNumberFormat="1" applyFont="1" applyFill="1" applyBorder="1" applyAlignment="1">
      <alignment horizontal="center" vertical="center"/>
    </xf>
    <xf numFmtId="0" fontId="73" fillId="0" borderId="45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166" fontId="12" fillId="0" borderId="14" xfId="0" applyNumberFormat="1" applyFont="1" applyFill="1" applyBorder="1" applyAlignment="1">
      <alignment horizontal="center" vertical="center"/>
    </xf>
    <xf numFmtId="166" fontId="37" fillId="0" borderId="14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166" fontId="28" fillId="0" borderId="1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4" fontId="7" fillId="0" borderId="60" xfId="0" applyNumberFormat="1" applyFont="1" applyFill="1" applyBorder="1" applyAlignment="1">
      <alignment vertical="center"/>
    </xf>
    <xf numFmtId="14" fontId="7" fillId="0" borderId="58" xfId="0" applyNumberFormat="1" applyFont="1" applyFill="1" applyBorder="1" applyAlignment="1">
      <alignment vertical="center"/>
    </xf>
    <xf numFmtId="14" fontId="7" fillId="0" borderId="12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3" fontId="12" fillId="0" borderId="59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vertical="center"/>
    </xf>
    <xf numFmtId="3" fontId="12" fillId="0" borderId="65" xfId="0" applyNumberFormat="1" applyFont="1" applyFill="1" applyBorder="1" applyAlignment="1">
      <alignment horizontal="center" vertical="center"/>
    </xf>
    <xf numFmtId="3" fontId="12" fillId="0" borderId="68" xfId="0" applyNumberFormat="1" applyFont="1" applyFill="1" applyBorder="1" applyAlignment="1">
      <alignment horizontal="center" vertical="center"/>
    </xf>
    <xf numFmtId="0" fontId="12" fillId="0" borderId="38" xfId="19" applyFont="1" applyFill="1" applyBorder="1" applyAlignment="1">
      <alignment horizontal="center"/>
    </xf>
    <xf numFmtId="0" fontId="32" fillId="0" borderId="1" xfId="19" applyFont="1" applyFill="1" applyBorder="1" applyAlignment="1">
      <alignment horizontal="center"/>
    </xf>
    <xf numFmtId="3" fontId="75" fillId="0" borderId="38" xfId="19" applyNumberFormat="1" applyFont="1" applyFill="1" applyBorder="1" applyAlignment="1">
      <alignment horizontal="center"/>
    </xf>
    <xf numFmtId="49" fontId="12" fillId="0" borderId="1" xfId="19" applyNumberFormat="1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166" fontId="12" fillId="0" borderId="52" xfId="0" applyNumberFormat="1" applyFont="1" applyFill="1" applyBorder="1" applyAlignment="1">
      <alignment horizontal="center" vertical="center"/>
    </xf>
    <xf numFmtId="166" fontId="8" fillId="0" borderId="32" xfId="0" applyNumberFormat="1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left" vertical="top" wrapText="1"/>
    </xf>
    <xf numFmtId="0" fontId="8" fillId="0" borderId="55" xfId="0" applyFont="1" applyFill="1" applyBorder="1" applyAlignment="1">
      <alignment horizontal="center" vertical="center"/>
    </xf>
    <xf numFmtId="166" fontId="12" fillId="0" borderId="50" xfId="0" applyNumberFormat="1" applyFont="1" applyFill="1" applyBorder="1" applyAlignment="1">
      <alignment horizontal="center" vertical="center"/>
    </xf>
    <xf numFmtId="0" fontId="12" fillId="0" borderId="3" xfId="0" applyFont="1" applyFill="1" applyBorder="1"/>
    <xf numFmtId="0" fontId="12" fillId="0" borderId="4" xfId="0" applyFont="1" applyFill="1" applyBorder="1" applyAlignment="1">
      <alignment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wrapText="1"/>
    </xf>
    <xf numFmtId="0" fontId="12" fillId="0" borderId="31" xfId="0" applyFont="1" applyFill="1" applyBorder="1" applyAlignment="1">
      <alignment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 wrapText="1"/>
    </xf>
    <xf numFmtId="0" fontId="12" fillId="0" borderId="3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wrapText="1"/>
    </xf>
    <xf numFmtId="0" fontId="8" fillId="0" borderId="5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wrapText="1"/>
    </xf>
    <xf numFmtId="166" fontId="12" fillId="0" borderId="39" xfId="0" applyNumberFormat="1" applyFont="1" applyFill="1" applyBorder="1" applyAlignment="1">
      <alignment horizontal="center" vertical="center"/>
    </xf>
    <xf numFmtId="166" fontId="15" fillId="0" borderId="38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/>
    </xf>
    <xf numFmtId="166" fontId="8" fillId="0" borderId="1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left" wrapText="1"/>
    </xf>
    <xf numFmtId="166" fontId="12" fillId="0" borderId="38" xfId="0" applyNumberFormat="1" applyFont="1" applyFill="1" applyBorder="1" applyAlignment="1">
      <alignment horizontal="center" vertical="center"/>
    </xf>
    <xf numFmtId="166" fontId="12" fillId="0" borderId="55" xfId="0" applyNumberFormat="1" applyFont="1" applyFill="1" applyBorder="1" applyAlignment="1">
      <alignment horizontal="center" vertical="center"/>
    </xf>
    <xf numFmtId="166" fontId="12" fillId="0" borderId="32" xfId="0" applyNumberFormat="1" applyFont="1" applyFill="1" applyBorder="1" applyAlignment="1">
      <alignment horizontal="center" vertical="center" wrapText="1"/>
    </xf>
    <xf numFmtId="166" fontId="12" fillId="0" borderId="38" xfId="0" applyNumberFormat="1" applyFont="1" applyFill="1" applyBorder="1" applyAlignment="1">
      <alignment horizontal="center" vertical="center" wrapText="1"/>
    </xf>
    <xf numFmtId="167" fontId="12" fillId="0" borderId="32" xfId="0" applyNumberFormat="1" applyFont="1" applyFill="1" applyBorder="1" applyAlignment="1">
      <alignment horizontal="center" vertical="center"/>
    </xf>
    <xf numFmtId="3" fontId="57" fillId="0" borderId="32" xfId="0" applyNumberFormat="1" applyFont="1" applyFill="1" applyBorder="1" applyAlignment="1">
      <alignment horizontal="center" vertical="center" wrapText="1"/>
    </xf>
    <xf numFmtId="3" fontId="26" fillId="0" borderId="32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 vertical="center" wrapText="1"/>
    </xf>
    <xf numFmtId="3" fontId="28" fillId="0" borderId="12" xfId="0" applyNumberFormat="1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center" vertical="center" wrapText="1"/>
    </xf>
    <xf numFmtId="3" fontId="35" fillId="0" borderId="14" xfId="0" applyNumberFormat="1" applyFont="1" applyFill="1" applyBorder="1" applyAlignment="1">
      <alignment horizontal="center" vertical="center" wrapText="1"/>
    </xf>
    <xf numFmtId="3" fontId="28" fillId="0" borderId="23" xfId="0" applyNumberFormat="1" applyFont="1" applyFill="1" applyBorder="1" applyAlignment="1">
      <alignment horizontal="center" vertical="center" wrapText="1"/>
    </xf>
    <xf numFmtId="3" fontId="28" fillId="0" borderId="67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/>
    <xf numFmtId="0" fontId="12" fillId="0" borderId="14" xfId="0" applyFont="1" applyFill="1" applyBorder="1" applyAlignment="1">
      <alignment horizontal="left" vertical="center"/>
    </xf>
    <xf numFmtId="0" fontId="7" fillId="0" borderId="14" xfId="0" applyFont="1" applyFill="1" applyBorder="1"/>
    <xf numFmtId="49" fontId="8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vertical="center" wrapText="1"/>
    </xf>
    <xf numFmtId="0" fontId="29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 wrapText="1"/>
    </xf>
    <xf numFmtId="0" fontId="29" fillId="0" borderId="23" xfId="0" applyNumberFormat="1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vertical="center" wrapText="1"/>
    </xf>
    <xf numFmtId="166" fontId="28" fillId="0" borderId="12" xfId="0" applyNumberFormat="1" applyFont="1" applyFill="1" applyBorder="1" applyAlignment="1">
      <alignment horizontal="center" vertical="center" wrapText="1"/>
    </xf>
    <xf numFmtId="166" fontId="29" fillId="0" borderId="14" xfId="0" applyNumberFormat="1" applyFont="1" applyFill="1" applyBorder="1" applyAlignment="1">
      <alignment horizontal="center" vertical="center" wrapText="1"/>
    </xf>
    <xf numFmtId="166" fontId="28" fillId="0" borderId="23" xfId="0" applyNumberFormat="1" applyFont="1" applyFill="1" applyBorder="1" applyAlignment="1">
      <alignment horizontal="center" vertical="center" wrapText="1"/>
    </xf>
    <xf numFmtId="166" fontId="28" fillId="0" borderId="67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 wrapText="1"/>
    </xf>
    <xf numFmtId="166" fontId="12" fillId="0" borderId="5" xfId="0" applyNumberFormat="1" applyFont="1" applyFill="1" applyBorder="1" applyAlignment="1">
      <alignment horizontal="center" vertical="center"/>
    </xf>
    <xf numFmtId="3" fontId="18" fillId="0" borderId="3" xfId="19" applyNumberFormat="1" applyFont="1" applyFill="1" applyBorder="1" applyAlignment="1">
      <alignment horizontal="center"/>
    </xf>
    <xf numFmtId="2" fontId="10" fillId="0" borderId="55" xfId="0" applyNumberFormat="1" applyFont="1" applyFill="1" applyBorder="1" applyAlignment="1">
      <alignment vertical="center"/>
    </xf>
    <xf numFmtId="2" fontId="25" fillId="0" borderId="9" xfId="0" applyNumberFormat="1" applyFont="1" applyFill="1" applyBorder="1" applyAlignment="1"/>
    <xf numFmtId="3" fontId="12" fillId="0" borderId="0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166" fontId="43" fillId="0" borderId="65" xfId="0" applyNumberFormat="1" applyFont="1" applyFill="1" applyBorder="1" applyAlignment="1">
      <alignment horizontal="center"/>
    </xf>
    <xf numFmtId="167" fontId="43" fillId="0" borderId="69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166" fontId="28" fillId="0" borderId="12" xfId="0" applyNumberFormat="1" applyFont="1" applyFill="1" applyBorder="1" applyAlignment="1">
      <alignment horizontal="center" vertical="center"/>
    </xf>
    <xf numFmtId="166" fontId="36" fillId="0" borderId="14" xfId="0" applyNumberFormat="1" applyFont="1" applyFill="1" applyBorder="1" applyAlignment="1">
      <alignment horizontal="center" vertical="center"/>
    </xf>
    <xf numFmtId="3" fontId="73" fillId="0" borderId="2" xfId="0" applyNumberFormat="1" applyFont="1" applyFill="1" applyBorder="1" applyAlignment="1">
      <alignment horizontal="center" vertical="center"/>
    </xf>
    <xf numFmtId="166" fontId="73" fillId="0" borderId="2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left" wrapText="1"/>
    </xf>
    <xf numFmtId="167" fontId="69" fillId="0" borderId="14" xfId="17" applyNumberFormat="1" applyFont="1" applyFill="1" applyBorder="1" applyAlignment="1">
      <alignment horizontal="center" wrapText="1"/>
    </xf>
    <xf numFmtId="0" fontId="41" fillId="0" borderId="14" xfId="0" applyFont="1" applyFill="1" applyBorder="1" applyAlignment="1">
      <alignment horizontal="left" wrapText="1"/>
    </xf>
    <xf numFmtId="167" fontId="74" fillId="0" borderId="14" xfId="17" applyNumberFormat="1" applyFont="1" applyFill="1" applyBorder="1" applyAlignment="1">
      <alignment horizontal="center" wrapText="1"/>
    </xf>
    <xf numFmtId="167" fontId="64" fillId="0" borderId="0" xfId="10" applyNumberFormat="1" applyFont="1" applyFill="1" applyBorder="1"/>
    <xf numFmtId="0" fontId="40" fillId="0" borderId="0" xfId="0" applyFont="1" applyFill="1" applyBorder="1" applyAlignment="1">
      <alignment horizontal="left" wrapText="1"/>
    </xf>
    <xf numFmtId="167" fontId="69" fillId="0" borderId="0" xfId="17" applyNumberFormat="1" applyFont="1" applyFill="1" applyBorder="1" applyAlignment="1">
      <alignment horizontal="center" wrapText="1"/>
    </xf>
    <xf numFmtId="0" fontId="43" fillId="0" borderId="19" xfId="0" applyFont="1" applyFill="1" applyBorder="1" applyAlignment="1">
      <alignment horizontal="center"/>
    </xf>
    <xf numFmtId="166" fontId="43" fillId="0" borderId="19" xfId="0" applyNumberFormat="1" applyFont="1" applyFill="1" applyBorder="1" applyAlignment="1">
      <alignment horizontal="center" vertical="center"/>
    </xf>
    <xf numFmtId="4" fontId="43" fillId="0" borderId="19" xfId="0" applyNumberFormat="1" applyFont="1" applyFill="1" applyBorder="1" applyAlignment="1">
      <alignment horizontal="center"/>
    </xf>
    <xf numFmtId="167" fontId="43" fillId="0" borderId="65" xfId="0" applyNumberFormat="1" applyFont="1" applyFill="1" applyBorder="1" applyAlignment="1">
      <alignment horizontal="center"/>
    </xf>
    <xf numFmtId="166" fontId="43" fillId="0" borderId="69" xfId="0" applyNumberFormat="1" applyFont="1" applyFill="1" applyBorder="1" applyAlignment="1">
      <alignment horizontal="center"/>
    </xf>
    <xf numFmtId="4" fontId="43" fillId="0" borderId="61" xfId="0" applyNumberFormat="1" applyFont="1" applyFill="1" applyBorder="1" applyAlignment="1">
      <alignment horizontal="center"/>
    </xf>
    <xf numFmtId="4" fontId="43" fillId="0" borderId="60" xfId="0" applyNumberFormat="1" applyFont="1" applyFill="1" applyBorder="1" applyAlignment="1">
      <alignment horizontal="center"/>
    </xf>
    <xf numFmtId="167" fontId="43" fillId="0" borderId="65" xfId="0" applyNumberFormat="1" applyFont="1" applyFill="1" applyBorder="1" applyAlignment="1">
      <alignment horizontal="center" vertical="center"/>
    </xf>
    <xf numFmtId="4" fontId="12" fillId="0" borderId="39" xfId="0" applyNumberFormat="1" applyFont="1" applyFill="1" applyBorder="1" applyAlignment="1">
      <alignment horizontal="center" vertical="center"/>
    </xf>
    <xf numFmtId="4" fontId="12" fillId="0" borderId="39" xfId="0" applyNumberFormat="1" applyFont="1" applyFill="1" applyBorder="1" applyAlignment="1">
      <alignment horizontal="center" vertical="center" wrapText="1"/>
    </xf>
    <xf numFmtId="0" fontId="12" fillId="0" borderId="39" xfId="19" applyFont="1" applyFill="1" applyBorder="1" applyAlignment="1">
      <alignment horizontal="center" vertical="center"/>
    </xf>
    <xf numFmtId="0" fontId="11" fillId="0" borderId="12" xfId="19" applyFont="1" applyFill="1" applyBorder="1" applyAlignment="1">
      <alignment horizontal="left"/>
    </xf>
    <xf numFmtId="166" fontId="12" fillId="0" borderId="3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horizontal="center" vertical="top" wrapText="1"/>
    </xf>
    <xf numFmtId="0" fontId="39" fillId="0" borderId="66" xfId="0" applyFont="1" applyFill="1" applyBorder="1" applyAlignment="1">
      <alignment horizontal="center" vertical="top" wrapText="1"/>
    </xf>
    <xf numFmtId="0" fontId="39" fillId="0" borderId="5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38" xfId="0" applyFont="1" applyFill="1" applyBorder="1" applyAlignment="1">
      <alignment horizontal="center" vertical="top" wrapText="1"/>
    </xf>
    <xf numFmtId="3" fontId="12" fillId="0" borderId="5" xfId="0" applyNumberFormat="1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25" fillId="0" borderId="9" xfId="0" applyNumberFormat="1" applyFont="1" applyFill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22" fillId="0" borderId="0" xfId="0" applyNumberFormat="1" applyFont="1" applyFill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28" fillId="0" borderId="55" xfId="0" applyNumberFormat="1" applyFont="1" applyFill="1" applyBorder="1" applyAlignment="1">
      <alignment horizontal="center" vertical="center"/>
    </xf>
    <xf numFmtId="3" fontId="28" fillId="0" borderId="50" xfId="0" applyNumberFormat="1" applyFont="1" applyFill="1" applyBorder="1" applyAlignment="1">
      <alignment horizontal="center" vertical="center"/>
    </xf>
    <xf numFmtId="3" fontId="28" fillId="0" borderId="52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2" fontId="38" fillId="0" borderId="55" xfId="0" applyNumberFormat="1" applyFont="1" applyFill="1" applyBorder="1" applyAlignment="1">
      <alignment horizontal="center" vertical="center"/>
    </xf>
    <xf numFmtId="2" fontId="38" fillId="0" borderId="52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 wrapText="1"/>
    </xf>
    <xf numFmtId="49" fontId="37" fillId="0" borderId="17" xfId="0" applyNumberFormat="1" applyFont="1" applyFill="1" applyBorder="1" applyAlignment="1">
      <alignment horizontal="left" vertical="center" wrapText="1"/>
    </xf>
    <xf numFmtId="49" fontId="37" fillId="0" borderId="18" xfId="0" applyNumberFormat="1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6" fillId="0" borderId="17" xfId="0" applyNumberFormat="1" applyFont="1" applyFill="1" applyBorder="1" applyAlignment="1">
      <alignment horizontal="left" vertical="center" wrapText="1"/>
    </xf>
    <xf numFmtId="0" fontId="36" fillId="0" borderId="18" xfId="0" applyNumberFormat="1" applyFont="1" applyFill="1" applyBorder="1" applyAlignment="1">
      <alignment horizontal="left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67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 wrapText="1"/>
    </xf>
    <xf numFmtId="49" fontId="26" fillId="0" borderId="31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2" fontId="57" fillId="0" borderId="71" xfId="0" applyNumberFormat="1" applyFont="1" applyFill="1" applyBorder="1" applyAlignment="1">
      <alignment horizontal="center" vertical="center" wrapText="1"/>
    </xf>
    <xf numFmtId="2" fontId="57" fillId="0" borderId="72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 vertical="center" wrapText="1"/>
    </xf>
    <xf numFmtId="2" fontId="16" fillId="0" borderId="38" xfId="0" applyNumberFormat="1" applyFont="1" applyFill="1" applyBorder="1" applyAlignment="1">
      <alignment horizontal="center" vertical="center" wrapText="1"/>
    </xf>
    <xf numFmtId="2" fontId="16" fillId="0" borderId="31" xfId="0" applyNumberFormat="1" applyFont="1" applyFill="1" applyBorder="1" applyAlignment="1">
      <alignment horizontal="center" vertical="center" wrapText="1"/>
    </xf>
    <xf numFmtId="2" fontId="16" fillId="0" borderId="4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73" fillId="0" borderId="44" xfId="0" applyFont="1" applyFill="1" applyBorder="1" applyAlignment="1">
      <alignment horizontal="left" vertical="center" wrapText="1"/>
    </xf>
    <xf numFmtId="0" fontId="73" fillId="0" borderId="6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39" fillId="0" borderId="68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58" xfId="0" applyFont="1" applyFill="1" applyBorder="1" applyAlignment="1">
      <alignment horizontal="left" vertical="center" wrapText="1"/>
    </xf>
    <xf numFmtId="0" fontId="39" fillId="0" borderId="38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2" fontId="57" fillId="0" borderId="55" xfId="0" applyNumberFormat="1" applyFont="1" applyFill="1" applyBorder="1" applyAlignment="1">
      <alignment horizontal="center" vertical="center" wrapText="1"/>
    </xf>
    <xf numFmtId="2" fontId="57" fillId="0" borderId="52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11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22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center"/>
    </xf>
    <xf numFmtId="0" fontId="70" fillId="0" borderId="0" xfId="0" applyFont="1" applyFill="1" applyBorder="1" applyAlignment="1">
      <alignment horizontal="center" vertical="justify"/>
    </xf>
    <xf numFmtId="0" fontId="53" fillId="0" borderId="34" xfId="0" applyFont="1" applyFill="1" applyBorder="1" applyAlignment="1">
      <alignment horizontal="center" vertical="center" wrapText="1"/>
    </xf>
    <xf numFmtId="0" fontId="53" fillId="0" borderId="68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60" xfId="0" applyFont="1" applyFill="1" applyBorder="1" applyAlignment="1">
      <alignment horizontal="center" vertical="center" wrapText="1"/>
    </xf>
    <xf numFmtId="0" fontId="53" fillId="0" borderId="65" xfId="0" applyFont="1" applyFill="1" applyBorder="1" applyAlignment="1">
      <alignment horizontal="center" vertical="center" wrapText="1"/>
    </xf>
    <xf numFmtId="0" fontId="53" fillId="0" borderId="58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top" wrapText="1"/>
    </xf>
    <xf numFmtId="0" fontId="40" fillId="0" borderId="29" xfId="0" applyFont="1" applyFill="1" applyBorder="1" applyAlignment="1">
      <alignment horizontal="center" vertical="top" wrapText="1"/>
    </xf>
    <xf numFmtId="0" fontId="40" fillId="0" borderId="66" xfId="0" applyFont="1" applyFill="1" applyBorder="1" applyAlignment="1">
      <alignment horizontal="center" vertical="top" wrapText="1"/>
    </xf>
    <xf numFmtId="0" fontId="52" fillId="0" borderId="73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70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69" xfId="0" applyFont="1" applyFill="1" applyBorder="1" applyAlignment="1">
      <alignment horizontal="center" vertical="center" wrapText="1"/>
    </xf>
    <xf numFmtId="49" fontId="41" fillId="0" borderId="55" xfId="0" applyNumberFormat="1" applyFont="1" applyFill="1" applyBorder="1" applyAlignment="1">
      <alignment horizontal="center" vertical="center" wrapText="1"/>
    </xf>
    <xf numFmtId="49" fontId="41" fillId="0" borderId="50" xfId="0" applyNumberFormat="1" applyFont="1" applyFill="1" applyBorder="1" applyAlignment="1">
      <alignment horizontal="center" vertical="center" wrapText="1"/>
    </xf>
    <xf numFmtId="49" fontId="41" fillId="0" borderId="52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 wrapText="1"/>
    </xf>
    <xf numFmtId="0" fontId="32" fillId="0" borderId="0" xfId="19" applyFont="1" applyFill="1" applyAlignment="1">
      <alignment horizontal="left" vertical="center" wrapText="1"/>
    </xf>
    <xf numFmtId="49" fontId="39" fillId="0" borderId="0" xfId="24" applyNumberFormat="1" applyFont="1" applyFill="1" applyAlignment="1">
      <alignment horizontal="left" vertical="center" wrapText="1"/>
    </xf>
    <xf numFmtId="49" fontId="32" fillId="0" borderId="0" xfId="24" applyNumberFormat="1" applyFont="1" applyFill="1" applyAlignment="1">
      <alignment horizontal="left" vertical="center" wrapText="1"/>
    </xf>
    <xf numFmtId="0" fontId="11" fillId="0" borderId="1" xfId="19" applyFont="1" applyFill="1" applyBorder="1" applyAlignment="1">
      <alignment horizontal="center" vertical="center" textRotation="90"/>
    </xf>
    <xf numFmtId="0" fontId="11" fillId="0" borderId="3" xfId="19" applyFont="1" applyFill="1" applyBorder="1" applyAlignment="1">
      <alignment horizontal="center" vertical="center" textRotation="90"/>
    </xf>
    <xf numFmtId="0" fontId="11" fillId="0" borderId="2" xfId="19" applyFont="1" applyFill="1" applyBorder="1" applyAlignment="1">
      <alignment horizontal="center" vertical="center" textRotation="90"/>
    </xf>
    <xf numFmtId="0" fontId="12" fillId="0" borderId="3" xfId="19" applyNumberFormat="1" applyFont="1" applyFill="1" applyBorder="1" applyAlignment="1">
      <alignment horizontal="center" wrapText="1"/>
    </xf>
    <xf numFmtId="0" fontId="12" fillId="0" borderId="2" xfId="19" applyNumberFormat="1" applyFont="1" applyFill="1" applyBorder="1" applyAlignment="1">
      <alignment horizontal="center" wrapText="1"/>
    </xf>
    <xf numFmtId="0" fontId="11" fillId="0" borderId="12" xfId="19" applyFont="1" applyFill="1" applyBorder="1" applyAlignment="1">
      <alignment horizontal="center" vertical="center" textRotation="90" wrapText="1"/>
    </xf>
    <xf numFmtId="0" fontId="11" fillId="0" borderId="14" xfId="19" applyFont="1" applyFill="1" applyBorder="1" applyAlignment="1">
      <alignment horizontal="center" vertical="center" textRotation="90" wrapText="1"/>
    </xf>
    <xf numFmtId="0" fontId="11" fillId="0" borderId="67" xfId="19" applyFont="1" applyFill="1" applyBorder="1" applyAlignment="1">
      <alignment horizontal="center" vertical="center" textRotation="90" wrapText="1"/>
    </xf>
    <xf numFmtId="0" fontId="11" fillId="0" borderId="33" xfId="19" applyFont="1" applyFill="1" applyBorder="1" applyAlignment="1">
      <alignment horizontal="center" vertical="center" textRotation="90"/>
    </xf>
    <xf numFmtId="0" fontId="11" fillId="0" borderId="66" xfId="19" applyFont="1" applyFill="1" applyBorder="1" applyAlignment="1">
      <alignment horizontal="center" vertical="center" textRotation="90"/>
    </xf>
    <xf numFmtId="0" fontId="11" fillId="0" borderId="4" xfId="19" applyFont="1" applyFill="1" applyBorder="1" applyAlignment="1">
      <alignment horizontal="center" vertical="center" textRotation="90"/>
    </xf>
    <xf numFmtId="0" fontId="22" fillId="0" borderId="0" xfId="19" applyFont="1" applyFill="1" applyBorder="1" applyAlignment="1">
      <alignment horizontal="center"/>
    </xf>
    <xf numFmtId="0" fontId="14" fillId="0" borderId="0" xfId="19" applyFont="1" applyFill="1" applyBorder="1" applyAlignment="1">
      <alignment horizontal="center"/>
    </xf>
    <xf numFmtId="0" fontId="12" fillId="0" borderId="5" xfId="19" applyFont="1" applyFill="1" applyBorder="1" applyAlignment="1">
      <alignment horizontal="center"/>
    </xf>
    <xf numFmtId="0" fontId="12" fillId="0" borderId="31" xfId="19" applyFont="1" applyFill="1" applyBorder="1" applyAlignment="1">
      <alignment horizontal="center"/>
    </xf>
    <xf numFmtId="0" fontId="10" fillId="0" borderId="1" xfId="19" applyFont="1" applyFill="1" applyBorder="1" applyAlignment="1">
      <alignment horizontal="center" vertical="center"/>
    </xf>
    <xf numFmtId="0" fontId="10" fillId="0" borderId="2" xfId="19" applyFont="1" applyFill="1" applyBorder="1" applyAlignment="1">
      <alignment horizontal="center" vertical="center"/>
    </xf>
    <xf numFmtId="0" fontId="39" fillId="0" borderId="55" xfId="19" applyFont="1" applyFill="1" applyBorder="1" applyAlignment="1">
      <alignment horizontal="center" vertical="center"/>
    </xf>
    <xf numFmtId="0" fontId="39" fillId="0" borderId="50" xfId="19" applyFont="1" applyFill="1" applyBorder="1" applyAlignment="1">
      <alignment horizontal="center" vertical="center"/>
    </xf>
    <xf numFmtId="0" fontId="39" fillId="0" borderId="52" xfId="19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0" fillId="0" borderId="55" xfId="0" applyFont="1" applyFill="1" applyBorder="1" applyAlignment="1">
      <alignment horizontal="center" vertical="center" wrapText="1"/>
    </xf>
    <xf numFmtId="0" fontId="70" fillId="0" borderId="52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 vertical="center"/>
    </xf>
    <xf numFmtId="0" fontId="70" fillId="0" borderId="1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10" fillId="0" borderId="55" xfId="0" applyNumberFormat="1" applyFont="1" applyFill="1" applyBorder="1" applyAlignment="1">
      <alignment horizontal="center" vertical="center"/>
    </xf>
    <xf numFmtId="2" fontId="10" fillId="0" borderId="50" xfId="0" applyNumberFormat="1" applyFont="1" applyFill="1" applyBorder="1" applyAlignment="1">
      <alignment horizontal="center" vertical="center"/>
    </xf>
    <xf numFmtId="2" fontId="10" fillId="0" borderId="5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1" fontId="56" fillId="0" borderId="71" xfId="0" applyNumberFormat="1" applyFont="1" applyFill="1" applyBorder="1" applyAlignment="1">
      <alignment horizontal="center" vertical="center"/>
    </xf>
    <xf numFmtId="1" fontId="56" fillId="0" borderId="24" xfId="0" applyNumberFormat="1" applyFont="1" applyFill="1" applyBorder="1" applyAlignment="1">
      <alignment horizontal="center" vertical="center"/>
    </xf>
    <xf numFmtId="1" fontId="56" fillId="0" borderId="78" xfId="0" applyNumberFormat="1" applyFont="1" applyFill="1" applyBorder="1" applyAlignment="1">
      <alignment horizontal="center" vertical="center"/>
    </xf>
    <xf numFmtId="1" fontId="56" fillId="0" borderId="79" xfId="0" applyNumberFormat="1" applyFont="1" applyFill="1" applyBorder="1" applyAlignment="1">
      <alignment horizontal="center" vertical="center"/>
    </xf>
    <xf numFmtId="1" fontId="56" fillId="0" borderId="72" xfId="0" applyNumberFormat="1" applyFont="1" applyFill="1" applyBorder="1" applyAlignment="1">
      <alignment horizontal="center" vertical="center"/>
    </xf>
    <xf numFmtId="1" fontId="56" fillId="0" borderId="30" xfId="0" applyNumberFormat="1" applyFont="1" applyFill="1" applyBorder="1" applyAlignment="1">
      <alignment horizontal="center" vertical="center"/>
    </xf>
    <xf numFmtId="0" fontId="56" fillId="0" borderId="61" xfId="0" applyFont="1" applyFill="1" applyBorder="1" applyAlignment="1">
      <alignment horizontal="center"/>
    </xf>
    <xf numFmtId="0" fontId="56" fillId="0" borderId="60" xfId="0" applyFont="1" applyFill="1" applyBorder="1" applyAlignment="1">
      <alignment horizontal="center"/>
    </xf>
    <xf numFmtId="0" fontId="59" fillId="0" borderId="58" xfId="0" applyFont="1" applyFill="1" applyBorder="1" applyAlignment="1">
      <alignment horizontal="center" wrapText="1"/>
    </xf>
    <xf numFmtId="0" fontId="59" fillId="0" borderId="18" xfId="0" applyFont="1" applyFill="1" applyBorder="1" applyAlignment="1">
      <alignment horizontal="center" wrapText="1"/>
    </xf>
    <xf numFmtId="1" fontId="56" fillId="0" borderId="74" xfId="0" applyNumberFormat="1" applyFont="1" applyFill="1" applyBorder="1" applyAlignment="1">
      <alignment horizontal="center" vertical="center"/>
    </xf>
    <xf numFmtId="1" fontId="56" fillId="0" borderId="56" xfId="0" applyNumberFormat="1" applyFont="1" applyFill="1" applyBorder="1" applyAlignment="1">
      <alignment horizontal="center" vertical="center"/>
    </xf>
    <xf numFmtId="167" fontId="43" fillId="0" borderId="72" xfId="0" applyNumberFormat="1" applyFont="1" applyFill="1" applyBorder="1" applyAlignment="1">
      <alignment horizontal="center" vertical="center"/>
    </xf>
    <xf numFmtId="167" fontId="43" fillId="0" borderId="47" xfId="0" applyNumberFormat="1" applyFont="1" applyFill="1" applyBorder="1" applyAlignment="1">
      <alignment horizontal="center" vertical="center"/>
    </xf>
    <xf numFmtId="167" fontId="43" fillId="0" borderId="30" xfId="0" applyNumberFormat="1" applyFont="1" applyFill="1" applyBorder="1" applyAlignment="1">
      <alignment horizontal="center" vertical="center"/>
    </xf>
    <xf numFmtId="168" fontId="56" fillId="0" borderId="5" xfId="0" applyNumberFormat="1" applyFont="1" applyFill="1" applyBorder="1" applyAlignment="1">
      <alignment vertical="center" wrapText="1"/>
    </xf>
    <xf numFmtId="168" fontId="56" fillId="0" borderId="76" xfId="0" applyNumberFormat="1" applyFont="1" applyFill="1" applyBorder="1" applyAlignment="1">
      <alignment vertical="center" wrapText="1"/>
    </xf>
    <xf numFmtId="168" fontId="56" fillId="0" borderId="4" xfId="0" applyNumberFormat="1" applyFont="1" applyFill="1" applyBorder="1" applyAlignment="1">
      <alignment vertical="center" wrapText="1"/>
    </xf>
    <xf numFmtId="168" fontId="56" fillId="0" borderId="6" xfId="0" applyNumberFormat="1" applyFont="1" applyFill="1" applyBorder="1" applyAlignment="1">
      <alignment vertical="center" wrapText="1"/>
    </xf>
    <xf numFmtId="168" fontId="56" fillId="0" borderId="31" xfId="0" applyNumberFormat="1" applyFont="1" applyFill="1" applyBorder="1" applyAlignment="1">
      <alignment vertical="center" wrapText="1"/>
    </xf>
    <xf numFmtId="168" fontId="56" fillId="0" borderId="77" xfId="0" applyNumberFormat="1" applyFont="1" applyFill="1" applyBorder="1" applyAlignment="1">
      <alignment vertical="center" wrapText="1"/>
    </xf>
    <xf numFmtId="167" fontId="43" fillId="0" borderId="78" xfId="0" applyNumberFormat="1" applyFont="1" applyFill="1" applyBorder="1" applyAlignment="1">
      <alignment horizontal="center" vertical="center"/>
    </xf>
    <xf numFmtId="167" fontId="43" fillId="0" borderId="7" xfId="0" applyNumberFormat="1" applyFont="1" applyFill="1" applyBorder="1" applyAlignment="1">
      <alignment horizontal="center" vertical="center"/>
    </xf>
    <xf numFmtId="167" fontId="43" fillId="0" borderId="79" xfId="0" applyNumberFormat="1" applyFont="1" applyFill="1" applyBorder="1" applyAlignment="1">
      <alignment horizontal="center" vertical="center"/>
    </xf>
    <xf numFmtId="170" fontId="43" fillId="0" borderId="74" xfId="1" applyNumberFormat="1" applyFont="1" applyFill="1" applyBorder="1" applyAlignment="1">
      <alignment horizontal="center" vertical="center"/>
    </xf>
    <xf numFmtId="170" fontId="43" fillId="0" borderId="8" xfId="1" applyNumberFormat="1" applyFont="1" applyFill="1" applyBorder="1" applyAlignment="1">
      <alignment horizontal="center" vertical="center"/>
    </xf>
    <xf numFmtId="170" fontId="43" fillId="0" borderId="56" xfId="1" applyNumberFormat="1" applyFont="1" applyFill="1" applyBorder="1" applyAlignment="1">
      <alignment horizontal="center" vertical="center"/>
    </xf>
    <xf numFmtId="170" fontId="43" fillId="0" borderId="58" xfId="1" applyNumberFormat="1" applyFont="1" applyFill="1" applyBorder="1" applyAlignment="1">
      <alignment horizontal="center" vertical="center"/>
    </xf>
    <xf numFmtId="170" fontId="43" fillId="0" borderId="18" xfId="1" applyNumberFormat="1" applyFont="1" applyFill="1" applyBorder="1" applyAlignment="1">
      <alignment horizontal="center" vertical="center"/>
    </xf>
    <xf numFmtId="170" fontId="43" fillId="0" borderId="68" xfId="1" applyNumberFormat="1" applyFont="1" applyFill="1" applyBorder="1" applyAlignment="1">
      <alignment horizontal="center" vertical="center"/>
    </xf>
    <xf numFmtId="170" fontId="43" fillId="0" borderId="53" xfId="1" applyNumberFormat="1" applyFont="1" applyFill="1" applyBorder="1" applyAlignment="1">
      <alignment horizontal="center" vertical="center"/>
    </xf>
    <xf numFmtId="170" fontId="43" fillId="0" borderId="20" xfId="1" applyNumberFormat="1" applyFont="1" applyFill="1" applyBorder="1" applyAlignment="1">
      <alignment horizontal="center" vertical="center"/>
    </xf>
    <xf numFmtId="170" fontId="43" fillId="0" borderId="75" xfId="1" applyNumberFormat="1" applyFont="1" applyFill="1" applyBorder="1" applyAlignment="1">
      <alignment horizontal="center" vertical="center"/>
    </xf>
    <xf numFmtId="167" fontId="43" fillId="0" borderId="53" xfId="0" applyNumberFormat="1" applyFont="1" applyFill="1" applyBorder="1" applyAlignment="1">
      <alignment horizontal="center" vertical="center"/>
    </xf>
    <xf numFmtId="167" fontId="43" fillId="0" borderId="20" xfId="0" applyNumberFormat="1" applyFont="1" applyFill="1" applyBorder="1" applyAlignment="1">
      <alignment horizontal="center" vertical="center"/>
    </xf>
    <xf numFmtId="167" fontId="43" fillId="0" borderId="75" xfId="0" applyNumberFormat="1" applyFont="1" applyFill="1" applyBorder="1" applyAlignment="1">
      <alignment horizontal="center" vertical="center"/>
    </xf>
    <xf numFmtId="49" fontId="56" fillId="0" borderId="5" xfId="0" applyNumberFormat="1" applyFont="1" applyFill="1" applyBorder="1" applyAlignment="1">
      <alignment vertical="center" wrapText="1"/>
    </xf>
    <xf numFmtId="0" fontId="6" fillId="0" borderId="76" xfId="0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vertical="center" wrapText="1"/>
    </xf>
    <xf numFmtId="0" fontId="6" fillId="0" borderId="77" xfId="0" applyFont="1" applyFill="1" applyBorder="1" applyAlignment="1">
      <alignment vertical="center"/>
    </xf>
    <xf numFmtId="167" fontId="43" fillId="0" borderId="74" xfId="0" applyNumberFormat="1" applyFont="1" applyFill="1" applyBorder="1" applyAlignment="1">
      <alignment horizontal="center" vertical="center"/>
    </xf>
    <xf numFmtId="167" fontId="43" fillId="0" borderId="8" xfId="0" applyNumberFormat="1" applyFont="1" applyFill="1" applyBorder="1" applyAlignment="1">
      <alignment horizontal="center" vertical="center"/>
    </xf>
    <xf numFmtId="167" fontId="43" fillId="0" borderId="56" xfId="0" applyNumberFormat="1" applyFont="1" applyFill="1" applyBorder="1" applyAlignment="1">
      <alignment horizontal="center" vertical="center"/>
    </xf>
    <xf numFmtId="167" fontId="43" fillId="0" borderId="58" xfId="0" applyNumberFormat="1" applyFont="1" applyFill="1" applyBorder="1" applyAlignment="1">
      <alignment horizontal="center" vertical="center"/>
    </xf>
    <xf numFmtId="167" fontId="43" fillId="0" borderId="18" xfId="0" applyNumberFormat="1" applyFont="1" applyFill="1" applyBorder="1" applyAlignment="1">
      <alignment horizontal="center" vertical="center"/>
    </xf>
    <xf numFmtId="167" fontId="43" fillId="0" borderId="68" xfId="0" applyNumberFormat="1" applyFont="1" applyFill="1" applyBorder="1" applyAlignment="1">
      <alignment horizontal="center" vertical="center"/>
    </xf>
    <xf numFmtId="168" fontId="56" fillId="0" borderId="57" xfId="0" applyNumberFormat="1" applyFont="1" applyFill="1" applyBorder="1" applyAlignment="1">
      <alignment horizontal="left" vertical="top" wrapText="1"/>
    </xf>
    <xf numFmtId="168" fontId="56" fillId="0" borderId="61" xfId="0" applyNumberFormat="1" applyFont="1" applyFill="1" applyBorder="1" applyAlignment="1">
      <alignment horizontal="left" vertical="top" wrapText="1"/>
    </xf>
    <xf numFmtId="167" fontId="43" fillId="0" borderId="13" xfId="0" applyNumberFormat="1" applyFont="1" applyFill="1" applyBorder="1" applyAlignment="1">
      <alignment horizontal="center" vertical="center"/>
    </xf>
    <xf numFmtId="167" fontId="43" fillId="0" borderId="61" xfId="0" applyNumberFormat="1" applyFont="1" applyFill="1" applyBorder="1" applyAlignment="1">
      <alignment horizontal="center" vertical="center"/>
    </xf>
    <xf numFmtId="166" fontId="43" fillId="0" borderId="53" xfId="0" applyNumberFormat="1" applyFont="1" applyFill="1" applyBorder="1" applyAlignment="1">
      <alignment horizontal="center" vertical="center"/>
    </xf>
    <xf numFmtId="166" fontId="43" fillId="0" borderId="13" xfId="0" applyNumberFormat="1" applyFont="1" applyFill="1" applyBorder="1" applyAlignment="1">
      <alignment horizontal="center" vertical="center"/>
    </xf>
    <xf numFmtId="166" fontId="43" fillId="0" borderId="41" xfId="0" applyNumberFormat="1" applyFont="1" applyFill="1" applyBorder="1" applyAlignment="1">
      <alignment horizontal="center" vertical="center"/>
    </xf>
    <xf numFmtId="167" fontId="43" fillId="0" borderId="40" xfId="0" applyNumberFormat="1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left" vertical="center" wrapText="1"/>
    </xf>
    <xf numFmtId="0" fontId="56" fillId="0" borderId="73" xfId="0" applyFont="1" applyFill="1" applyBorder="1" applyAlignment="1">
      <alignment horizontal="left" vertical="center" wrapText="1"/>
    </xf>
    <xf numFmtId="49" fontId="56" fillId="0" borderId="51" xfId="0" applyNumberFormat="1" applyFont="1" applyFill="1" applyBorder="1" applyAlignment="1">
      <alignment horizontal="center" vertical="center"/>
    </xf>
    <xf numFmtId="49" fontId="56" fillId="0" borderId="50" xfId="0" applyNumberFormat="1" applyFont="1" applyFill="1" applyBorder="1" applyAlignment="1">
      <alignment horizontal="center" vertical="center"/>
    </xf>
    <xf numFmtId="49" fontId="56" fillId="0" borderId="73" xfId="0" applyNumberFormat="1" applyFont="1" applyFill="1" applyBorder="1" applyAlignment="1">
      <alignment horizontal="center" vertical="center"/>
    </xf>
    <xf numFmtId="49" fontId="56" fillId="0" borderId="52" xfId="0" applyNumberFormat="1" applyFont="1" applyFill="1" applyBorder="1" applyAlignment="1">
      <alignment horizontal="center" vertical="center"/>
    </xf>
    <xf numFmtId="168" fontId="56" fillId="0" borderId="29" xfId="0" applyNumberFormat="1" applyFont="1" applyFill="1" applyBorder="1" applyAlignment="1">
      <alignment horizontal="left" vertical="top" wrapText="1"/>
    </xf>
    <xf numFmtId="168" fontId="56" fillId="0" borderId="19" xfId="0" applyNumberFormat="1" applyFont="1" applyFill="1" applyBorder="1" applyAlignment="1">
      <alignment horizontal="left" vertical="top" wrapText="1"/>
    </xf>
    <xf numFmtId="167" fontId="43" fillId="0" borderId="16" xfId="0" applyNumberFormat="1" applyFont="1" applyFill="1" applyBorder="1" applyAlignment="1">
      <alignment horizontal="center" vertical="center"/>
    </xf>
    <xf numFmtId="167" fontId="43" fillId="0" borderId="19" xfId="0" applyNumberFormat="1" applyFont="1" applyFill="1" applyBorder="1" applyAlignment="1">
      <alignment horizontal="center" vertical="center"/>
    </xf>
    <xf numFmtId="166" fontId="43" fillId="0" borderId="20" xfId="0" applyNumberFormat="1" applyFont="1" applyFill="1" applyBorder="1" applyAlignment="1">
      <alignment horizontal="center"/>
    </xf>
    <xf numFmtId="166" fontId="43" fillId="0" borderId="16" xfId="0" applyNumberFormat="1" applyFont="1" applyFill="1" applyBorder="1" applyAlignment="1">
      <alignment horizontal="center"/>
    </xf>
    <xf numFmtId="166" fontId="43" fillId="0" borderId="43" xfId="0" applyNumberFormat="1" applyFont="1" applyFill="1" applyBorder="1" applyAlignment="1">
      <alignment horizontal="center"/>
    </xf>
    <xf numFmtId="168" fontId="56" fillId="0" borderId="66" xfId="0" applyNumberFormat="1" applyFont="1" applyFill="1" applyBorder="1" applyAlignment="1">
      <alignment horizontal="left" vertical="top" wrapText="1"/>
    </xf>
    <xf numFmtId="168" fontId="56" fillId="0" borderId="69" xfId="0" applyNumberFormat="1" applyFont="1" applyFill="1" applyBorder="1" applyAlignment="1">
      <alignment horizontal="left" vertical="top" wrapText="1"/>
    </xf>
    <xf numFmtId="167" fontId="43" fillId="0" borderId="75" xfId="0" applyNumberFormat="1" applyFont="1" applyFill="1" applyBorder="1" applyAlignment="1">
      <alignment horizontal="center"/>
    </xf>
    <xf numFmtId="167" fontId="43" fillId="0" borderId="54" xfId="0" applyNumberFormat="1" applyFont="1" applyFill="1" applyBorder="1" applyAlignment="1">
      <alignment horizontal="center"/>
    </xf>
    <xf numFmtId="167" fontId="43" fillId="0" borderId="69" xfId="0" applyNumberFormat="1" applyFont="1" applyFill="1" applyBorder="1" applyAlignment="1">
      <alignment horizontal="center"/>
    </xf>
    <xf numFmtId="166" fontId="43" fillId="0" borderId="75" xfId="0" applyNumberFormat="1" applyFont="1" applyFill="1" applyBorder="1" applyAlignment="1">
      <alignment horizontal="center"/>
    </xf>
    <xf numFmtId="166" fontId="43" fillId="0" borderId="54" xfId="0" applyNumberFormat="1" applyFont="1" applyFill="1" applyBorder="1" applyAlignment="1">
      <alignment horizontal="center"/>
    </xf>
    <xf numFmtId="166" fontId="43" fillId="0" borderId="45" xfId="0" applyNumberFormat="1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56" fillId="0" borderId="76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 vertical="center" wrapText="1"/>
    </xf>
    <xf numFmtId="1" fontId="56" fillId="0" borderId="70" xfId="0" applyNumberFormat="1" applyFont="1" applyFill="1" applyBorder="1" applyAlignment="1">
      <alignment horizontal="center" vertical="center"/>
    </xf>
    <xf numFmtId="1" fontId="56" fillId="0" borderId="25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/>
    </xf>
    <xf numFmtId="167" fontId="43" fillId="0" borderId="41" xfId="0" applyNumberFormat="1" applyFont="1" applyFill="1" applyBorder="1" applyAlignment="1">
      <alignment horizontal="center" vertical="center"/>
    </xf>
    <xf numFmtId="166" fontId="43" fillId="0" borderId="11" xfId="0" applyNumberFormat="1" applyFont="1" applyFill="1" applyBorder="1" applyAlignment="1">
      <alignment horizontal="center" vertical="center"/>
    </xf>
    <xf numFmtId="166" fontId="43" fillId="0" borderId="60" xfId="0" applyNumberFormat="1" applyFont="1" applyFill="1" applyBorder="1" applyAlignment="1">
      <alignment horizontal="center" vertical="center"/>
    </xf>
    <xf numFmtId="166" fontId="43" fillId="0" borderId="58" xfId="0" applyNumberFormat="1" applyFont="1" applyFill="1" applyBorder="1" applyAlignment="1">
      <alignment horizontal="center" vertical="center"/>
    </xf>
    <xf numFmtId="168" fontId="56" fillId="0" borderId="36" xfId="0" applyNumberFormat="1" applyFont="1" applyFill="1" applyBorder="1" applyAlignment="1">
      <alignment vertical="center" wrapText="1"/>
    </xf>
    <xf numFmtId="168" fontId="56" fillId="0" borderId="63" xfId="0" applyNumberFormat="1" applyFont="1" applyFill="1" applyBorder="1" applyAlignment="1">
      <alignment vertical="center" wrapText="1"/>
    </xf>
    <xf numFmtId="167" fontId="43" fillId="0" borderId="62" xfId="0" applyNumberFormat="1" applyFont="1" applyFill="1" applyBorder="1" applyAlignment="1">
      <alignment horizontal="center" vertical="center"/>
    </xf>
    <xf numFmtId="170" fontId="43" fillId="0" borderId="26" xfId="1" applyNumberFormat="1" applyFont="1" applyFill="1" applyBorder="1" applyAlignment="1">
      <alignment horizontal="center" vertical="center"/>
    </xf>
    <xf numFmtId="49" fontId="56" fillId="0" borderId="27" xfId="0" applyNumberFormat="1" applyFont="1" applyFill="1" applyBorder="1" applyAlignment="1">
      <alignment horizontal="center" vertical="center"/>
    </xf>
    <xf numFmtId="49" fontId="56" fillId="0" borderId="64" xfId="0" applyNumberFormat="1" applyFont="1" applyFill="1" applyBorder="1" applyAlignment="1">
      <alignment horizontal="center" vertical="center"/>
    </xf>
    <xf numFmtId="49" fontId="56" fillId="0" borderId="28" xfId="0" applyNumberFormat="1" applyFont="1" applyFill="1" applyBorder="1" applyAlignment="1">
      <alignment horizontal="center" vertical="center"/>
    </xf>
    <xf numFmtId="167" fontId="43" fillId="0" borderId="43" xfId="0" applyNumberFormat="1" applyFont="1" applyFill="1" applyBorder="1" applyAlignment="1">
      <alignment horizontal="center" vertical="center"/>
    </xf>
    <xf numFmtId="166" fontId="43" fillId="0" borderId="17" xfId="0" applyNumberFormat="1" applyFont="1" applyFill="1" applyBorder="1" applyAlignment="1">
      <alignment horizontal="center"/>
    </xf>
    <xf numFmtId="166" fontId="43" fillId="0" borderId="59" xfId="0" applyNumberFormat="1" applyFont="1" applyFill="1" applyBorder="1" applyAlignment="1">
      <alignment horizontal="center"/>
    </xf>
    <xf numFmtId="166" fontId="43" fillId="0" borderId="18" xfId="0" applyNumberFormat="1" applyFont="1" applyFill="1" applyBorder="1" applyAlignment="1">
      <alignment horizontal="center"/>
    </xf>
    <xf numFmtId="167" fontId="43" fillId="0" borderId="45" xfId="0" applyNumberFormat="1" applyFont="1" applyFill="1" applyBorder="1" applyAlignment="1">
      <alignment horizontal="center"/>
    </xf>
    <xf numFmtId="166" fontId="43" fillId="0" borderId="44" xfId="0" applyNumberFormat="1" applyFont="1" applyFill="1" applyBorder="1" applyAlignment="1">
      <alignment horizontal="center"/>
    </xf>
    <xf numFmtId="166" fontId="43" fillId="0" borderId="65" xfId="0" applyNumberFormat="1" applyFont="1" applyFill="1" applyBorder="1" applyAlignment="1">
      <alignment horizontal="center"/>
    </xf>
    <xf numFmtId="166" fontId="43" fillId="0" borderId="68" xfId="0" applyNumberFormat="1" applyFont="1" applyFill="1" applyBorder="1" applyAlignment="1">
      <alignment horizontal="center"/>
    </xf>
    <xf numFmtId="0" fontId="40" fillId="0" borderId="55" xfId="0" applyFont="1" applyFill="1" applyBorder="1" applyAlignment="1">
      <alignment horizontal="center" vertical="top" wrapText="1"/>
    </xf>
    <xf numFmtId="0" fontId="40" fillId="0" borderId="50" xfId="0" applyFont="1" applyFill="1" applyBorder="1" applyAlignment="1">
      <alignment horizontal="center" vertical="top" wrapText="1"/>
    </xf>
    <xf numFmtId="0" fontId="40" fillId="0" borderId="52" xfId="0" applyFont="1" applyFill="1" applyBorder="1" applyAlignment="1">
      <alignment horizontal="center" vertical="top" wrapText="1"/>
    </xf>
    <xf numFmtId="0" fontId="50" fillId="0" borderId="55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38" xfId="0" applyFont="1" applyFill="1" applyBorder="1" applyAlignment="1">
      <alignment horizontal="center" vertical="top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40" fillId="0" borderId="55" xfId="0" applyFont="1" applyFill="1" applyBorder="1" applyAlignment="1">
      <alignment horizontal="center" vertical="center" wrapText="1"/>
    </xf>
    <xf numFmtId="0" fontId="40" fillId="0" borderId="50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top" wrapText="1"/>
    </xf>
    <xf numFmtId="0" fontId="40" fillId="0" borderId="27" xfId="0" applyFont="1" applyFill="1" applyBorder="1" applyAlignment="1">
      <alignment horizontal="center" vertical="top" wrapText="1"/>
    </xf>
    <xf numFmtId="0" fontId="40" fillId="0" borderId="64" xfId="0" applyFont="1" applyFill="1" applyBorder="1" applyAlignment="1">
      <alignment horizontal="center" vertical="top" wrapText="1"/>
    </xf>
    <xf numFmtId="0" fontId="40" fillId="0" borderId="28" xfId="0" applyFont="1" applyFill="1" applyBorder="1" applyAlignment="1">
      <alignment horizontal="center" vertical="top" wrapText="1"/>
    </xf>
    <xf numFmtId="0" fontId="53" fillId="0" borderId="73" xfId="0" applyFont="1" applyFill="1" applyBorder="1" applyAlignment="1">
      <alignment horizontal="center" vertical="top" wrapText="1"/>
    </xf>
    <xf numFmtId="0" fontId="53" fillId="0" borderId="64" xfId="0" applyFont="1" applyFill="1" applyBorder="1" applyAlignment="1">
      <alignment horizontal="center" vertical="top" wrapText="1"/>
    </xf>
    <xf numFmtId="0" fontId="53" fillId="0" borderId="51" xfId="0" applyFont="1" applyFill="1" applyBorder="1" applyAlignment="1">
      <alignment horizontal="center" vertical="top" wrapText="1"/>
    </xf>
    <xf numFmtId="0" fontId="53" fillId="0" borderId="55" xfId="0" applyFont="1" applyFill="1" applyBorder="1" applyAlignment="1">
      <alignment horizontal="center" vertical="top" wrapText="1"/>
    </xf>
    <xf numFmtId="0" fontId="53" fillId="0" borderId="50" xfId="0" applyFont="1" applyFill="1" applyBorder="1" applyAlignment="1">
      <alignment horizontal="center" vertical="top" wrapText="1"/>
    </xf>
    <xf numFmtId="0" fontId="53" fillId="0" borderId="52" xfId="0" applyFont="1" applyFill="1" applyBorder="1" applyAlignment="1">
      <alignment horizontal="center" vertical="top" wrapText="1"/>
    </xf>
    <xf numFmtId="0" fontId="53" fillId="0" borderId="27" xfId="0" applyFont="1" applyFill="1" applyBorder="1" applyAlignment="1">
      <alignment horizontal="center" vertical="top" wrapText="1"/>
    </xf>
    <xf numFmtId="0" fontId="53" fillId="0" borderId="28" xfId="0" applyFont="1" applyFill="1" applyBorder="1" applyAlignment="1">
      <alignment horizontal="center" vertical="top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167" fontId="40" fillId="0" borderId="55" xfId="0" applyNumberFormat="1" applyFont="1" applyFill="1" applyBorder="1" applyAlignment="1">
      <alignment horizontal="center" vertical="center"/>
    </xf>
    <xf numFmtId="167" fontId="40" fillId="0" borderId="50" xfId="0" applyNumberFormat="1" applyFont="1" applyFill="1" applyBorder="1" applyAlignment="1">
      <alignment horizontal="center" vertical="center"/>
    </xf>
    <xf numFmtId="167" fontId="40" fillId="0" borderId="52" xfId="0" applyNumberFormat="1" applyFont="1" applyFill="1" applyBorder="1" applyAlignment="1">
      <alignment horizontal="center" vertical="center"/>
    </xf>
    <xf numFmtId="2" fontId="40" fillId="0" borderId="55" xfId="0" applyNumberFormat="1" applyFont="1" applyFill="1" applyBorder="1" applyAlignment="1">
      <alignment horizontal="center" vertical="center"/>
    </xf>
    <xf numFmtId="2" fontId="40" fillId="0" borderId="50" xfId="0" applyNumberFormat="1" applyFont="1" applyFill="1" applyBorder="1" applyAlignment="1">
      <alignment horizontal="center" vertical="center"/>
    </xf>
    <xf numFmtId="2" fontId="40" fillId="0" borderId="52" xfId="0" applyNumberFormat="1" applyFont="1" applyFill="1" applyBorder="1" applyAlignment="1">
      <alignment horizontal="center" vertical="center"/>
    </xf>
    <xf numFmtId="4" fontId="40" fillId="0" borderId="4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4" fontId="40" fillId="0" borderId="3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60" xfId="0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0" fillId="0" borderId="62" xfId="0" applyFont="1" applyFill="1" applyBorder="1" applyAlignment="1">
      <alignment horizontal="center" vertical="center" wrapText="1"/>
    </xf>
    <xf numFmtId="0" fontId="40" fillId="0" borderId="60" xfId="0" applyFont="1" applyFill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top" wrapText="1"/>
    </xf>
    <xf numFmtId="0" fontId="40" fillId="0" borderId="59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40" fillId="0" borderId="29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59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44" xfId="0" applyFont="1" applyFill="1" applyBorder="1" applyAlignment="1">
      <alignment horizontal="center" vertical="top" wrapText="1"/>
    </xf>
    <xf numFmtId="0" fontId="40" fillId="0" borderId="65" xfId="0" applyFont="1" applyFill="1" applyBorder="1" applyAlignment="1">
      <alignment horizontal="center" vertical="top" wrapText="1"/>
    </xf>
    <xf numFmtId="0" fontId="40" fillId="0" borderId="68" xfId="0" applyFont="1" applyFill="1" applyBorder="1" applyAlignment="1">
      <alignment horizontal="center" vertical="top" wrapText="1"/>
    </xf>
    <xf numFmtId="0" fontId="40" fillId="0" borderId="66" xfId="0" applyFont="1" applyFill="1" applyBorder="1" applyAlignment="1">
      <alignment horizontal="center"/>
    </xf>
    <xf numFmtId="0" fontId="40" fillId="0" borderId="54" xfId="0" applyFont="1" applyFill="1" applyBorder="1" applyAlignment="1">
      <alignment horizontal="center"/>
    </xf>
    <xf numFmtId="0" fontId="40" fillId="0" borderId="45" xfId="0" applyFont="1" applyFill="1" applyBorder="1" applyAlignment="1">
      <alignment horizontal="center"/>
    </xf>
    <xf numFmtId="0" fontId="40" fillId="0" borderId="44" xfId="0" applyFont="1" applyFill="1" applyBorder="1" applyAlignment="1">
      <alignment horizontal="center"/>
    </xf>
    <xf numFmtId="0" fontId="40" fillId="0" borderId="65" xfId="0" applyFont="1" applyFill="1" applyBorder="1" applyAlignment="1">
      <alignment horizontal="center"/>
    </xf>
    <xf numFmtId="0" fontId="40" fillId="0" borderId="68" xfId="0" applyFont="1" applyFill="1" applyBorder="1" applyAlignment="1">
      <alignment horizontal="center"/>
    </xf>
    <xf numFmtId="49" fontId="40" fillId="0" borderId="71" xfId="0" applyNumberFormat="1" applyFont="1" applyFill="1" applyBorder="1" applyAlignment="1">
      <alignment horizontal="center" vertical="center" wrapText="1"/>
    </xf>
    <xf numFmtId="49" fontId="40" fillId="0" borderId="78" xfId="0" applyNumberFormat="1" applyFont="1" applyFill="1" applyBorder="1" applyAlignment="1">
      <alignment horizontal="center" vertical="center" wrapText="1"/>
    </xf>
    <xf numFmtId="2" fontId="40" fillId="0" borderId="78" xfId="0" applyNumberFormat="1" applyFont="1" applyFill="1" applyBorder="1" applyAlignment="1">
      <alignment horizontal="center" vertical="center" wrapText="1"/>
    </xf>
    <xf numFmtId="0" fontId="40" fillId="0" borderId="78" xfId="0" applyFont="1" applyFill="1" applyBorder="1" applyAlignment="1">
      <alignment horizontal="center" vertical="center"/>
    </xf>
    <xf numFmtId="0" fontId="40" fillId="0" borderId="78" xfId="0" applyFont="1" applyFill="1" applyBorder="1" applyAlignment="1">
      <alignment horizontal="center" vertical="center" wrapText="1"/>
    </xf>
    <xf numFmtId="0" fontId="40" fillId="0" borderId="72" xfId="0" applyFont="1" applyFill="1" applyBorder="1" applyAlignment="1">
      <alignment horizontal="center" vertical="center"/>
    </xf>
    <xf numFmtId="49" fontId="40" fillId="0" borderId="44" xfId="0" applyNumberFormat="1" applyFont="1" applyFill="1" applyBorder="1" applyAlignment="1">
      <alignment horizontal="center" vertical="center" wrapText="1"/>
    </xf>
    <xf numFmtId="49" fontId="40" fillId="0" borderId="65" xfId="0" applyNumberFormat="1" applyFont="1" applyFill="1" applyBorder="1" applyAlignment="1">
      <alignment horizontal="center" vertical="center" wrapText="1"/>
    </xf>
    <xf numFmtId="2" fontId="40" fillId="0" borderId="65" xfId="0" applyNumberFormat="1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 wrapText="1"/>
    </xf>
    <xf numFmtId="0" fontId="40" fillId="0" borderId="68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center"/>
    </xf>
    <xf numFmtId="0" fontId="50" fillId="0" borderId="50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 wrapText="1"/>
    </xf>
    <xf numFmtId="167" fontId="40" fillId="0" borderId="5" xfId="0" applyNumberFormat="1" applyFont="1" applyFill="1" applyBorder="1" applyAlignment="1">
      <alignment horizontal="center" vertical="center"/>
    </xf>
    <xf numFmtId="167" fontId="40" fillId="0" borderId="10" xfId="0" applyNumberFormat="1" applyFont="1" applyFill="1" applyBorder="1" applyAlignment="1">
      <alignment horizontal="center" vertical="center"/>
    </xf>
    <xf numFmtId="167" fontId="40" fillId="0" borderId="38" xfId="0" applyNumberFormat="1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42" xfId="0" applyFont="1" applyFill="1" applyBorder="1" applyAlignment="1">
      <alignment horizontal="center" vertical="top" wrapText="1"/>
    </xf>
    <xf numFmtId="0" fontId="40" fillId="0" borderId="70" xfId="0" applyFont="1" applyFill="1" applyBorder="1" applyAlignment="1">
      <alignment horizontal="center" vertical="top" wrapText="1"/>
    </xf>
    <xf numFmtId="0" fontId="40" fillId="0" borderId="34" xfId="0" applyFont="1" applyFill="1" applyBorder="1" applyAlignment="1">
      <alignment horizontal="center" vertical="top" wrapText="1"/>
    </xf>
    <xf numFmtId="0" fontId="40" fillId="0" borderId="57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41" xfId="0" applyFont="1" applyFill="1" applyBorder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40" fillId="0" borderId="70" xfId="0" applyFont="1" applyFill="1" applyBorder="1" applyAlignment="1">
      <alignment horizontal="center"/>
    </xf>
    <xf numFmtId="0" fontId="40" fillId="0" borderId="3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66" fontId="12" fillId="0" borderId="0" xfId="0" applyNumberFormat="1" applyFont="1" applyFill="1" applyBorder="1"/>
    <xf numFmtId="4" fontId="12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166" fontId="12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/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57" fillId="0" borderId="0" xfId="0" applyFont="1" applyFill="1" applyBorder="1"/>
    <xf numFmtId="4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 shrinkToFit="1"/>
    </xf>
    <xf numFmtId="0" fontId="7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wrapText="1"/>
    </xf>
    <xf numFmtId="167" fontId="1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</cellXfs>
  <cellStyles count="25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 2" xfId="22"/>
    <cellStyle name="Обычный 3 2 2" xfId="23"/>
    <cellStyle name="Обычный 30" xfId="15"/>
    <cellStyle name="Обычный 31" xfId="16"/>
    <cellStyle name="Обычный 4" xfId="24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8F913"/>
      <color rgb="FFF6FEC6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9239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Val val="1"/>
            </c:dLbl>
            <c:dLbl>
              <c:idx val="1"/>
              <c:layout>
                <c:manualLayout>
                  <c:x val="-4.2125539046742412E-2"/>
                  <c:y val="-3.9700807880159832E-2"/>
                </c:manualLayout>
              </c:layout>
              <c:showVal val="1"/>
            </c:dLbl>
            <c:dLbl>
              <c:idx val="2"/>
              <c:layout>
                <c:manualLayout>
                  <c:x val="-4.2740136979211904E-2"/>
                  <c:y val="3.7007669229902881E-2"/>
                </c:manualLayout>
              </c:layout>
              <c:showVal val="1"/>
            </c:dLbl>
            <c:dLbl>
              <c:idx val="3"/>
              <c:layout>
                <c:manualLayout>
                  <c:x val="-3.8596967221256155E-2"/>
                  <c:y val="4.7842888299560717E-2"/>
                </c:manualLayout>
              </c:layout>
              <c:showVal val="1"/>
            </c:dLbl>
            <c:dLbl>
              <c:idx val="4"/>
              <c:layout>
                <c:manualLayout>
                  <c:x val="-3.7817439574515888E-2"/>
                  <c:y val="4.5961111167996074E-2"/>
                </c:manualLayout>
              </c:layout>
              <c:showVal val="1"/>
            </c:dLbl>
            <c:dLbl>
              <c:idx val="5"/>
              <c:layout>
                <c:manualLayout>
                  <c:x val="-4.9480895014978404E-2"/>
                  <c:y val="-3.7968524415592397E-2"/>
                </c:manualLayout>
              </c:layout>
              <c:showVal val="1"/>
            </c:dLbl>
            <c:dLbl>
              <c:idx val="6"/>
              <c:layout>
                <c:manualLayout>
                  <c:x val="9.8871056326727026E-3"/>
                  <c:y val="-1.2822256125656592E-2"/>
                </c:manualLayout>
              </c:layout>
              <c:showVal val="1"/>
            </c:dLbl>
            <c:dLbl>
              <c:idx val="7"/>
              <c:layout>
                <c:manualLayout>
                  <c:x val="-3.7983396514496351E-2"/>
                  <c:y val="-3.4860694428801089E-2"/>
                </c:manualLayout>
              </c:layout>
              <c:showVal val="1"/>
            </c:dLbl>
            <c:dLbl>
              <c:idx val="8"/>
              <c:layout>
                <c:manualLayout>
                  <c:x val="-2.7067845214038402E-2"/>
                  <c:y val="-3.987426149104569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диаграмма!$AI$28:$AQ$28</c:f>
              <c:strCache>
                <c:ptCount val="9"/>
                <c:pt idx="0">
                  <c:v>4 кв. 2011</c:v>
                </c:pt>
                <c:pt idx="1">
                  <c:v>1 кв. 2012</c:v>
                </c:pt>
                <c:pt idx="2">
                  <c:v>2 кв. 2012</c:v>
                </c:pt>
                <c:pt idx="3">
                  <c:v>3 кв. 2012</c:v>
                </c:pt>
                <c:pt idx="4">
                  <c:v>4 кв. 2012</c:v>
                </c:pt>
                <c:pt idx="5">
                  <c:v>1 кв. 2013</c:v>
                </c:pt>
                <c:pt idx="6">
                  <c:v>2 кв. 2013</c:v>
                </c:pt>
                <c:pt idx="7">
                  <c:v>3 кв. 2013</c:v>
                </c:pt>
                <c:pt idx="8">
                  <c:v>4 кв. 2013</c:v>
                </c:pt>
              </c:strCache>
            </c:strRef>
          </c:cat>
          <c:val>
            <c:numRef>
              <c:f>диаграмма!$AI$29:$AQ$29</c:f>
              <c:numCache>
                <c:formatCode>#,##0</c:formatCode>
                <c:ptCount val="9"/>
                <c:pt idx="0">
                  <c:v>2952</c:v>
                </c:pt>
                <c:pt idx="1">
                  <c:v>2754</c:v>
                </c:pt>
                <c:pt idx="2">
                  <c:v>2585</c:v>
                </c:pt>
                <c:pt idx="3">
                  <c:v>2679</c:v>
                </c:pt>
                <c:pt idx="4">
                  <c:v>2969</c:v>
                </c:pt>
                <c:pt idx="5">
                  <c:v>2849</c:v>
                </c:pt>
                <c:pt idx="6">
                  <c:v>2109</c:v>
                </c:pt>
                <c:pt idx="7">
                  <c:v>3192</c:v>
                </c:pt>
                <c:pt idx="8">
                  <c:v>2858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7568188137898033E-2"/>
                  <c:y val="3.0845663147763432E-2"/>
                </c:manualLayout>
              </c:layout>
              <c:showVal val="1"/>
            </c:dLbl>
            <c:dLbl>
              <c:idx val="1"/>
              <c:layout>
                <c:manualLayout>
                  <c:x val="-4.8018987331046564E-2"/>
                  <c:y val="3.5825030973859216E-2"/>
                </c:manualLayout>
              </c:layout>
              <c:showVal val="1"/>
            </c:dLbl>
            <c:dLbl>
              <c:idx val="2"/>
              <c:layout>
                <c:manualLayout>
                  <c:x val="-6.2234585992932433E-2"/>
                  <c:y val="-3.9361272948813891E-2"/>
                </c:manualLayout>
              </c:layout>
              <c:showVal val="1"/>
            </c:dLbl>
            <c:dLbl>
              <c:idx val="3"/>
              <c:layout>
                <c:manualLayout>
                  <c:x val="-4.9786730169830248E-2"/>
                  <c:y val="-3.3993835946059411E-2"/>
                </c:manualLayout>
              </c:layout>
              <c:showVal val="1"/>
            </c:dLbl>
            <c:dLbl>
              <c:idx val="4"/>
              <c:layout>
                <c:manualLayout>
                  <c:x val="-3.1282269291634371E-2"/>
                  <c:y val="-3.2815293406920111E-2"/>
                </c:manualLayout>
              </c:layout>
              <c:showVal val="1"/>
            </c:dLbl>
            <c:dLbl>
              <c:idx val="5"/>
              <c:layout>
                <c:manualLayout>
                  <c:x val="-4.8557392782681397E-2"/>
                  <c:y val="2.6463246060432356E-2"/>
                </c:manualLayout>
              </c:layout>
              <c:showVal val="1"/>
            </c:dLbl>
            <c:dLbl>
              <c:idx val="6"/>
              <c:layout>
                <c:manualLayout>
                  <c:x val="-7.4206741696660292E-2"/>
                  <c:y val="-3.4714272549481354E-2"/>
                </c:manualLayout>
              </c:layout>
              <c:showVal val="1"/>
            </c:dLbl>
            <c:dLbl>
              <c:idx val="7"/>
              <c:layout>
                <c:manualLayout>
                  <c:x val="-5.2614597253819534E-2"/>
                  <c:y val="-3.3355518466563656E-2"/>
                </c:manualLayout>
              </c:layout>
              <c:showVal val="1"/>
            </c:dLbl>
            <c:dLbl>
              <c:idx val="8"/>
              <c:layout>
                <c:manualLayout>
                  <c:x val="-2.3775750088093812E-2"/>
                  <c:y val="-3.5239343456580606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диаграмма!$AI$28:$AQ$28</c:f>
              <c:strCache>
                <c:ptCount val="9"/>
                <c:pt idx="0">
                  <c:v>4 кв. 2011</c:v>
                </c:pt>
                <c:pt idx="1">
                  <c:v>1 кв. 2012</c:v>
                </c:pt>
                <c:pt idx="2">
                  <c:v>2 кв. 2012</c:v>
                </c:pt>
                <c:pt idx="3">
                  <c:v>3 кв. 2012</c:v>
                </c:pt>
                <c:pt idx="4">
                  <c:v>4 кв. 2012</c:v>
                </c:pt>
                <c:pt idx="5">
                  <c:v>1 кв. 2013</c:v>
                </c:pt>
                <c:pt idx="6">
                  <c:v>2 кв. 2013</c:v>
                </c:pt>
                <c:pt idx="7">
                  <c:v>3 кв. 2013</c:v>
                </c:pt>
                <c:pt idx="8">
                  <c:v>4 кв. 2013</c:v>
                </c:pt>
              </c:strCache>
            </c:strRef>
          </c:cat>
          <c:val>
            <c:numRef>
              <c:f>диаграмма!$AI$30:$AQ$30</c:f>
              <c:numCache>
                <c:formatCode>#,##0</c:formatCode>
                <c:ptCount val="9"/>
                <c:pt idx="0">
                  <c:v>2687</c:v>
                </c:pt>
                <c:pt idx="1">
                  <c:v>2181</c:v>
                </c:pt>
                <c:pt idx="2">
                  <c:v>2695</c:v>
                </c:pt>
                <c:pt idx="3">
                  <c:v>3950</c:v>
                </c:pt>
                <c:pt idx="4">
                  <c:v>3372</c:v>
                </c:pt>
                <c:pt idx="5">
                  <c:v>2664</c:v>
                </c:pt>
                <c:pt idx="6">
                  <c:v>3291</c:v>
                </c:pt>
                <c:pt idx="7">
                  <c:v>4263</c:v>
                </c:pt>
                <c:pt idx="8">
                  <c:v>3654</c:v>
                </c:pt>
              </c:numCache>
            </c:numRef>
          </c:val>
        </c:ser>
        <c:marker val="1"/>
        <c:axId val="83855232"/>
        <c:axId val="83856768"/>
      </c:lineChart>
      <c:catAx>
        <c:axId val="83855232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3856768"/>
        <c:crosses val="autoZero"/>
        <c:auto val="1"/>
        <c:lblAlgn val="ctr"/>
        <c:lblOffset val="100"/>
      </c:catAx>
      <c:valAx>
        <c:axId val="83856768"/>
        <c:scaling>
          <c:orientation val="minMax"/>
        </c:scaling>
        <c:axPos val="l"/>
        <c:majorGridlines/>
        <c:numFmt formatCode="#,##0" sourceLinked="1"/>
        <c:tickLblPos val="nextTo"/>
        <c:crossAx val="83855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155"/>
          <c:w val="0.26598000742182332"/>
          <c:h val="5.0132394048924334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8163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5625E-2"/>
                  <c:y val="3.828790631940240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5660560381E-2"/>
                  <c:y val="4.789205195504445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86341954074E-2"/>
                  <c:y val="4.063772797631083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48833507944701E-2"/>
                  <c:y val="4.499899051080180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907446166905323E-3"/>
                  <c:y val="2.645346254795082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2.725220722299125E-3"/>
                  <c:y val="1.352742445655836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292739114026176E-2"/>
                  <c:y val="5.128205128205128E-2"/>
                </c:manualLayout>
              </c:layout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диаграмма!$K$105:$K$116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</c:ser>
        <c:ser>
          <c:idx val="1"/>
          <c:order val="1"/>
          <c:tx>
            <c:strRef>
              <c:f>диаграмма!$L$104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58171970295E-2"/>
                  <c:y val="4.14487106637442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485692337238332E-2"/>
                  <c:y val="3.909110587980715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2192036283463246E-2"/>
                  <c:y val="3.108392220203244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62733350687E-2"/>
                  <c:y val="3.322673127397536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65424283819E-2"/>
                  <c:y val="4.052089642640828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0816757424376107E-2"/>
                  <c:y val="4.742849451510890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0672331015791167E-3"/>
                  <c:y val="5.043138838414429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диаграмма!$L$105:$L$116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</c:ser>
        <c:ser>
          <c:idx val="2"/>
          <c:order val="2"/>
          <c:tx>
            <c:strRef>
              <c:f>диаграмма!$M$104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73619959754209E-2"/>
                  <c:y val="-2.923938631382488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906046208702E-2"/>
                  <c:y val="3.578158400303054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347130256650134E-3"/>
                  <c:y val="1.519657980896762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858693564682996E-3"/>
                  <c:y val="2.436886110885618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2476014729336096E-2"/>
                  <c:y val="4.028411397028977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609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диаграмма!$M$105:$M$116</c:f>
              <c:numCache>
                <c:formatCode>0.0</c:formatCode>
                <c:ptCount val="12"/>
                <c:pt idx="0">
                  <c:v>734.14</c:v>
                </c:pt>
              </c:numCache>
            </c:numRef>
          </c:val>
        </c:ser>
        <c:dLbls>
          <c:showVal val="1"/>
        </c:dLbls>
        <c:marker val="1"/>
        <c:axId val="90950656"/>
        <c:axId val="91095808"/>
      </c:lineChart>
      <c:catAx>
        <c:axId val="90950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1095808"/>
        <c:crosses val="autoZero"/>
        <c:auto val="1"/>
        <c:lblAlgn val="ctr"/>
        <c:lblOffset val="100"/>
        <c:tickLblSkip val="1"/>
        <c:tickMarkSkip val="1"/>
      </c:catAx>
      <c:valAx>
        <c:axId val="91095808"/>
        <c:scaling>
          <c:orientation val="minMax"/>
          <c:min val="5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449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95065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4489"/>
        </c:manualLayout>
      </c:layout>
      <c:lineChart>
        <c:grouping val="standard"/>
        <c:ser>
          <c:idx val="0"/>
          <c:order val="0"/>
          <c:tx>
            <c:strRef>
              <c:f>диаграмма!$H$104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465894805432873E-2"/>
                  <c:y val="-3.243916356352240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89982409703E-2"/>
                  <c:y val="-3.900936816147489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74633379884415E-2"/>
                  <c:y val="3.629872030138048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489370911088741E-2"/>
                  <c:y val="-2.863814567259725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диаграмма!$H$105:$H$116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</c:ser>
        <c:ser>
          <c:idx val="1"/>
          <c:order val="1"/>
          <c:tx>
            <c:strRef>
              <c:f>диаграмма!$I$104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665309766176289E-2"/>
                  <c:y val="7.635802750721150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2049236649724898E-2"/>
                  <c:y val="4.63837730021499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0401317253760984E-2"/>
                  <c:y val="6.7078071726186109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9604918723837071E-2"/>
                  <c:y val="3.246263888788845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727290795304422E-2"/>
                  <c:y val="3.715396905045247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27993362999E-2"/>
                  <c:y val="4.380175408690726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7007983683733E-2"/>
                  <c:y val="-4.01238643478381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09109775654469E-2"/>
                  <c:y val="4.657000998300904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194838013478192E-2"/>
                  <c:y val="3.86185091728496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9165556933239982E-2"/>
                  <c:y val="4.935766977527979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диаграмма!$I$105:$I$116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</c:ser>
        <c:ser>
          <c:idx val="2"/>
          <c:order val="2"/>
          <c:tx>
            <c:strRef>
              <c:f>диаграмма!$J$104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187877678081256E-2"/>
                  <c:y val="-3.284185194734789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6655291238700843E-2"/>
                  <c:y val="-2.705540900586441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168672626281123E-2"/>
                  <c:y val="4.363566644849494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87646840128071E-2"/>
                  <c:y val="4.720654250712370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41449285012732E-2"/>
                  <c:y val="4.205504538632922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4139213042344513E-2"/>
                  <c:y val="-4.410956187151693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33115258053E-2"/>
                  <c:y val="4.581817700998957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6666833136344112E-2"/>
                  <c:y val="5.03611733671830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685728125935426E-2"/>
                  <c:y val="3.891488514297405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90302911453988E-2"/>
                  <c:y val="4.077530459900277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диаграмма!$J$105:$J$116</c:f>
              <c:numCache>
                <c:formatCode>0.0</c:formatCode>
                <c:ptCount val="12"/>
                <c:pt idx="0">
                  <c:v>1423.18</c:v>
                </c:pt>
              </c:numCache>
            </c:numRef>
          </c:val>
        </c:ser>
        <c:dLbls>
          <c:showVal val="1"/>
        </c:dLbls>
        <c:marker val="1"/>
        <c:axId val="91159936"/>
        <c:axId val="91509888"/>
      </c:lineChart>
      <c:catAx>
        <c:axId val="91159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1509888"/>
        <c:crosses val="autoZero"/>
        <c:auto val="1"/>
        <c:lblAlgn val="ctr"/>
        <c:lblOffset val="100"/>
        <c:tickLblSkip val="1"/>
        <c:tickMarkSkip val="1"/>
      </c:catAx>
      <c:valAx>
        <c:axId val="91509888"/>
        <c:scaling>
          <c:orientation val="minMax"/>
          <c:min val="12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115993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704247069858652E-2"/>
                  <c:y val="-2.943547802381149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1211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7051321660084292E-2"/>
                  <c:y val="2.9791621351198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4982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диаграмма!$Q$105:$Q$116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</c:ser>
        <c:ser>
          <c:idx val="1"/>
          <c:order val="1"/>
          <c:tx>
            <c:strRef>
              <c:f>диаграмма!$R$104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5618E-2"/>
                  <c:y val="-5.358417468686181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55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7871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33141005837414E-2"/>
                  <c:y val="4.453473702527711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диаграмма!$R$105:$R$116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</c:ser>
        <c:ser>
          <c:idx val="2"/>
          <c:order val="2"/>
          <c:tx>
            <c:strRef>
              <c:f>диаграмма!$S$104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7593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68579086681046E-2"/>
                  <c:y val="5.78805411754470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00043698143246E-2"/>
                  <c:y val="5.27312538971320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8640987745037068E-3"/>
                  <c:y val="-1.42642943112773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24325114185754E-2"/>
                  <c:y val="-3.232725743536201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диаграмма!$S$105:$S$116</c:f>
              <c:numCache>
                <c:formatCode>0.0</c:formatCode>
                <c:ptCount val="12"/>
                <c:pt idx="0">
                  <c:v>19.91</c:v>
                </c:pt>
              </c:numCache>
            </c:numRef>
          </c:val>
        </c:ser>
        <c:dLbls>
          <c:showVal val="1"/>
        </c:dLbls>
        <c:marker val="1"/>
        <c:axId val="91635712"/>
        <c:axId val="91637248"/>
      </c:lineChart>
      <c:catAx>
        <c:axId val="91635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1637248"/>
        <c:crosses val="autoZero"/>
        <c:auto val="1"/>
        <c:lblAlgn val="ctr"/>
        <c:lblOffset val="100"/>
        <c:tickLblSkip val="1"/>
        <c:tickMarkSkip val="1"/>
      </c:catAx>
      <c:valAx>
        <c:axId val="91637248"/>
        <c:scaling>
          <c:orientation val="minMax"/>
          <c:max val="45"/>
          <c:min val="15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632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163571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9558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4511"/>
        </c:manualLayout>
      </c:layout>
      <c:lineChart>
        <c:grouping val="standard"/>
        <c:ser>
          <c:idx val="0"/>
          <c:order val="0"/>
          <c:tx>
            <c:strRef>
              <c:f>диаграмма!$N$104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701414686775195E-2"/>
                  <c:y val="4.062681490031703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542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7961137528783769E-2"/>
                  <c:y val="-3.800130770006258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347938273043616E-2"/>
                  <c:y val="3.527689311788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397923568222049E-2"/>
                  <c:y val="4.49974274307541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диаграмма!$N$105:$N$116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</c:ser>
        <c:ser>
          <c:idx val="1"/>
          <c:order val="1"/>
          <c:tx>
            <c:strRef>
              <c:f>диаграмма!$O$104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9408720353946E-2"/>
                  <c:y val="-4.27130189238144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633639082641852E-2"/>
                  <c:y val="-4.18618888519828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824257961412326E-2"/>
                  <c:y val="-3.75860833772949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65701697435821E-2"/>
                  <c:y val="3.8099815686812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08954403955341E-2"/>
                  <c:y val="-3.5679907257251647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диаграмма!$O$105:$O$116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</c:ser>
        <c:ser>
          <c:idx val="2"/>
          <c:order val="2"/>
          <c:tx>
            <c:strRef>
              <c:f>диаграмма!$P$104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8497999589375E-2"/>
                  <c:y val="-4.073126094970287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874880966062545E-2"/>
                  <c:y val="3.870258323889252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857773856492133E-2"/>
                  <c:y val="5.04134998013602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643655008240249E-2"/>
                  <c:y val="3.254124251838332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457281106248032E-2"/>
                  <c:y val="4.420234071237372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320054602054235E-2"/>
                  <c:y val="4.45873794311691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743353698124094E-2"/>
                  <c:y val="3.884410230358923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диаграмма!$P$105:$P$116</c:f>
              <c:numCache>
                <c:formatCode>0.0</c:formatCode>
                <c:ptCount val="12"/>
                <c:pt idx="0">
                  <c:v>1244.8</c:v>
                </c:pt>
              </c:numCache>
            </c:numRef>
          </c:val>
        </c:ser>
        <c:dLbls>
          <c:showVal val="1"/>
        </c:dLbls>
        <c:marker val="1"/>
        <c:axId val="92447488"/>
        <c:axId val="92449024"/>
      </c:lineChart>
      <c:catAx>
        <c:axId val="92447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449024"/>
        <c:crosses val="autoZero"/>
        <c:auto val="1"/>
        <c:lblAlgn val="ctr"/>
        <c:lblOffset val="100"/>
        <c:tickLblSkip val="1"/>
        <c:tickMarkSkip val="1"/>
      </c:catAx>
      <c:valAx>
        <c:axId val="92449024"/>
        <c:scaling>
          <c:orientation val="minMax"/>
          <c:max val="1800"/>
          <c:min val="11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44748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2644096"/>
        <c:axId val="92645632"/>
        <c:axId val="0"/>
      </c:bar3DChart>
      <c:catAx>
        <c:axId val="926440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645632"/>
        <c:crosses val="autoZero"/>
        <c:auto val="1"/>
        <c:lblAlgn val="ctr"/>
        <c:lblOffset val="100"/>
        <c:tickLblSkip val="1"/>
        <c:tickMarkSkip val="1"/>
      </c:catAx>
      <c:valAx>
        <c:axId val="92645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644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2545024"/>
        <c:axId val="92546560"/>
        <c:axId val="0"/>
      </c:bar3DChart>
      <c:catAx>
        <c:axId val="925450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546560"/>
        <c:crosses val="autoZero"/>
        <c:auto val="1"/>
        <c:lblAlgn val="ctr"/>
        <c:lblOffset val="100"/>
        <c:tickLblSkip val="1"/>
        <c:tickMarkSkip val="1"/>
      </c:catAx>
      <c:valAx>
        <c:axId val="92546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54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92831744"/>
        <c:axId val="92833280"/>
        <c:axId val="0"/>
      </c:bar3DChart>
      <c:catAx>
        <c:axId val="928317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833280"/>
        <c:crosses val="autoZero"/>
        <c:auto val="1"/>
        <c:lblAlgn val="ctr"/>
        <c:lblOffset val="100"/>
        <c:tickLblSkip val="1"/>
        <c:tickMarkSkip val="1"/>
      </c:catAx>
      <c:valAx>
        <c:axId val="92833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831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0377600"/>
        <c:axId val="90424448"/>
        <c:axId val="0"/>
      </c:bar3DChart>
      <c:catAx>
        <c:axId val="903776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0424448"/>
        <c:crosses val="autoZero"/>
        <c:auto val="1"/>
        <c:lblAlgn val="ctr"/>
        <c:lblOffset val="100"/>
        <c:tickLblSkip val="1"/>
        <c:tickMarkSkip val="1"/>
      </c:catAx>
      <c:valAx>
        <c:axId val="90424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0377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01.02.2014г.</a:t>
            </a:r>
          </a:p>
        </c:rich>
      </c:tx>
      <c:layout>
        <c:manualLayout>
          <c:xMode val="edge"/>
          <c:yMode val="edge"/>
          <c:x val="0.24724665243115954"/>
          <c:y val="1.9472787526078273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26675606860995082"/>
          <c:y val="0.32267252095436366"/>
          <c:w val="0.4410187667560323"/>
          <c:h val="0.351351815023006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5601484797139244E-2"/>
                  <c:y val="-7.103732892533758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 - 22,4%
(2013г. - 20,1%)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2.3089661461808905E-2"/>
                  <c:y val="-6.189792838893583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- 14,8%
(2013г. - 15,4%)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8.6763339212401591E-2"/>
                  <c:y val="7.663297331398900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 - 33,2%
(2013г. - 31,9%)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6.3235686640864805E-2"/>
                  <c:y val="7.296568991404912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 - 16,4%
(2013г. - 16,6%)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0.16366408648071534"/>
                  <c:y val="-5.938826953200593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 - 12,9%
(2013г. - 15,3%)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- 0,3% (2013г. - 0,7%)</a:t>
                    </a:r>
                  </a:p>
                </c:rich>
              </c:tx>
              <c:spPr>
                <a:noFill/>
              </c:spPr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диаграмма!$A$21:$A$26</c:f>
              <c:strCache>
                <c:ptCount val="6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  <c:pt idx="5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диаграмма!$C$21:$C$26</c:f>
              <c:numCache>
                <c:formatCode>0.0</c:formatCode>
                <c:ptCount val="6"/>
                <c:pt idx="0">
                  <c:v>22.4</c:v>
                </c:pt>
                <c:pt idx="1">
                  <c:v>14.8</c:v>
                </c:pt>
                <c:pt idx="2">
                  <c:v>33.200000000000003</c:v>
                </c:pt>
                <c:pt idx="3">
                  <c:v>16.399999999999999</c:v>
                </c:pt>
                <c:pt idx="4">
                  <c:v>12.9</c:v>
                </c:pt>
                <c:pt idx="5">
                  <c:v>0.3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056"/>
          <c:y val="9.3243871127756547E-2"/>
          <c:w val="0.76275027147824692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875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01.02.2013г.</c:v>
                </c:pt>
                <c:pt idx="1">
                  <c:v>на 01.02.2014г.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42.3</c:v>
                </c:pt>
                <c:pt idx="1">
                  <c:v>50.9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01.02.2013г.</c:v>
                </c:pt>
                <c:pt idx="1">
                  <c:v>на 01.02.2014г.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57.7</c:v>
                </c:pt>
                <c:pt idx="1">
                  <c:v>49.1</c:v>
                </c:pt>
              </c:numCache>
            </c:numRef>
          </c:val>
        </c:ser>
        <c:dLbls>
          <c:showVal val="1"/>
        </c:dLbls>
        <c:shape val="box"/>
        <c:axId val="83910656"/>
        <c:axId val="83912192"/>
        <c:axId val="0"/>
      </c:bar3DChart>
      <c:catAx>
        <c:axId val="8391065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83912192"/>
        <c:crosses val="autoZero"/>
        <c:lblAlgn val="ctr"/>
        <c:lblOffset val="100"/>
        <c:tickLblSkip val="1"/>
        <c:tickMarkSkip val="1"/>
      </c:catAx>
      <c:valAx>
        <c:axId val="83912192"/>
        <c:scaling>
          <c:orientation val="minMax"/>
        </c:scaling>
        <c:delete val="1"/>
        <c:axPos val="b"/>
        <c:numFmt formatCode="#,##0.0" sourceLinked="1"/>
        <c:tickLblPos val="none"/>
        <c:crossAx val="83910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818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802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01.02.2013г.</c:v>
                </c:pt>
                <c:pt idx="1">
                  <c:v>на 01.02.2014г.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44.8</c:v>
                </c:pt>
                <c:pt idx="1">
                  <c:v>40.5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802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01.02.2013г.</c:v>
                </c:pt>
                <c:pt idx="1">
                  <c:v>на 01.02.2014г.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26.8</c:v>
                </c:pt>
                <c:pt idx="1">
                  <c:v>29.7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01.02.2013г.</c:v>
                </c:pt>
                <c:pt idx="1">
                  <c:v>на 01.02.2014г.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28.4</c:v>
                </c:pt>
                <c:pt idx="1">
                  <c:v>29.8</c:v>
                </c:pt>
              </c:numCache>
            </c:numRef>
          </c:val>
        </c:ser>
        <c:dLbls>
          <c:showVal val="1"/>
        </c:dLbls>
        <c:shape val="box"/>
        <c:axId val="84050688"/>
        <c:axId val="84052224"/>
        <c:axId val="0"/>
      </c:bar3DChart>
      <c:catAx>
        <c:axId val="8405068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84052224"/>
        <c:crosses val="autoZero"/>
        <c:auto val="1"/>
        <c:lblAlgn val="ctr"/>
        <c:lblOffset val="100"/>
        <c:tickLblSkip val="1"/>
        <c:tickMarkSkip val="1"/>
      </c:catAx>
      <c:valAx>
        <c:axId val="84052224"/>
        <c:scaling>
          <c:orientation val="minMax"/>
        </c:scaling>
        <c:delete val="1"/>
        <c:axPos val="b"/>
        <c:numFmt formatCode="#,##0.0" sourceLinked="1"/>
        <c:tickLblPos val="none"/>
        <c:crossAx val="84050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419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51885032476"/>
          <c:y val="6.9196192212134494E-2"/>
          <c:w val="0.68000068109042577"/>
          <c:h val="0.8064443702293137"/>
        </c:manualLayout>
      </c:layout>
      <c:barChart>
        <c:barDir val="bar"/>
        <c:grouping val="clustered"/>
        <c:ser>
          <c:idx val="0"/>
          <c:order val="0"/>
          <c:tx>
            <c:v>2014 январь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showVal val="1"/>
          </c:dLbls>
          <c:cat>
            <c:strRef>
              <c:f>диаграмма!$A$76:$A$84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авт.округ</c:v>
                </c:pt>
                <c:pt idx="4">
                  <c:v>Норильск</c:v>
                </c:pt>
                <c:pt idx="5">
                  <c:v>Камчатский край</c:v>
                </c:pt>
                <c:pt idx="6">
                  <c:v>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диаграмма!$B$76:$B$84</c:f>
              <c:numCache>
                <c:formatCode>0.0</c:formatCode>
                <c:ptCount val="9"/>
                <c:pt idx="0">
                  <c:v>2922.88</c:v>
                </c:pt>
                <c:pt idx="1">
                  <c:v>3230.64</c:v>
                </c:pt>
                <c:pt idx="2">
                  <c:v>4544.6899999999996</c:v>
                </c:pt>
                <c:pt idx="3">
                  <c:v>4604.49</c:v>
                </c:pt>
                <c:pt idx="4">
                  <c:v>4636.76</c:v>
                </c:pt>
                <c:pt idx="5">
                  <c:v>4868.66</c:v>
                </c:pt>
                <c:pt idx="6">
                  <c:v>5307.19</c:v>
                </c:pt>
                <c:pt idx="7">
                  <c:v>5488.34</c:v>
                </c:pt>
                <c:pt idx="8">
                  <c:v>7633.7</c:v>
                </c:pt>
              </c:numCache>
            </c:numRef>
          </c:val>
        </c:ser>
        <c:ser>
          <c:idx val="1"/>
          <c:order val="1"/>
          <c:tx>
            <c:v>2013 январь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диаграмма!$A$76:$A$84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авт.округ</c:v>
                </c:pt>
                <c:pt idx="4">
                  <c:v>Норильск</c:v>
                </c:pt>
                <c:pt idx="5">
                  <c:v>Камчатский край</c:v>
                </c:pt>
                <c:pt idx="6">
                  <c:v>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диаграмма!$C$76:$C$84</c:f>
              <c:numCache>
                <c:formatCode>0.0</c:formatCode>
                <c:ptCount val="9"/>
                <c:pt idx="0">
                  <c:v>2662.15</c:v>
                </c:pt>
                <c:pt idx="1">
                  <c:v>3057.97</c:v>
                </c:pt>
                <c:pt idx="2">
                  <c:v>4225.3</c:v>
                </c:pt>
                <c:pt idx="3">
                  <c:v>4622.0200000000004</c:v>
                </c:pt>
                <c:pt idx="4">
                  <c:v>4418.01</c:v>
                </c:pt>
                <c:pt idx="5">
                  <c:v>4540.34</c:v>
                </c:pt>
                <c:pt idx="6">
                  <c:v>4975.43</c:v>
                </c:pt>
                <c:pt idx="7">
                  <c:v>5061.71</c:v>
                </c:pt>
                <c:pt idx="8">
                  <c:v>7345.43</c:v>
                </c:pt>
              </c:numCache>
            </c:numRef>
          </c:val>
        </c:ser>
        <c:gapWidth val="123"/>
        <c:axId val="90072192"/>
        <c:axId val="90073728"/>
      </c:barChart>
      <c:catAx>
        <c:axId val="9007219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90073728"/>
        <c:crosses val="autoZero"/>
        <c:auto val="1"/>
        <c:lblAlgn val="ctr"/>
        <c:lblOffset val="100"/>
        <c:tickLblSkip val="1"/>
        <c:tickMarkSkip val="1"/>
      </c:catAx>
      <c:valAx>
        <c:axId val="90073728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6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389963051250604"/>
              <c:y val="3.546676312410154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90072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057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0670976"/>
        <c:axId val="90672512"/>
        <c:axId val="0"/>
      </c:bar3DChart>
      <c:catAx>
        <c:axId val="906709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0672512"/>
        <c:crosses val="autoZero"/>
        <c:auto val="1"/>
        <c:lblAlgn val="ctr"/>
        <c:lblOffset val="100"/>
        <c:tickLblSkip val="1"/>
        <c:tickMarkSkip val="1"/>
      </c:catAx>
      <c:valAx>
        <c:axId val="90672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0670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528"/>
          <c:y val="0.16464895065207241"/>
          <c:w val="0.88353500283850561"/>
          <c:h val="0.64164648910416699"/>
        </c:manualLayout>
      </c:layout>
      <c:lineChart>
        <c:grouping val="standard"/>
        <c:ser>
          <c:idx val="0"/>
          <c:order val="0"/>
          <c:tx>
            <c:strRef>
              <c:f>диаграмма!$B$104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314840415940392E-2"/>
                  <c:y val="3.471994572107070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18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4766E-2"/>
                  <c:y val="-2.830498039596902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4.2825095953722934E-3"/>
                  <c:y val="-1.369702861216463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875687890224312E-2"/>
                  <c:y val="-3.178250866789799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04169745772118E-2"/>
                  <c:y val="1.810130876497588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диаграмма!$B$105:$B$116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</c:ser>
        <c:ser>
          <c:idx val="1"/>
          <c:order val="1"/>
          <c:tx>
            <c:strRef>
              <c:f>диаграмма!$C$104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7159687100202E-2"/>
                  <c:y val="-4.540161051297159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7130969167274562E-2"/>
                  <c:y val="-2.690878455007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597555374668877E-2"/>
                  <c:y val="-3.038048021775055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8873E-2"/>
                  <c:y val="-3.07553712265442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951763667522792E-2"/>
                  <c:y val="-3.749881017133541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диаграмма!$C$105:$C$116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</c:ser>
        <c:ser>
          <c:idx val="2"/>
          <c:order val="2"/>
          <c:tx>
            <c:strRef>
              <c:f>диаграмма!$D$104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475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180338701610556E-2"/>
                  <c:y val="3.88601795145977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576664603723182E-2"/>
                  <c:y val="-3.53752632772761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13027765185E-2"/>
                  <c:y val="-2.29599818541200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619557121980611E-2"/>
                  <c:y val="4.135121998639058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826824918149772E-2"/>
                  <c:y val="3.296937882764689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73918066067447E-2"/>
                  <c:y val="3.690081596943239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595656125508585E-2"/>
                  <c:y val="3.231781741568053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диаграмма!$D$105:$D$116</c:f>
              <c:numCache>
                <c:formatCode>0.0</c:formatCode>
                <c:ptCount val="12"/>
                <c:pt idx="0">
                  <c:v>7294.3281818181822</c:v>
                </c:pt>
              </c:numCache>
            </c:numRef>
          </c:val>
        </c:ser>
        <c:dLbls>
          <c:showVal val="1"/>
        </c:dLbls>
        <c:marker val="1"/>
        <c:axId val="90740992"/>
        <c:axId val="90763264"/>
      </c:lineChart>
      <c:catAx>
        <c:axId val="90740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763264"/>
        <c:crosses val="autoZero"/>
        <c:auto val="1"/>
        <c:lblAlgn val="ctr"/>
        <c:lblOffset val="100"/>
        <c:tickLblSkip val="1"/>
        <c:tickMarkSkip val="1"/>
      </c:catAx>
      <c:valAx>
        <c:axId val="90763264"/>
        <c:scaling>
          <c:orientation val="minMax"/>
          <c:min val="6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74099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285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1569237644"/>
          <c:y val="0.15176495324414971"/>
          <c:w val="0.87087172218290065"/>
          <c:h val="0.65639810426543665"/>
        </c:manualLayout>
      </c:layout>
      <c:lineChart>
        <c:grouping val="standard"/>
        <c:ser>
          <c:idx val="1"/>
          <c:order val="0"/>
          <c:tx>
            <c:strRef>
              <c:f>диаграмма!$E$104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274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22714745733393E-2"/>
                  <c:y val="-2.49425744009454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011079698674337E-2"/>
                  <c:y val="-2.56129140605776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177061270572592E-2"/>
                  <c:y val="-1.97992302069413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161095730105858E-2"/>
                  <c:y val="-3.33015575717092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6099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9896833938914091E-3"/>
                  <c:y val="-2.78633177713592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диаграмма!$E$105:$E$116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2"/>
          <c:order val="1"/>
          <c:tx>
            <c:strRef>
              <c:f>диаграмма!$F$104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5447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6302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диаграмма!$F$105:$F$116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</c:ser>
        <c:ser>
          <c:idx val="3"/>
          <c:order val="2"/>
          <c:tx>
            <c:strRef>
              <c:f>диаграмма!$G$104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7149E-2"/>
                  <c:y val="2.338455274794658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219290737884895E-2"/>
                  <c:y val="-2.348074343851189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6511281619690892E-2"/>
                  <c:y val="3.114401619116726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0076742246816963E-2"/>
                  <c:y val="2.536710246765035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6275214154335713E-2"/>
                  <c:y val="2.981449303067438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4214971695091594E-2"/>
                  <c:y val="2.737543275170201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5414871062688413E-2"/>
                  <c:y val="3.8225766968749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969694416455882E-2"/>
                  <c:y val="3.060910731907874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712816003556493E-2"/>
                  <c:y val="4.093868494070986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02153286636432E-2"/>
                  <c:y val="3.211571515787189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81971543830907E-2"/>
                  <c:y val="2.849348006449493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4481329308889516E-3"/>
                  <c:y val="2.64952646326764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диаграмма!$A$105:$A$116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диаграмма!$G$105:$G$116</c:f>
              <c:numCache>
                <c:formatCode>0.0</c:formatCode>
                <c:ptCount val="12"/>
                <c:pt idx="0">
                  <c:v>14076.37</c:v>
                </c:pt>
              </c:numCache>
            </c:numRef>
          </c:val>
        </c:ser>
        <c:dLbls>
          <c:showVal val="1"/>
        </c:dLbls>
        <c:marker val="1"/>
        <c:axId val="91409792"/>
        <c:axId val="90801280"/>
      </c:lineChart>
      <c:catAx>
        <c:axId val="91409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801280"/>
        <c:crosses val="autoZero"/>
        <c:auto val="1"/>
        <c:lblAlgn val="ctr"/>
        <c:lblOffset val="100"/>
        <c:tickLblSkip val="1"/>
        <c:tickMarkSkip val="1"/>
      </c:catAx>
      <c:valAx>
        <c:axId val="90801280"/>
        <c:scaling>
          <c:orientation val="minMax"/>
          <c:min val="11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140979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7694"/>
          <c:y val="0.9344093454470882"/>
          <c:w val="0.31331349188618784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0844160"/>
        <c:axId val="90891008"/>
        <c:axId val="0"/>
      </c:bar3DChart>
      <c:catAx>
        <c:axId val="908441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0891008"/>
        <c:crosses val="autoZero"/>
        <c:auto val="1"/>
        <c:lblAlgn val="ctr"/>
        <c:lblOffset val="100"/>
        <c:tickLblSkip val="1"/>
        <c:tickMarkSkip val="1"/>
      </c:catAx>
      <c:valAx>
        <c:axId val="90891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0844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3174</xdr:rowOff>
    </xdr:from>
    <xdr:to>
      <xdr:col>7</xdr:col>
      <xdr:colOff>984250</xdr:colOff>
      <xdr:row>55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26</xdr:row>
      <xdr:rowOff>28577</xdr:rowOff>
    </xdr:from>
    <xdr:to>
      <xdr:col>8</xdr:col>
      <xdr:colOff>38101</xdr:colOff>
      <xdr:row>53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571500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952499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264583</xdr:rowOff>
    </xdr:from>
    <xdr:to>
      <xdr:col>10</xdr:col>
      <xdr:colOff>419100</xdr:colOff>
      <xdr:row>123</xdr:row>
      <xdr:rowOff>84664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6584156</xdr:colOff>
      <xdr:row>27</xdr:row>
      <xdr:rowOff>83340</xdr:rowOff>
    </xdr:from>
    <xdr:ext cx="4512469" cy="264560"/>
    <xdr:sp macro="" textlink="">
      <xdr:nvSpPr>
        <xdr:cNvPr id="2" name="TextBox 1"/>
        <xdr:cNvSpPr txBox="1"/>
      </xdr:nvSpPr>
      <xdr:spPr>
        <a:xfrm>
          <a:off x="6965156" y="599836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mukov/Application%20Data/Microsoft/Excel/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BH132"/>
  <sheetViews>
    <sheetView workbookViewId="0">
      <selection activeCell="A7" sqref="A7"/>
    </sheetView>
  </sheetViews>
  <sheetFormatPr defaultColWidth="9.140625" defaultRowHeight="12.75"/>
  <cols>
    <col min="1" max="1" width="57.7109375" style="2" customWidth="1"/>
    <col min="2" max="2" width="16.2851562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42578125" style="2" customWidth="1"/>
    <col min="46" max="46" width="19.85546875" style="2" customWidth="1"/>
    <col min="47" max="47" width="19" style="2" customWidth="1"/>
    <col min="48" max="49" width="16.140625" style="2" customWidth="1"/>
    <col min="50" max="50" width="16.28515625" style="2" customWidth="1"/>
    <col min="51" max="51" width="17.85546875" style="2" customWidth="1"/>
    <col min="52" max="52" width="14.28515625" style="2" customWidth="1"/>
    <col min="53" max="53" width="14.42578125" style="2" customWidth="1"/>
    <col min="54" max="54" width="15.7109375" style="2" customWidth="1"/>
    <col min="55" max="57" width="19.7109375" style="2" customWidth="1"/>
    <col min="58" max="59" width="18" style="2" customWidth="1"/>
    <col min="60" max="60" width="68" style="2" customWidth="1"/>
    <col min="61" max="16384" width="9.140625" style="2"/>
  </cols>
  <sheetData>
    <row r="1" spans="1:60" ht="27.75" customHeight="1">
      <c r="A1" s="113" t="s">
        <v>57</v>
      </c>
      <c r="B1" s="116" t="s">
        <v>454</v>
      </c>
      <c r="C1" s="116" t="s">
        <v>455</v>
      </c>
      <c r="D1" s="114"/>
      <c r="F1" s="115"/>
    </row>
    <row r="2" spans="1:60" ht="16.5">
      <c r="A2" s="99"/>
      <c r="B2" s="119"/>
      <c r="C2" s="98"/>
      <c r="D2" s="100"/>
      <c r="E2" s="3"/>
    </row>
    <row r="3" spans="1:60" ht="15.75">
      <c r="A3" s="14"/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  <c r="T3" s="1102"/>
      <c r="U3" s="1102"/>
      <c r="V3" s="1102"/>
      <c r="W3" s="1102"/>
      <c r="X3" s="1102"/>
      <c r="Y3" s="1102"/>
      <c r="Z3" s="1102"/>
      <c r="AA3" s="1102"/>
      <c r="AB3" s="1102"/>
      <c r="AC3" s="1102"/>
      <c r="AD3" s="1102"/>
      <c r="AE3" s="1102"/>
      <c r="AF3" s="1102"/>
      <c r="AG3" s="1102"/>
      <c r="AH3" s="1102"/>
      <c r="AI3" s="1102"/>
      <c r="AJ3" s="1102"/>
      <c r="AK3" s="1102"/>
      <c r="AL3" s="1102"/>
      <c r="AM3" s="1102"/>
      <c r="AN3" s="1102"/>
      <c r="AO3" s="1102"/>
      <c r="AP3" s="1102"/>
      <c r="AQ3" s="1102"/>
      <c r="AR3" s="1102"/>
      <c r="AS3" s="1102"/>
      <c r="AT3" s="1102"/>
      <c r="AU3" s="1102"/>
      <c r="AV3" s="1102"/>
      <c r="AW3" s="1102"/>
      <c r="AX3" s="1102"/>
      <c r="AY3" s="1102"/>
      <c r="AZ3" s="1102"/>
      <c r="BA3" s="1102"/>
      <c r="BB3" s="1102"/>
      <c r="BC3" s="1102"/>
      <c r="BD3" s="1102"/>
      <c r="BE3" s="1102"/>
      <c r="BF3" s="1102"/>
      <c r="BG3" s="1102"/>
      <c r="BH3" s="4"/>
    </row>
    <row r="4" spans="1:60" ht="15.75">
      <c r="A4" s="1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14"/>
    </row>
    <row r="5" spans="1:60" ht="15.75">
      <c r="A5" s="14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14"/>
    </row>
    <row r="6" spans="1:60" ht="15.75">
      <c r="A6" s="14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14"/>
    </row>
    <row r="7" spans="1:60" ht="15.75">
      <c r="A7" s="14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14"/>
    </row>
    <row r="8" spans="1:60" ht="15.75">
      <c r="A8" s="14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14"/>
    </row>
    <row r="9" spans="1:60" ht="15.75">
      <c r="A9" s="14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14"/>
    </row>
    <row r="10" spans="1:60" ht="17.25" thickBot="1">
      <c r="A10" s="101"/>
      <c r="B10" s="102"/>
      <c r="C10" s="103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104"/>
    </row>
    <row r="11" spans="1:60" ht="16.5">
      <c r="A11" s="449" t="s">
        <v>37</v>
      </c>
      <c r="B11" s="450" t="str">
        <f>B1</f>
        <v>на 01.02.2013г.</v>
      </c>
      <c r="C11" s="463" t="str">
        <f>C1</f>
        <v>на 01.02.2014г.</v>
      </c>
      <c r="D11" s="100"/>
      <c r="AX11" s="1103"/>
      <c r="AY11" s="1103"/>
      <c r="AZ11" s="1103"/>
      <c r="BA11" s="1103"/>
    </row>
    <row r="12" spans="1:60" ht="15.75" customHeight="1">
      <c r="A12" s="451"/>
      <c r="B12" s="452"/>
      <c r="C12" s="464"/>
      <c r="P12" s="105"/>
    </row>
    <row r="13" spans="1:60" ht="16.5">
      <c r="A13" s="453" t="s">
        <v>118</v>
      </c>
      <c r="B13" s="112">
        <v>42.3</v>
      </c>
      <c r="C13" s="439">
        <v>50.9</v>
      </c>
      <c r="D13" s="100"/>
      <c r="P13" s="3"/>
    </row>
    <row r="14" spans="1:60" ht="17.25" thickBot="1">
      <c r="A14" s="454" t="s">
        <v>119</v>
      </c>
      <c r="B14" s="446">
        <v>57.7</v>
      </c>
      <c r="C14" s="465">
        <v>49.1</v>
      </c>
      <c r="P14" s="3"/>
    </row>
    <row r="15" spans="1:60" ht="17.25" thickBot="1">
      <c r="A15" s="455"/>
      <c r="B15" s="456"/>
      <c r="C15" s="466"/>
      <c r="P15" s="3"/>
    </row>
    <row r="16" spans="1:60" ht="16.5">
      <c r="A16" s="455" t="s">
        <v>38</v>
      </c>
      <c r="B16" s="456" t="str">
        <f>B1</f>
        <v>на 01.02.2013г.</v>
      </c>
      <c r="C16" s="466" t="str">
        <f>C1</f>
        <v>на 01.02.2014г.</v>
      </c>
      <c r="D16" s="100"/>
      <c r="P16" s="3"/>
    </row>
    <row r="17" spans="1:43" ht="16.5">
      <c r="A17" s="457" t="s">
        <v>120</v>
      </c>
      <c r="B17" s="438">
        <v>44.8</v>
      </c>
      <c r="C17" s="439">
        <v>40.5</v>
      </c>
      <c r="D17" s="100"/>
      <c r="P17" s="3"/>
    </row>
    <row r="18" spans="1:43" ht="16.5">
      <c r="A18" s="457" t="s">
        <v>121</v>
      </c>
      <c r="B18" s="438">
        <v>26.8</v>
      </c>
      <c r="C18" s="439">
        <v>29.7</v>
      </c>
      <c r="D18" s="100"/>
      <c r="P18" s="3"/>
    </row>
    <row r="19" spans="1:43" ht="17.25" thickBot="1">
      <c r="A19" s="458" t="s">
        <v>122</v>
      </c>
      <c r="B19" s="447">
        <v>28.4</v>
      </c>
      <c r="C19" s="465">
        <v>29.8</v>
      </c>
      <c r="D19" s="100"/>
      <c r="P19" s="3"/>
    </row>
    <row r="20" spans="1:43" ht="16.5">
      <c r="A20" s="459"/>
      <c r="B20" s="460"/>
      <c r="C20" s="467"/>
      <c r="D20" s="100"/>
      <c r="P20" s="3"/>
    </row>
    <row r="21" spans="1:43" ht="15.75">
      <c r="A21" s="461" t="s">
        <v>191</v>
      </c>
      <c r="B21" s="229">
        <v>20.100000000000001</v>
      </c>
      <c r="C21" s="468">
        <v>22.4</v>
      </c>
      <c r="D21" s="8"/>
    </row>
    <row r="22" spans="1:43" ht="16.5">
      <c r="A22" s="461" t="s">
        <v>192</v>
      </c>
      <c r="B22" s="229">
        <v>15.4</v>
      </c>
      <c r="C22" s="468">
        <v>14.8</v>
      </c>
      <c r="D22" s="1"/>
      <c r="E22" s="97"/>
    </row>
    <row r="23" spans="1:43" ht="16.5">
      <c r="A23" s="461" t="s">
        <v>155</v>
      </c>
      <c r="B23" s="229">
        <v>31.9</v>
      </c>
      <c r="C23" s="468">
        <v>33.200000000000003</v>
      </c>
      <c r="D23" s="1"/>
      <c r="E23" s="97"/>
    </row>
    <row r="24" spans="1:43" ht="16.5">
      <c r="A24" s="461" t="s">
        <v>156</v>
      </c>
      <c r="B24" s="229">
        <v>16.600000000000001</v>
      </c>
      <c r="C24" s="468">
        <v>16.399999999999999</v>
      </c>
      <c r="D24" s="1"/>
      <c r="E24" s="97"/>
    </row>
    <row r="25" spans="1:43" ht="16.5">
      <c r="A25" s="461" t="s">
        <v>157</v>
      </c>
      <c r="B25" s="229">
        <v>15.3</v>
      </c>
      <c r="C25" s="468">
        <v>12.9</v>
      </c>
      <c r="D25" s="1"/>
      <c r="E25" s="98"/>
    </row>
    <row r="26" spans="1:43" ht="16.5" thickBot="1">
      <c r="A26" s="462" t="s">
        <v>343</v>
      </c>
      <c r="B26" s="448">
        <v>0.7</v>
      </c>
      <c r="C26" s="469">
        <v>0.3</v>
      </c>
      <c r="D26" s="8"/>
    </row>
    <row r="27" spans="1:43" ht="17.25" thickBot="1">
      <c r="C27" s="4"/>
      <c r="D27" s="1"/>
      <c r="E27" s="98"/>
    </row>
    <row r="28" spans="1:43" ht="16.5">
      <c r="A28" s="1097"/>
      <c r="B28" s="688"/>
      <c r="C28" s="1098"/>
      <c r="D28" s="688"/>
      <c r="E28" s="1098"/>
      <c r="G28" s="557"/>
      <c r="H28" s="558" t="s">
        <v>288</v>
      </c>
      <c r="I28" s="558" t="s">
        <v>289</v>
      </c>
      <c r="J28" s="558" t="s">
        <v>290</v>
      </c>
      <c r="K28" s="558" t="s">
        <v>291</v>
      </c>
      <c r="L28" s="558" t="s">
        <v>292</v>
      </c>
      <c r="M28" s="558" t="s">
        <v>293</v>
      </c>
      <c r="N28" s="558" t="s">
        <v>294</v>
      </c>
      <c r="O28" s="558" t="s">
        <v>295</v>
      </c>
      <c r="P28" s="558" t="s">
        <v>296</v>
      </c>
      <c r="Q28" s="558" t="s">
        <v>297</v>
      </c>
      <c r="R28" s="558" t="s">
        <v>298</v>
      </c>
      <c r="S28" s="558" t="s">
        <v>299</v>
      </c>
      <c r="T28" s="558" t="s">
        <v>300</v>
      </c>
      <c r="U28" s="558" t="s">
        <v>301</v>
      </c>
      <c r="V28" s="558" t="s">
        <v>302</v>
      </c>
      <c r="W28" s="558" t="s">
        <v>303</v>
      </c>
      <c r="X28" s="558" t="s">
        <v>304</v>
      </c>
      <c r="Y28" s="558" t="s">
        <v>305</v>
      </c>
      <c r="Z28" s="558" t="s">
        <v>306</v>
      </c>
      <c r="AA28" s="558" t="s">
        <v>307</v>
      </c>
      <c r="AB28" s="558" t="s">
        <v>308</v>
      </c>
      <c r="AC28" s="558" t="s">
        <v>309</v>
      </c>
      <c r="AD28" s="558" t="s">
        <v>310</v>
      </c>
      <c r="AE28" s="558" t="s">
        <v>311</v>
      </c>
      <c r="AF28" s="558" t="s">
        <v>312</v>
      </c>
      <c r="AG28" s="558" t="s">
        <v>313</v>
      </c>
      <c r="AH28" s="559" t="s">
        <v>314</v>
      </c>
      <c r="AI28" s="559" t="s">
        <v>317</v>
      </c>
      <c r="AJ28" s="559" t="s">
        <v>320</v>
      </c>
      <c r="AK28" s="559" t="s">
        <v>322</v>
      </c>
      <c r="AL28" s="559" t="s">
        <v>333</v>
      </c>
      <c r="AM28" s="559" t="s">
        <v>334</v>
      </c>
      <c r="AN28" s="559" t="s">
        <v>344</v>
      </c>
      <c r="AO28" s="559" t="s">
        <v>347</v>
      </c>
      <c r="AP28" s="560" t="s">
        <v>361</v>
      </c>
      <c r="AQ28" s="560" t="s">
        <v>418</v>
      </c>
    </row>
    <row r="29" spans="1:43" ht="16.5">
      <c r="A29" s="1099"/>
      <c r="B29" s="1100"/>
      <c r="C29" s="36"/>
      <c r="D29" s="36"/>
      <c r="E29" s="63"/>
      <c r="G29" s="561" t="s">
        <v>67</v>
      </c>
      <c r="H29" s="562">
        <v>697</v>
      </c>
      <c r="I29" s="562">
        <v>675</v>
      </c>
      <c r="J29" s="562">
        <v>619</v>
      </c>
      <c r="K29" s="562">
        <v>826</v>
      </c>
      <c r="L29" s="562">
        <v>655</v>
      </c>
      <c r="M29" s="562">
        <v>815</v>
      </c>
      <c r="N29" s="562">
        <v>681</v>
      </c>
      <c r="O29" s="562">
        <v>1011</v>
      </c>
      <c r="P29" s="562">
        <v>862</v>
      </c>
      <c r="Q29" s="562">
        <v>865</v>
      </c>
      <c r="R29" s="562">
        <v>903</v>
      </c>
      <c r="S29" s="562">
        <v>829</v>
      </c>
      <c r="T29" s="562">
        <v>957</v>
      </c>
      <c r="U29" s="562">
        <v>1049</v>
      </c>
      <c r="V29" s="562">
        <v>1015</v>
      </c>
      <c r="W29" s="562">
        <v>1149</v>
      </c>
      <c r="X29" s="562">
        <v>601</v>
      </c>
      <c r="Y29" s="562">
        <v>1069</v>
      </c>
      <c r="Z29" s="562">
        <v>939</v>
      </c>
      <c r="AA29" s="562">
        <v>552</v>
      </c>
      <c r="AB29" s="562">
        <v>855</v>
      </c>
      <c r="AC29" s="562">
        <v>976</v>
      </c>
      <c r="AD29" s="562">
        <v>1392</v>
      </c>
      <c r="AE29" s="562">
        <v>1125</v>
      </c>
      <c r="AF29" s="562">
        <v>2202</v>
      </c>
      <c r="AG29" s="562">
        <v>2004</v>
      </c>
      <c r="AH29" s="563">
        <v>2503</v>
      </c>
      <c r="AI29" s="563">
        <v>2952</v>
      </c>
      <c r="AJ29" s="563">
        <v>2754</v>
      </c>
      <c r="AK29" s="563">
        <v>2585</v>
      </c>
      <c r="AL29" s="563">
        <v>2679</v>
      </c>
      <c r="AM29" s="563">
        <v>2969</v>
      </c>
      <c r="AN29" s="563">
        <v>2849</v>
      </c>
      <c r="AO29" s="563">
        <v>2109</v>
      </c>
      <c r="AP29" s="552">
        <v>3192</v>
      </c>
      <c r="AQ29" s="552">
        <v>2858</v>
      </c>
    </row>
    <row r="30" spans="1:43" ht="16.5">
      <c r="A30" s="1099"/>
      <c r="B30" s="1100"/>
      <c r="C30" s="36"/>
      <c r="D30" s="36"/>
      <c r="E30" s="63"/>
      <c r="G30" s="561" t="s">
        <v>68</v>
      </c>
      <c r="H30" s="562">
        <v>1383</v>
      </c>
      <c r="I30" s="562">
        <v>1752</v>
      </c>
      <c r="J30" s="562">
        <v>2669</v>
      </c>
      <c r="K30" s="562">
        <v>2226</v>
      </c>
      <c r="L30" s="562">
        <v>1365</v>
      </c>
      <c r="M30" s="562">
        <v>1856</v>
      </c>
      <c r="N30" s="562">
        <v>2686</v>
      </c>
      <c r="O30" s="562">
        <v>2182</v>
      </c>
      <c r="P30" s="562">
        <v>1672</v>
      </c>
      <c r="Q30" s="562">
        <v>1752</v>
      </c>
      <c r="R30" s="562">
        <v>2555</v>
      </c>
      <c r="S30" s="562">
        <v>1755</v>
      </c>
      <c r="T30" s="562">
        <v>1600</v>
      </c>
      <c r="U30" s="562">
        <v>1821</v>
      </c>
      <c r="V30" s="562">
        <v>2705</v>
      </c>
      <c r="W30" s="562">
        <v>1746</v>
      </c>
      <c r="X30" s="562">
        <v>1356</v>
      </c>
      <c r="Y30" s="562">
        <v>1657</v>
      </c>
      <c r="Z30" s="562">
        <v>2159</v>
      </c>
      <c r="AA30" s="562">
        <v>1580</v>
      </c>
      <c r="AB30" s="562">
        <v>1256</v>
      </c>
      <c r="AC30" s="562">
        <v>1748</v>
      </c>
      <c r="AD30" s="562">
        <v>2311</v>
      </c>
      <c r="AE30" s="562">
        <v>1681</v>
      </c>
      <c r="AF30" s="562">
        <v>1486</v>
      </c>
      <c r="AG30" s="562">
        <v>2039</v>
      </c>
      <c r="AH30" s="563">
        <v>2667</v>
      </c>
      <c r="AI30" s="563">
        <v>2687</v>
      </c>
      <c r="AJ30" s="563">
        <v>2181</v>
      </c>
      <c r="AK30" s="563">
        <v>2695</v>
      </c>
      <c r="AL30" s="563">
        <v>3950</v>
      </c>
      <c r="AM30" s="563">
        <v>3372</v>
      </c>
      <c r="AN30" s="563">
        <v>2664</v>
      </c>
      <c r="AO30" s="563">
        <v>3291</v>
      </c>
      <c r="AP30" s="552">
        <v>4263</v>
      </c>
      <c r="AQ30" s="552">
        <v>3654</v>
      </c>
    </row>
    <row r="31" spans="1:43" ht="17.25" thickBot="1">
      <c r="A31" s="1099"/>
      <c r="B31" s="1100"/>
      <c r="C31" s="36"/>
      <c r="D31" s="36"/>
      <c r="E31" s="63"/>
      <c r="G31" s="564" t="s">
        <v>315</v>
      </c>
      <c r="H31" s="565">
        <f t="shared" ref="H31:Y31" si="0">H30-H29</f>
        <v>686</v>
      </c>
      <c r="I31" s="565">
        <f t="shared" si="0"/>
        <v>1077</v>
      </c>
      <c r="J31" s="565">
        <f t="shared" si="0"/>
        <v>2050</v>
      </c>
      <c r="K31" s="565">
        <f t="shared" si="0"/>
        <v>1400</v>
      </c>
      <c r="L31" s="565">
        <f t="shared" si="0"/>
        <v>710</v>
      </c>
      <c r="M31" s="565">
        <f t="shared" si="0"/>
        <v>1041</v>
      </c>
      <c r="N31" s="565">
        <f t="shared" si="0"/>
        <v>2005</v>
      </c>
      <c r="O31" s="565">
        <f t="shared" si="0"/>
        <v>1171</v>
      </c>
      <c r="P31" s="565">
        <f t="shared" si="0"/>
        <v>810</v>
      </c>
      <c r="Q31" s="565">
        <f t="shared" si="0"/>
        <v>887</v>
      </c>
      <c r="R31" s="565">
        <f t="shared" si="0"/>
        <v>1652</v>
      </c>
      <c r="S31" s="565">
        <f t="shared" si="0"/>
        <v>926</v>
      </c>
      <c r="T31" s="565">
        <f t="shared" si="0"/>
        <v>643</v>
      </c>
      <c r="U31" s="565">
        <f t="shared" si="0"/>
        <v>772</v>
      </c>
      <c r="V31" s="565">
        <f t="shared" si="0"/>
        <v>1690</v>
      </c>
      <c r="W31" s="565">
        <f t="shared" si="0"/>
        <v>597</v>
      </c>
      <c r="X31" s="565">
        <f t="shared" si="0"/>
        <v>755</v>
      </c>
      <c r="Y31" s="565">
        <f t="shared" si="0"/>
        <v>588</v>
      </c>
      <c r="Z31" s="565">
        <f>Z29-Z30</f>
        <v>-1220</v>
      </c>
      <c r="AA31" s="565">
        <f t="shared" ref="AA31:AM31" si="1">AA29-AA30</f>
        <v>-1028</v>
      </c>
      <c r="AB31" s="565">
        <f t="shared" si="1"/>
        <v>-401</v>
      </c>
      <c r="AC31" s="565">
        <f t="shared" si="1"/>
        <v>-772</v>
      </c>
      <c r="AD31" s="565">
        <f t="shared" si="1"/>
        <v>-919</v>
      </c>
      <c r="AE31" s="565">
        <f t="shared" si="1"/>
        <v>-556</v>
      </c>
      <c r="AF31" s="565">
        <f t="shared" si="1"/>
        <v>716</v>
      </c>
      <c r="AG31" s="565">
        <f t="shared" si="1"/>
        <v>-35</v>
      </c>
      <c r="AH31" s="566">
        <f t="shared" si="1"/>
        <v>-164</v>
      </c>
      <c r="AI31" s="566">
        <f t="shared" si="1"/>
        <v>265</v>
      </c>
      <c r="AJ31" s="566">
        <f t="shared" si="1"/>
        <v>573</v>
      </c>
      <c r="AK31" s="566">
        <f t="shared" si="1"/>
        <v>-110</v>
      </c>
      <c r="AL31" s="566">
        <f t="shared" si="1"/>
        <v>-1271</v>
      </c>
      <c r="AM31" s="566">
        <f t="shared" si="1"/>
        <v>-403</v>
      </c>
      <c r="AN31" s="566">
        <f>AN29-AN30</f>
        <v>185</v>
      </c>
      <c r="AO31" s="566">
        <f>AO29-AO30</f>
        <v>-1182</v>
      </c>
      <c r="AP31" s="534">
        <f>AP29-AP30</f>
        <v>-1071</v>
      </c>
      <c r="AQ31" s="534">
        <f>AQ29-AQ30</f>
        <v>-796</v>
      </c>
    </row>
    <row r="32" spans="1:43" ht="15.75">
      <c r="A32" s="1101"/>
      <c r="B32" s="1100"/>
      <c r="C32" s="1100"/>
      <c r="D32" s="1100"/>
      <c r="E32" s="63"/>
    </row>
    <row r="33" spans="1:7">
      <c r="A33" s="4"/>
      <c r="B33" s="4"/>
      <c r="C33" s="4"/>
      <c r="D33" s="4"/>
      <c r="E33" s="4"/>
    </row>
    <row r="34" spans="1:7" ht="15.75" customHeight="1">
      <c r="A34" s="1071"/>
      <c r="B34" s="1072"/>
      <c r="C34" s="1072"/>
      <c r="D34" s="4"/>
      <c r="E34" s="4"/>
      <c r="F34" s="4"/>
      <c r="G34" s="4"/>
    </row>
    <row r="35" spans="1:7" ht="15.75" customHeight="1">
      <c r="A35" s="1071"/>
      <c r="B35" s="1073"/>
      <c r="C35" s="1074"/>
      <c r="D35" s="4"/>
      <c r="E35" s="35"/>
      <c r="F35" s="70"/>
      <c r="G35" s="70"/>
    </row>
    <row r="36" spans="1:7" ht="16.5">
      <c r="A36" s="35"/>
      <c r="B36" s="1075"/>
      <c r="C36" s="1"/>
      <c r="D36" s="4"/>
      <c r="E36" s="35"/>
      <c r="F36" s="70"/>
      <c r="G36" s="70"/>
    </row>
    <row r="37" spans="1:7" ht="16.5">
      <c r="A37" s="35"/>
      <c r="B37" s="1075"/>
      <c r="C37" s="1"/>
      <c r="D37" s="4"/>
      <c r="E37" s="35"/>
      <c r="F37" s="70"/>
      <c r="G37" s="70"/>
    </row>
    <row r="38" spans="1:7" ht="16.5">
      <c r="A38" s="5"/>
      <c r="B38" s="1075"/>
      <c r="C38" s="1"/>
      <c r="D38" s="4"/>
      <c r="E38" s="5"/>
      <c r="F38" s="70"/>
      <c r="G38" s="70"/>
    </row>
    <row r="39" spans="1:7" ht="16.5">
      <c r="A39" s="35"/>
      <c r="B39" s="1075"/>
      <c r="C39" s="1"/>
      <c r="D39" s="4"/>
      <c r="E39" s="5"/>
      <c r="F39" s="70"/>
      <c r="G39" s="70"/>
    </row>
    <row r="40" spans="1:7" ht="16.5">
      <c r="A40" s="5"/>
      <c r="B40" s="1075"/>
      <c r="C40" s="1"/>
      <c r="D40" s="4"/>
      <c r="E40" s="5"/>
      <c r="F40" s="70"/>
      <c r="G40" s="70"/>
    </row>
    <row r="41" spans="1:7" ht="16.5">
      <c r="A41" s="5"/>
      <c r="B41" s="1075"/>
      <c r="C41" s="1"/>
      <c r="D41" s="4"/>
      <c r="E41" s="5"/>
      <c r="F41" s="4"/>
      <c r="G41" s="4"/>
    </row>
    <row r="42" spans="1:7" ht="16.5">
      <c r="A42" s="5"/>
      <c r="B42" s="1075"/>
      <c r="C42" s="1"/>
      <c r="D42" s="4"/>
      <c r="E42" s="4"/>
      <c r="F42" s="4"/>
      <c r="G42" s="4"/>
    </row>
    <row r="43" spans="1:7" ht="16.5">
      <c r="A43" s="5"/>
      <c r="B43" s="1075"/>
      <c r="C43" s="1"/>
      <c r="D43" s="4"/>
      <c r="E43" s="4"/>
      <c r="F43" s="4"/>
      <c r="G43" s="4"/>
    </row>
    <row r="44" spans="1:7" ht="16.5">
      <c r="A44" s="100"/>
      <c r="B44" s="1076"/>
      <c r="C44" s="1077"/>
      <c r="D44" s="4"/>
      <c r="E44" s="35"/>
      <c r="F44" s="4"/>
      <c r="G44" s="4"/>
    </row>
    <row r="45" spans="1:7" ht="16.5">
      <c r="A45" s="5"/>
      <c r="B45" s="1072"/>
      <c r="C45" s="1072"/>
      <c r="D45" s="5"/>
      <c r="E45" s="5"/>
      <c r="F45" s="4"/>
      <c r="G45" s="4"/>
    </row>
    <row r="46" spans="1:7" ht="16.5">
      <c r="A46" s="5"/>
      <c r="B46" s="1077"/>
      <c r="C46" s="1077"/>
      <c r="D46" s="5"/>
      <c r="E46" s="35"/>
      <c r="F46" s="4"/>
      <c r="G46" s="4"/>
    </row>
    <row r="47" spans="1:7" ht="16.5">
      <c r="A47" s="35"/>
      <c r="B47" s="1075"/>
      <c r="C47" s="3"/>
      <c r="D47" s="35"/>
      <c r="E47" s="5"/>
      <c r="F47" s="4"/>
      <c r="G47" s="4"/>
    </row>
    <row r="48" spans="1:7" ht="16.5">
      <c r="A48" s="5"/>
      <c r="B48" s="1075"/>
      <c r="C48" s="3"/>
      <c r="D48" s="35"/>
      <c r="E48" s="5"/>
      <c r="F48" s="4"/>
      <c r="G48" s="4"/>
    </row>
    <row r="49" spans="1:17" ht="16.5">
      <c r="A49" s="35"/>
      <c r="B49" s="1075"/>
      <c r="C49" s="3"/>
      <c r="D49" s="5"/>
      <c r="E49" s="4"/>
      <c r="F49" s="1078"/>
      <c r="G49" s="4"/>
    </row>
    <row r="50" spans="1:17" ht="16.5">
      <c r="A50" s="5"/>
      <c r="B50" s="1075"/>
      <c r="C50" s="3"/>
      <c r="D50" s="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6.5">
      <c r="A51" s="5"/>
      <c r="B51" s="1075"/>
      <c r="C51" s="3"/>
      <c r="D51" s="5"/>
      <c r="E51" s="4"/>
      <c r="F51" s="4"/>
      <c r="G51" s="4"/>
      <c r="H51" s="4"/>
      <c r="I51" s="4"/>
      <c r="J51" s="1093"/>
      <c r="K51" s="1093"/>
      <c r="L51" s="1093"/>
      <c r="M51" s="1093"/>
      <c r="N51" s="1093"/>
      <c r="O51" s="1093"/>
      <c r="P51" s="4"/>
      <c r="Q51" s="4"/>
    </row>
    <row r="52" spans="1:17" ht="16.5">
      <c r="A52" s="5"/>
      <c r="B52" s="1075"/>
      <c r="C52" s="1"/>
      <c r="D52" s="5"/>
      <c r="E52" s="4"/>
      <c r="F52" s="4"/>
      <c r="G52" s="4"/>
      <c r="H52" s="4"/>
      <c r="I52" s="4"/>
      <c r="J52" s="250"/>
      <c r="K52" s="250"/>
      <c r="L52" s="250"/>
      <c r="M52" s="250"/>
      <c r="N52" s="250"/>
      <c r="O52" s="250"/>
      <c r="P52" s="4"/>
      <c r="Q52" s="4"/>
    </row>
    <row r="53" spans="1:17" ht="16.5">
      <c r="A53" s="5"/>
      <c r="B53" s="1075"/>
      <c r="C53" s="1"/>
      <c r="D53" s="5"/>
      <c r="E53" s="4"/>
      <c r="F53" s="4"/>
      <c r="G53" s="4"/>
      <c r="H53" s="4"/>
      <c r="I53" s="4"/>
      <c r="J53" s="250"/>
      <c r="K53" s="250"/>
      <c r="L53" s="250"/>
      <c r="M53" s="250"/>
      <c r="N53" s="250"/>
      <c r="O53" s="250"/>
      <c r="P53" s="4"/>
      <c r="Q53" s="4"/>
    </row>
    <row r="54" spans="1:17" ht="16.5">
      <c r="A54" s="100"/>
      <c r="B54" s="1079"/>
      <c r="C54" s="1077"/>
      <c r="D54" s="4"/>
      <c r="E54" s="4"/>
      <c r="F54" s="4"/>
      <c r="G54" s="4"/>
      <c r="H54" s="4"/>
      <c r="I54" s="689"/>
      <c r="J54" s="1094"/>
      <c r="K54" s="1094"/>
      <c r="L54" s="1094"/>
      <c r="M54" s="1094"/>
      <c r="N54" s="1094"/>
      <c r="O54" s="1094"/>
      <c r="P54" s="4"/>
      <c r="Q54" s="4"/>
    </row>
    <row r="55" spans="1:17" ht="15.75">
      <c r="A55" s="4"/>
      <c r="B55" s="4"/>
      <c r="C55" s="4"/>
      <c r="D55" s="76"/>
      <c r="E55" s="4"/>
      <c r="F55" s="4"/>
      <c r="G55" s="4"/>
      <c r="H55" s="4"/>
      <c r="I55" s="689"/>
      <c r="J55" s="1094"/>
      <c r="K55" s="1094"/>
      <c r="L55" s="1094"/>
      <c r="M55" s="1094"/>
      <c r="N55" s="1094"/>
      <c r="O55" s="1094"/>
      <c r="P55" s="4"/>
      <c r="Q55" s="4"/>
    </row>
    <row r="56" spans="1:17" ht="15.75">
      <c r="A56" s="4"/>
      <c r="B56" s="4"/>
      <c r="C56" s="4"/>
      <c r="D56" s="76"/>
      <c r="E56" s="4"/>
      <c r="F56" s="4"/>
      <c r="G56" s="4"/>
      <c r="H56" s="4"/>
      <c r="I56" s="689"/>
      <c r="J56" s="1094"/>
      <c r="K56" s="1094"/>
      <c r="L56" s="1094"/>
      <c r="M56" s="1094"/>
      <c r="N56" s="1094"/>
      <c r="O56" s="1094"/>
      <c r="P56" s="4"/>
      <c r="Q56" s="4"/>
    </row>
    <row r="57" spans="1:17" ht="18.75">
      <c r="A57" s="1080"/>
      <c r="B57" s="1081"/>
      <c r="C57" s="1082"/>
      <c r="D57" s="1083"/>
      <c r="E57" s="1082"/>
      <c r="F57" s="4"/>
      <c r="G57" s="4"/>
      <c r="H57" s="4"/>
      <c r="I57" s="1087"/>
      <c r="J57" s="1094"/>
      <c r="K57" s="1094"/>
      <c r="L57" s="1094"/>
      <c r="M57" s="1094"/>
      <c r="N57" s="1094"/>
      <c r="O57" s="1094"/>
      <c r="P57" s="4"/>
      <c r="Q57" s="4"/>
    </row>
    <row r="58" spans="1:17" ht="15.75">
      <c r="A58" s="689"/>
      <c r="B58" s="1081"/>
      <c r="C58" s="1084"/>
      <c r="D58" s="1083"/>
      <c r="E58" s="1084"/>
      <c r="F58" s="1085"/>
      <c r="G58" s="1085"/>
      <c r="H58" s="4"/>
      <c r="I58" s="1086"/>
      <c r="J58" s="1094"/>
      <c r="K58" s="1094"/>
      <c r="L58" s="1094"/>
      <c r="M58" s="1094"/>
      <c r="N58" s="1094"/>
      <c r="O58" s="1094"/>
      <c r="P58" s="4"/>
      <c r="Q58" s="4"/>
    </row>
    <row r="59" spans="1:17" ht="15.75">
      <c r="A59" s="689"/>
      <c r="B59" s="1081"/>
      <c r="C59" s="1084"/>
      <c r="D59" s="1083"/>
      <c r="E59" s="1084"/>
      <c r="F59" s="1085"/>
      <c r="G59" s="1085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.75">
      <c r="A60" s="689"/>
      <c r="B60" s="1081"/>
      <c r="C60" s="1084"/>
      <c r="D60" s="1083"/>
      <c r="E60" s="1084"/>
      <c r="F60" s="1085"/>
      <c r="G60" s="1085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.75">
      <c r="A61" s="689"/>
      <c r="B61" s="1081"/>
      <c r="C61" s="1084"/>
      <c r="D61" s="1083"/>
      <c r="E61" s="1084"/>
      <c r="F61" s="1085"/>
      <c r="G61" s="1085"/>
      <c r="H61" s="4"/>
      <c r="I61" s="4"/>
      <c r="J61" s="1082"/>
      <c r="K61" s="1082"/>
      <c r="L61" s="250"/>
      <c r="M61" s="250"/>
      <c r="N61" s="250"/>
      <c r="O61" s="250"/>
      <c r="P61" s="4"/>
      <c r="Q61" s="4"/>
    </row>
    <row r="62" spans="1:17" ht="15.75">
      <c r="A62" s="689"/>
      <c r="B62" s="1081"/>
      <c r="C62" s="1084"/>
      <c r="D62" s="1083"/>
      <c r="E62" s="1084"/>
      <c r="F62" s="1085"/>
      <c r="G62" s="1085"/>
      <c r="H62" s="4"/>
      <c r="I62" s="689"/>
      <c r="J62" s="1094"/>
      <c r="K62" s="1095"/>
      <c r="L62" s="1094"/>
      <c r="M62" s="1096"/>
      <c r="N62" s="1096"/>
      <c r="O62" s="70"/>
      <c r="P62" s="4"/>
      <c r="Q62" s="4"/>
    </row>
    <row r="63" spans="1:17" ht="15.75">
      <c r="A63" s="689"/>
      <c r="B63" s="1081"/>
      <c r="C63" s="1084"/>
      <c r="D63" s="1083"/>
      <c r="E63" s="1084"/>
      <c r="F63" s="1085"/>
      <c r="G63" s="1085"/>
      <c r="H63" s="4"/>
      <c r="I63" s="689"/>
      <c r="J63" s="1094"/>
      <c r="K63" s="1095"/>
      <c r="L63" s="1094"/>
      <c r="M63" s="1096"/>
      <c r="N63" s="1096"/>
      <c r="O63" s="70"/>
      <c r="P63" s="4"/>
      <c r="Q63" s="4"/>
    </row>
    <row r="64" spans="1:17" ht="15.75">
      <c r="A64" s="1086"/>
      <c r="B64" s="1081"/>
      <c r="C64" s="1084"/>
      <c r="D64" s="1083"/>
      <c r="E64" s="1084"/>
      <c r="F64" s="1085"/>
      <c r="G64" s="1085"/>
      <c r="H64" s="4"/>
      <c r="I64" s="689"/>
      <c r="J64" s="1094"/>
      <c r="K64" s="1095"/>
      <c r="L64" s="1094"/>
      <c r="M64" s="1096"/>
      <c r="N64" s="1096"/>
      <c r="O64" s="70"/>
      <c r="P64" s="4"/>
      <c r="Q64" s="4"/>
    </row>
    <row r="65" spans="1:17" ht="15.75">
      <c r="A65" s="1086"/>
      <c r="B65" s="1081"/>
      <c r="C65" s="1084"/>
      <c r="D65" s="1083"/>
      <c r="E65" s="1084"/>
      <c r="F65" s="1085"/>
      <c r="G65" s="1085"/>
      <c r="H65" s="4"/>
      <c r="I65" s="1087"/>
      <c r="J65" s="1094"/>
      <c r="K65" s="1095"/>
      <c r="L65" s="1094"/>
      <c r="M65" s="1096"/>
      <c r="N65" s="1096"/>
      <c r="O65" s="70"/>
      <c r="P65" s="4"/>
      <c r="Q65" s="4"/>
    </row>
    <row r="66" spans="1:17" ht="15.75">
      <c r="A66" s="689"/>
      <c r="B66" s="1081"/>
      <c r="C66" s="1084"/>
      <c r="D66" s="1083"/>
      <c r="E66" s="1084"/>
      <c r="F66" s="1085"/>
      <c r="G66" s="1085"/>
      <c r="H66" s="4"/>
      <c r="I66" s="1086"/>
      <c r="J66" s="1095"/>
      <c r="K66" s="1095"/>
      <c r="L66" s="1094"/>
      <c r="M66" s="1096"/>
      <c r="N66" s="1096"/>
      <c r="O66" s="70"/>
      <c r="P66" s="4"/>
      <c r="Q66" s="4"/>
    </row>
    <row r="67" spans="1:17" ht="15.75">
      <c r="A67" s="689"/>
      <c r="B67" s="1081"/>
      <c r="C67" s="1084"/>
      <c r="D67" s="1083"/>
      <c r="E67" s="1084"/>
      <c r="F67" s="1085"/>
      <c r="G67" s="1085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.75">
      <c r="A68" s="1087"/>
      <c r="B68" s="1081"/>
      <c r="C68" s="1084"/>
      <c r="D68" s="1083"/>
      <c r="E68" s="1084"/>
      <c r="F68" s="1085"/>
      <c r="G68" s="1085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.75">
      <c r="A69" s="22"/>
      <c r="B69" s="1082"/>
      <c r="C69" s="1082"/>
      <c r="D69" s="1083"/>
      <c r="E69" s="108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.75">
      <c r="A70" s="22"/>
      <c r="B70" s="1082"/>
      <c r="C70" s="1082"/>
      <c r="D70" s="1083"/>
      <c r="E70" s="108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>
      <c r="A71" s="1088"/>
      <c r="B71" s="1089"/>
      <c r="C71" s="1090"/>
      <c r="D71" s="1083"/>
      <c r="E71" s="1091"/>
      <c r="F71" s="108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6.5">
      <c r="A72" s="7"/>
      <c r="B72" s="10"/>
      <c r="C72" s="10"/>
    </row>
    <row r="73" spans="1:17" ht="13.5" thickBot="1"/>
    <row r="74" spans="1:17" ht="30.75" customHeight="1" thickBot="1">
      <c r="A74" s="511" t="s">
        <v>27</v>
      </c>
      <c r="B74" s="512" t="s">
        <v>458</v>
      </c>
      <c r="C74" s="513" t="s">
        <v>459</v>
      </c>
      <c r="D74" s="90"/>
      <c r="E74" s="90"/>
    </row>
    <row r="75" spans="1:17" ht="13.5" customHeight="1">
      <c r="A75" s="514"/>
      <c r="B75" s="515"/>
      <c r="C75" s="516"/>
      <c r="D75" s="90"/>
      <c r="E75" s="90"/>
      <c r="G75" s="77"/>
    </row>
    <row r="76" spans="1:17" s="16" customFormat="1" ht="15.75">
      <c r="A76" s="668" t="s">
        <v>188</v>
      </c>
      <c r="B76" s="669">
        <v>2922.88</v>
      </c>
      <c r="C76" s="669">
        <v>2662.15</v>
      </c>
      <c r="D76" s="90"/>
      <c r="E76" s="672"/>
      <c r="G76" s="79"/>
      <c r="I76" s="80"/>
      <c r="J76" s="81"/>
    </row>
    <row r="77" spans="1:17" s="16" customFormat="1" ht="16.5" customHeight="1">
      <c r="A77" s="668" t="s">
        <v>58</v>
      </c>
      <c r="B77" s="669">
        <v>3230.64</v>
      </c>
      <c r="C77" s="669">
        <v>3057.97</v>
      </c>
      <c r="D77" s="90"/>
      <c r="E77" s="673"/>
      <c r="G77" s="79"/>
      <c r="I77" s="80"/>
      <c r="J77" s="81"/>
    </row>
    <row r="78" spans="1:17" s="16" customFormat="1" ht="15.75">
      <c r="A78" s="668" t="s">
        <v>159</v>
      </c>
      <c r="B78" s="669">
        <v>4544.6899999999996</v>
      </c>
      <c r="C78" s="669">
        <v>4225.3</v>
      </c>
      <c r="D78" s="90"/>
      <c r="E78" s="672"/>
      <c r="G78" s="79"/>
      <c r="I78" s="80"/>
      <c r="J78" s="81"/>
    </row>
    <row r="79" spans="1:17" s="16" customFormat="1" ht="15.75">
      <c r="A79" s="668" t="s">
        <v>187</v>
      </c>
      <c r="B79" s="669">
        <v>4604.49</v>
      </c>
      <c r="C79" s="669">
        <v>4622.0200000000004</v>
      </c>
      <c r="D79" s="90"/>
      <c r="E79" s="672"/>
      <c r="F79" s="82"/>
      <c r="G79" s="83"/>
      <c r="I79" s="84"/>
      <c r="J79" s="85"/>
    </row>
    <row r="80" spans="1:17" s="16" customFormat="1" ht="15.75">
      <c r="A80" s="670" t="s">
        <v>49</v>
      </c>
      <c r="B80" s="671">
        <v>4636.76</v>
      </c>
      <c r="C80" s="669">
        <v>4418.01</v>
      </c>
      <c r="D80" s="90"/>
      <c r="E80" s="672"/>
      <c r="F80" s="82"/>
      <c r="G80" s="83"/>
      <c r="I80" s="84"/>
      <c r="J80" s="85"/>
    </row>
    <row r="81" spans="1:11" s="16" customFormat="1" ht="15.75">
      <c r="A81" s="668" t="s">
        <v>2</v>
      </c>
      <c r="B81" s="669">
        <v>4868.66</v>
      </c>
      <c r="C81" s="669">
        <v>4540.34</v>
      </c>
      <c r="D81" s="90"/>
      <c r="E81" s="672"/>
      <c r="F81" s="82"/>
      <c r="G81" s="83"/>
      <c r="I81" s="84"/>
      <c r="J81" s="85"/>
    </row>
    <row r="82" spans="1:11" ht="15.75">
      <c r="A82" s="670" t="s">
        <v>50</v>
      </c>
      <c r="B82" s="671">
        <v>5307.19</v>
      </c>
      <c r="C82" s="669">
        <v>4975.43</v>
      </c>
      <c r="D82" s="90"/>
      <c r="E82" s="674"/>
      <c r="F82" s="86"/>
      <c r="G82" s="4"/>
      <c r="H82" s="4"/>
      <c r="I82" s="87"/>
      <c r="J82" s="87"/>
    </row>
    <row r="83" spans="1:11" ht="15.75">
      <c r="A83" s="668" t="s">
        <v>0</v>
      </c>
      <c r="B83" s="669">
        <v>5488.34</v>
      </c>
      <c r="C83" s="669">
        <v>5061.71</v>
      </c>
      <c r="D83" s="90"/>
      <c r="E83" s="672"/>
      <c r="F83" s="4"/>
      <c r="G83" s="88"/>
      <c r="H83" s="89"/>
      <c r="I83" s="90"/>
      <c r="J83" s="91"/>
      <c r="K83" s="78"/>
    </row>
    <row r="84" spans="1:11" s="58" customFormat="1" ht="15.75">
      <c r="A84" s="668" t="s">
        <v>1</v>
      </c>
      <c r="B84" s="669">
        <v>7633.7</v>
      </c>
      <c r="C84" s="669">
        <v>7345.43</v>
      </c>
      <c r="D84" s="90"/>
      <c r="E84" s="672"/>
      <c r="F84" s="92"/>
      <c r="G84" s="93"/>
      <c r="H84" s="94"/>
      <c r="I84" s="95"/>
      <c r="J84" s="96"/>
    </row>
    <row r="85" spans="1:11">
      <c r="E85" s="4"/>
      <c r="F85" s="4"/>
    </row>
    <row r="86" spans="1:11" ht="29.25" customHeight="1">
      <c r="A86" s="412"/>
      <c r="B86" s="4"/>
      <c r="C86" s="413"/>
      <c r="D86" s="4"/>
      <c r="E86" s="4"/>
      <c r="G86" s="4"/>
    </row>
    <row r="87" spans="1:11" ht="31.5" customHeight="1">
      <c r="A87" s="22"/>
      <c r="B87" s="1092"/>
      <c r="C87" s="33"/>
      <c r="D87" s="4"/>
      <c r="E87" s="4"/>
      <c r="F87" s="4"/>
      <c r="G87" s="4"/>
    </row>
    <row r="88" spans="1:11" ht="15.75">
      <c r="A88" s="22"/>
      <c r="B88" s="40"/>
      <c r="C88" s="40"/>
      <c r="D88" s="4"/>
      <c r="E88" s="4"/>
      <c r="F88" s="4"/>
      <c r="G88" s="4"/>
    </row>
    <row r="89" spans="1:11" ht="15.75">
      <c r="A89" s="689"/>
      <c r="B89" s="40"/>
      <c r="C89" s="40"/>
      <c r="D89" s="4"/>
      <c r="E89" s="4"/>
      <c r="F89" s="4"/>
      <c r="G89" s="4"/>
    </row>
    <row r="90" spans="1:11" ht="15.75">
      <c r="A90" s="22"/>
      <c r="B90" s="40"/>
      <c r="C90" s="40"/>
      <c r="D90" s="4"/>
      <c r="E90" s="4"/>
      <c r="F90" s="4"/>
      <c r="G90" s="4"/>
    </row>
    <row r="91" spans="1:11" ht="15.75">
      <c r="A91" s="22"/>
      <c r="B91" s="40"/>
      <c r="C91" s="40"/>
      <c r="D91" s="4"/>
      <c r="E91" s="4"/>
      <c r="F91" s="4"/>
      <c r="G91" s="4"/>
    </row>
    <row r="92" spans="1:11" ht="15.75">
      <c r="A92" s="22"/>
      <c r="B92" s="40"/>
      <c r="C92" s="40"/>
      <c r="D92" s="4"/>
      <c r="E92" s="4"/>
      <c r="F92" s="4"/>
      <c r="G92" s="4"/>
    </row>
    <row r="93" spans="1:11" ht="15.75">
      <c r="A93" s="22"/>
      <c r="B93" s="40"/>
      <c r="C93" s="40"/>
      <c r="D93" s="4"/>
      <c r="E93" s="4"/>
      <c r="F93" s="4"/>
      <c r="G93" s="4"/>
    </row>
    <row r="94" spans="1:11" ht="15.75">
      <c r="A94" s="1086"/>
      <c r="B94" s="40"/>
      <c r="C94" s="40"/>
      <c r="D94" s="4"/>
      <c r="E94" s="4"/>
      <c r="F94" s="4"/>
      <c r="G94" s="4"/>
    </row>
    <row r="95" spans="1:11" ht="15.75">
      <c r="A95" s="22"/>
      <c r="B95" s="40"/>
      <c r="C95" s="40"/>
      <c r="D95" s="4"/>
      <c r="E95" s="4"/>
      <c r="F95" s="4"/>
      <c r="G95" s="4"/>
    </row>
    <row r="96" spans="1:11" ht="15.75">
      <c r="A96" s="689"/>
      <c r="B96" s="40"/>
      <c r="C96" s="40"/>
      <c r="D96" s="4"/>
      <c r="E96" s="4"/>
      <c r="F96" s="4"/>
      <c r="G96" s="4"/>
    </row>
    <row r="97" spans="1:19" ht="15.75">
      <c r="A97" s="22"/>
      <c r="B97" s="40"/>
      <c r="C97" s="40"/>
      <c r="D97" s="4"/>
      <c r="E97" s="4"/>
      <c r="F97" s="4"/>
      <c r="G97" s="4"/>
    </row>
    <row r="98" spans="1:19" ht="15.75">
      <c r="A98" s="22"/>
      <c r="B98" s="40"/>
      <c r="C98" s="40"/>
      <c r="D98" s="4"/>
      <c r="E98" s="4"/>
      <c r="F98" s="4"/>
      <c r="G98" s="4"/>
    </row>
    <row r="99" spans="1:19" ht="15.75">
      <c r="A99" s="22"/>
      <c r="B99" s="22"/>
      <c r="C99" s="40"/>
      <c r="D99" s="4"/>
      <c r="E99" s="4"/>
      <c r="F99" s="4"/>
      <c r="G99" s="4"/>
    </row>
    <row r="100" spans="1:19" ht="15.75">
      <c r="A100" s="22"/>
      <c r="B100" s="22"/>
      <c r="C100" s="40"/>
      <c r="D100" s="4"/>
      <c r="E100" s="4"/>
      <c r="F100" s="4"/>
      <c r="G100" s="4"/>
    </row>
    <row r="101" spans="1:19">
      <c r="A101" s="4"/>
      <c r="B101" s="4"/>
      <c r="C101" s="75"/>
      <c r="D101" s="4"/>
      <c r="E101" s="4"/>
      <c r="F101" s="4"/>
      <c r="G101" s="4"/>
    </row>
    <row r="102" spans="1:19" ht="13.5" thickBot="1">
      <c r="A102" s="4"/>
      <c r="B102" s="4"/>
      <c r="C102" s="4"/>
      <c r="D102" s="4"/>
      <c r="E102" s="4"/>
      <c r="F102" s="4"/>
      <c r="G102" s="4"/>
    </row>
    <row r="103" spans="1:19" ht="16.5" customHeight="1" thickBot="1">
      <c r="A103" s="693" t="s">
        <v>190</v>
      </c>
      <c r="B103" s="695" t="s">
        <v>6</v>
      </c>
      <c r="C103" s="696"/>
      <c r="D103" s="697"/>
      <c r="E103" s="695" t="s">
        <v>7</v>
      </c>
      <c r="F103" s="696"/>
      <c r="G103" s="697"/>
      <c r="H103" s="690" t="s">
        <v>9</v>
      </c>
      <c r="I103" s="691"/>
      <c r="J103" s="692"/>
      <c r="K103" s="690" t="s">
        <v>8</v>
      </c>
      <c r="L103" s="691"/>
      <c r="M103" s="692"/>
      <c r="N103" s="690" t="s">
        <v>183</v>
      </c>
      <c r="O103" s="691"/>
      <c r="P103" s="692"/>
      <c r="Q103" s="690" t="s">
        <v>184</v>
      </c>
      <c r="R103" s="691"/>
      <c r="S103" s="692"/>
    </row>
    <row r="104" spans="1:19" ht="16.5" thickBot="1">
      <c r="A104" s="694"/>
      <c r="B104" s="470">
        <v>2012</v>
      </c>
      <c r="C104" s="471">
        <v>2013</v>
      </c>
      <c r="D104" s="472">
        <v>2014</v>
      </c>
      <c r="E104" s="470">
        <v>2012</v>
      </c>
      <c r="F104" s="471">
        <v>2013</v>
      </c>
      <c r="G104" s="472">
        <v>2014</v>
      </c>
      <c r="H104" s="470">
        <v>2012</v>
      </c>
      <c r="I104" s="471">
        <v>2013</v>
      </c>
      <c r="J104" s="472">
        <v>2014</v>
      </c>
      <c r="K104" s="470">
        <v>2012</v>
      </c>
      <c r="L104" s="471">
        <v>2013</v>
      </c>
      <c r="M104" s="472">
        <v>2014</v>
      </c>
      <c r="N104" s="470">
        <v>2012</v>
      </c>
      <c r="O104" s="471">
        <v>2013</v>
      </c>
      <c r="P104" s="472">
        <v>2014</v>
      </c>
      <c r="Q104" s="470">
        <v>2012</v>
      </c>
      <c r="R104" s="471">
        <v>2013</v>
      </c>
      <c r="S104" s="472">
        <v>2014</v>
      </c>
    </row>
    <row r="105" spans="1:19" ht="16.5">
      <c r="A105" s="473" t="s">
        <v>10</v>
      </c>
      <c r="B105" s="474">
        <v>8043</v>
      </c>
      <c r="C105" s="475">
        <v>8048.7713636363642</v>
      </c>
      <c r="D105" s="476">
        <v>7294.3281818181822</v>
      </c>
      <c r="E105" s="487">
        <v>19818.21</v>
      </c>
      <c r="F105" s="476">
        <v>17459.886363636364</v>
      </c>
      <c r="G105" s="488">
        <v>14076.37</v>
      </c>
      <c r="H105" s="474">
        <v>1506.24</v>
      </c>
      <c r="I105" s="475">
        <v>1636.57</v>
      </c>
      <c r="J105" s="476">
        <v>1423.18</v>
      </c>
      <c r="K105" s="495">
        <v>659.14</v>
      </c>
      <c r="L105" s="496">
        <v>712.36</v>
      </c>
      <c r="M105" s="476">
        <v>734.14</v>
      </c>
      <c r="N105" s="495">
        <v>1656.12</v>
      </c>
      <c r="O105" s="496">
        <v>1669.91</v>
      </c>
      <c r="P105" s="476">
        <v>1244.8</v>
      </c>
      <c r="Q105" s="495">
        <v>30.77</v>
      </c>
      <c r="R105" s="496">
        <v>31.06</v>
      </c>
      <c r="S105" s="476">
        <v>19.91</v>
      </c>
    </row>
    <row r="106" spans="1:19" ht="16.5">
      <c r="A106" s="477" t="s">
        <v>11</v>
      </c>
      <c r="B106" s="478">
        <v>8422.0300000000007</v>
      </c>
      <c r="C106" s="479">
        <v>8070.02</v>
      </c>
      <c r="D106" s="480"/>
      <c r="E106" s="489">
        <v>20461.55</v>
      </c>
      <c r="F106" s="480">
        <v>17728.625</v>
      </c>
      <c r="G106" s="490"/>
      <c r="H106" s="478">
        <v>1657.86</v>
      </c>
      <c r="I106" s="479">
        <v>1673.75</v>
      </c>
      <c r="J106" s="480"/>
      <c r="K106" s="497">
        <v>703.05</v>
      </c>
      <c r="L106" s="498">
        <v>751.93</v>
      </c>
      <c r="M106" s="480"/>
      <c r="N106" s="497">
        <v>1742.62</v>
      </c>
      <c r="O106" s="498">
        <v>1627.59</v>
      </c>
      <c r="P106" s="480"/>
      <c r="Q106" s="497">
        <v>34.14</v>
      </c>
      <c r="R106" s="498">
        <v>30.33</v>
      </c>
      <c r="S106" s="480"/>
    </row>
    <row r="107" spans="1:19" ht="16.5">
      <c r="A107" s="477" t="s">
        <v>12</v>
      </c>
      <c r="B107" s="478">
        <v>8456.5499999999993</v>
      </c>
      <c r="C107" s="479">
        <v>7662.24</v>
      </c>
      <c r="D107" s="480"/>
      <c r="E107" s="489">
        <v>18705.57</v>
      </c>
      <c r="F107" s="480">
        <v>16725.13</v>
      </c>
      <c r="G107" s="490"/>
      <c r="H107" s="478">
        <v>1655.41</v>
      </c>
      <c r="I107" s="479">
        <v>1583.3</v>
      </c>
      <c r="J107" s="480"/>
      <c r="K107" s="497">
        <v>684.36</v>
      </c>
      <c r="L107" s="498">
        <v>756.65</v>
      </c>
      <c r="M107" s="480"/>
      <c r="N107" s="497">
        <v>1673.77</v>
      </c>
      <c r="O107" s="498">
        <v>1592.86</v>
      </c>
      <c r="P107" s="480"/>
      <c r="Q107" s="497">
        <v>32.950000000000003</v>
      </c>
      <c r="R107" s="498">
        <v>28.8</v>
      </c>
      <c r="S107" s="480"/>
    </row>
    <row r="108" spans="1:19" ht="16.5">
      <c r="A108" s="477" t="s">
        <v>13</v>
      </c>
      <c r="B108" s="478">
        <v>8258.8807894736838</v>
      </c>
      <c r="C108" s="479">
        <v>7202.97</v>
      </c>
      <c r="D108" s="480"/>
      <c r="E108" s="489">
        <v>17894.079210526317</v>
      </c>
      <c r="F108" s="480">
        <v>15631.55</v>
      </c>
      <c r="G108" s="490"/>
      <c r="H108" s="478">
        <v>1584.89</v>
      </c>
      <c r="I108" s="479">
        <v>1489.12</v>
      </c>
      <c r="J108" s="480"/>
      <c r="K108" s="497">
        <v>655.58</v>
      </c>
      <c r="L108" s="498">
        <v>703.05</v>
      </c>
      <c r="M108" s="480"/>
      <c r="N108" s="497">
        <v>1650.07</v>
      </c>
      <c r="O108" s="498">
        <v>1485.08</v>
      </c>
      <c r="P108" s="480"/>
      <c r="Q108" s="497">
        <v>31.55</v>
      </c>
      <c r="R108" s="498">
        <v>25.2</v>
      </c>
      <c r="S108" s="480"/>
    </row>
    <row r="109" spans="1:19" ht="16.5">
      <c r="A109" s="477" t="s">
        <v>14</v>
      </c>
      <c r="B109" s="478">
        <v>7919.2859090909096</v>
      </c>
      <c r="C109" s="479">
        <v>7228.62</v>
      </c>
      <c r="D109" s="480"/>
      <c r="E109" s="489">
        <v>17017.385000000002</v>
      </c>
      <c r="F109" s="480">
        <v>14947.98</v>
      </c>
      <c r="G109" s="490"/>
      <c r="H109" s="478">
        <v>1468</v>
      </c>
      <c r="I109" s="479">
        <v>1474.9</v>
      </c>
      <c r="J109" s="480"/>
      <c r="K109" s="497">
        <v>618.04999999999995</v>
      </c>
      <c r="L109" s="498">
        <v>720.19</v>
      </c>
      <c r="M109" s="480"/>
      <c r="N109" s="497">
        <v>1585.5</v>
      </c>
      <c r="O109" s="498">
        <v>1413.87</v>
      </c>
      <c r="P109" s="480"/>
      <c r="Q109" s="497">
        <v>28.67</v>
      </c>
      <c r="R109" s="498">
        <v>23.01</v>
      </c>
      <c r="S109" s="480"/>
    </row>
    <row r="110" spans="1:19" ht="16.5">
      <c r="A110" s="477" t="s">
        <v>15</v>
      </c>
      <c r="B110" s="481">
        <v>7419.7876315789472</v>
      </c>
      <c r="C110" s="479">
        <v>7003.7150000000001</v>
      </c>
      <c r="D110" s="480"/>
      <c r="E110" s="491">
        <v>16535.790263157895</v>
      </c>
      <c r="F110" s="480">
        <v>14266.875</v>
      </c>
      <c r="G110" s="490"/>
      <c r="H110" s="481">
        <v>1447.74</v>
      </c>
      <c r="I110" s="479">
        <v>1430.23</v>
      </c>
      <c r="J110" s="480"/>
      <c r="K110" s="499">
        <v>613.11</v>
      </c>
      <c r="L110" s="498">
        <v>713.68</v>
      </c>
      <c r="M110" s="480"/>
      <c r="N110" s="499">
        <v>1596.7</v>
      </c>
      <c r="O110" s="498">
        <v>1342.36</v>
      </c>
      <c r="P110" s="480"/>
      <c r="Q110" s="499">
        <v>28.05</v>
      </c>
      <c r="R110" s="498">
        <v>21.11</v>
      </c>
      <c r="S110" s="480"/>
    </row>
    <row r="111" spans="1:19" ht="16.5">
      <c r="A111" s="477" t="s">
        <v>130</v>
      </c>
      <c r="B111" s="481">
        <v>7588.7</v>
      </c>
      <c r="C111" s="479">
        <v>6892.5091304347825</v>
      </c>
      <c r="D111" s="480"/>
      <c r="E111" s="491">
        <v>16155.1</v>
      </c>
      <c r="F111" s="480">
        <v>13702.174999999999</v>
      </c>
      <c r="G111" s="490"/>
      <c r="H111" s="481">
        <v>1425.8</v>
      </c>
      <c r="I111" s="479">
        <v>1401.48</v>
      </c>
      <c r="J111" s="480"/>
      <c r="K111" s="499">
        <v>579.5</v>
      </c>
      <c r="L111" s="498">
        <v>718.02</v>
      </c>
      <c r="M111" s="480"/>
      <c r="N111" s="499">
        <v>1593.9</v>
      </c>
      <c r="O111" s="498">
        <v>1286.72</v>
      </c>
      <c r="P111" s="480"/>
      <c r="Q111" s="499">
        <v>27.4</v>
      </c>
      <c r="R111" s="498">
        <v>19.71</v>
      </c>
      <c r="S111" s="480"/>
    </row>
    <row r="112" spans="1:19" ht="16.5">
      <c r="A112" s="458" t="s">
        <v>138</v>
      </c>
      <c r="B112" s="482">
        <v>7491.9</v>
      </c>
      <c r="C112" s="479">
        <v>7181.88</v>
      </c>
      <c r="D112" s="480"/>
      <c r="E112" s="492">
        <v>15653.638636363636</v>
      </c>
      <c r="F112" s="480">
        <v>14278.22</v>
      </c>
      <c r="G112" s="490"/>
      <c r="H112" s="482">
        <v>1449.4</v>
      </c>
      <c r="I112" s="479">
        <v>1494.1</v>
      </c>
      <c r="J112" s="480"/>
      <c r="K112" s="500">
        <v>600.20000000000005</v>
      </c>
      <c r="L112" s="498">
        <v>740.57</v>
      </c>
      <c r="M112" s="480"/>
      <c r="N112" s="500">
        <v>1626</v>
      </c>
      <c r="O112" s="498">
        <v>1347.1</v>
      </c>
      <c r="P112" s="480"/>
      <c r="Q112" s="500">
        <v>28.7</v>
      </c>
      <c r="R112" s="498">
        <v>21.84</v>
      </c>
      <c r="S112" s="480"/>
    </row>
    <row r="113" spans="1:19" ht="16.5">
      <c r="A113" s="458" t="s">
        <v>144</v>
      </c>
      <c r="B113" s="482">
        <v>8068</v>
      </c>
      <c r="C113" s="479">
        <v>7161.11</v>
      </c>
      <c r="D113" s="480"/>
      <c r="E113" s="492">
        <v>17213</v>
      </c>
      <c r="F113" s="480">
        <v>13776.19</v>
      </c>
      <c r="G113" s="490"/>
      <c r="H113" s="482">
        <v>1623.7</v>
      </c>
      <c r="I113" s="479">
        <v>1456.86</v>
      </c>
      <c r="J113" s="480"/>
      <c r="K113" s="500">
        <v>657.9</v>
      </c>
      <c r="L113" s="498">
        <v>709.14</v>
      </c>
      <c r="M113" s="480"/>
      <c r="N113" s="500">
        <v>1744.5</v>
      </c>
      <c r="O113" s="498">
        <v>1348.8</v>
      </c>
      <c r="P113" s="480"/>
      <c r="Q113" s="500">
        <v>33.6</v>
      </c>
      <c r="R113" s="498">
        <v>22.56</v>
      </c>
      <c r="S113" s="480"/>
    </row>
    <row r="114" spans="1:19" ht="16.5">
      <c r="A114" s="458" t="s">
        <v>145</v>
      </c>
      <c r="B114" s="482">
        <v>8069.08</v>
      </c>
      <c r="C114" s="479">
        <v>7188.38</v>
      </c>
      <c r="D114" s="480"/>
      <c r="E114" s="492">
        <v>17242.169999999998</v>
      </c>
      <c r="F114" s="480">
        <v>14066.41</v>
      </c>
      <c r="G114" s="490"/>
      <c r="H114" s="482">
        <v>1635.83</v>
      </c>
      <c r="I114" s="479">
        <v>1413.48</v>
      </c>
      <c r="J114" s="480"/>
      <c r="K114" s="500">
        <v>633.37</v>
      </c>
      <c r="L114" s="498">
        <v>724.61</v>
      </c>
      <c r="M114" s="480"/>
      <c r="N114" s="500">
        <v>1747.01</v>
      </c>
      <c r="O114" s="498">
        <v>1316.18</v>
      </c>
      <c r="P114" s="480"/>
      <c r="Q114" s="500">
        <v>33.19</v>
      </c>
      <c r="R114" s="498">
        <v>21.92</v>
      </c>
      <c r="S114" s="480"/>
    </row>
    <row r="115" spans="1:19" ht="16.5">
      <c r="A115" s="458" t="s">
        <v>150</v>
      </c>
      <c r="B115" s="482">
        <v>7693.92</v>
      </c>
      <c r="C115" s="479">
        <v>7066.06</v>
      </c>
      <c r="D115" s="480"/>
      <c r="E115" s="492">
        <v>16293.18</v>
      </c>
      <c r="F115" s="480">
        <v>13725.12</v>
      </c>
      <c r="G115" s="490"/>
      <c r="H115" s="482">
        <v>1576.36</v>
      </c>
      <c r="I115" s="479">
        <v>1420.19</v>
      </c>
      <c r="J115" s="480"/>
      <c r="K115" s="500">
        <v>636.5</v>
      </c>
      <c r="L115" s="498">
        <v>733.36</v>
      </c>
      <c r="M115" s="480"/>
      <c r="N115" s="500">
        <v>1721.13</v>
      </c>
      <c r="O115" s="498">
        <v>1276.45</v>
      </c>
      <c r="P115" s="480"/>
      <c r="Q115" s="500">
        <v>32.770000000000003</v>
      </c>
      <c r="R115" s="498">
        <v>20.77</v>
      </c>
      <c r="S115" s="480"/>
    </row>
    <row r="116" spans="1:19" ht="17.25" thickBot="1">
      <c r="A116" s="483" t="s">
        <v>151</v>
      </c>
      <c r="B116" s="484">
        <v>7962.09</v>
      </c>
      <c r="C116" s="485">
        <v>7202.5499999999993</v>
      </c>
      <c r="D116" s="486"/>
      <c r="E116" s="493">
        <v>17403.95</v>
      </c>
      <c r="F116" s="486">
        <v>13911.125</v>
      </c>
      <c r="G116" s="494"/>
      <c r="H116" s="484">
        <v>1585.42</v>
      </c>
      <c r="I116" s="485">
        <v>1357.1</v>
      </c>
      <c r="J116" s="486"/>
      <c r="K116" s="501">
        <v>691.32</v>
      </c>
      <c r="L116" s="502">
        <v>718.2</v>
      </c>
      <c r="M116" s="486"/>
      <c r="N116" s="501">
        <v>1658.87</v>
      </c>
      <c r="O116" s="502">
        <v>1222.76</v>
      </c>
      <c r="P116" s="486"/>
      <c r="Q116" s="501">
        <v>31.96</v>
      </c>
      <c r="R116" s="502">
        <v>19.61</v>
      </c>
      <c r="S116" s="486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  <row r="130" spans="1:7">
      <c r="A130" s="4"/>
      <c r="B130" s="4"/>
      <c r="C130" s="4"/>
      <c r="D130" s="4"/>
      <c r="E130" s="4"/>
      <c r="F130" s="4"/>
      <c r="G130" s="4"/>
    </row>
    <row r="131" spans="1:7">
      <c r="A131" s="4"/>
      <c r="B131" s="4"/>
      <c r="C131" s="4"/>
      <c r="D131" s="4"/>
      <c r="E131" s="4"/>
      <c r="F131" s="4"/>
      <c r="G131" s="4"/>
    </row>
    <row r="132" spans="1:7">
      <c r="A132" s="4"/>
      <c r="B132" s="4"/>
      <c r="C132" s="4"/>
      <c r="D132" s="4"/>
      <c r="E132" s="4"/>
      <c r="F132" s="4"/>
      <c r="G132" s="4"/>
    </row>
  </sheetData>
  <mergeCells count="13">
    <mergeCell ref="A103:A104"/>
    <mergeCell ref="B103:D103"/>
    <mergeCell ref="E103:G103"/>
    <mergeCell ref="J51:K51"/>
    <mergeCell ref="L51:M51"/>
    <mergeCell ref="AX11:BA11"/>
    <mergeCell ref="B45:C45"/>
    <mergeCell ref="B34:C34"/>
    <mergeCell ref="N103:P103"/>
    <mergeCell ref="K103:M103"/>
    <mergeCell ref="H103:J103"/>
    <mergeCell ref="Q103:S103"/>
    <mergeCell ref="N51:O5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35:N64"/>
  <sheetViews>
    <sheetView view="pageBreakPreview" topLeftCell="A37" zoomScale="130" zoomScaleNormal="80" zoomScaleSheetLayoutView="130" workbookViewId="0">
      <selection activeCell="M59" sqref="M59"/>
    </sheetView>
  </sheetViews>
  <sheetFormatPr defaultRowHeight="12.75"/>
  <cols>
    <col min="1" max="1" width="17.140625" style="12" customWidth="1"/>
    <col min="2" max="2" width="14.28515625" style="12" customWidth="1"/>
    <col min="3" max="13" width="7.7109375" style="12" customWidth="1"/>
    <col min="14" max="14" width="10.28515625" style="12" customWidth="1"/>
    <col min="15" max="15" width="9.140625" style="12"/>
    <col min="16" max="16" width="13" style="12" bestFit="1" customWidth="1"/>
    <col min="17" max="257" width="9.140625" style="12"/>
    <col min="258" max="258" width="17.140625" style="12" customWidth="1"/>
    <col min="259" max="259" width="14.28515625" style="12" customWidth="1"/>
    <col min="260" max="269" width="7.7109375" style="12" customWidth="1"/>
    <col min="270" max="270" width="10.28515625" style="12" customWidth="1"/>
    <col min="271" max="271" width="9.140625" style="12"/>
    <col min="272" max="272" width="13" style="12" bestFit="1" customWidth="1"/>
    <col min="273" max="513" width="9.140625" style="12"/>
    <col min="514" max="514" width="17.140625" style="12" customWidth="1"/>
    <col min="515" max="515" width="14.28515625" style="12" customWidth="1"/>
    <col min="516" max="525" width="7.7109375" style="12" customWidth="1"/>
    <col min="526" max="526" width="10.28515625" style="12" customWidth="1"/>
    <col min="527" max="527" width="9.140625" style="12"/>
    <col min="528" max="528" width="13" style="12" bestFit="1" customWidth="1"/>
    <col min="529" max="769" width="9.140625" style="12"/>
    <col min="770" max="770" width="17.140625" style="12" customWidth="1"/>
    <col min="771" max="771" width="14.28515625" style="12" customWidth="1"/>
    <col min="772" max="781" width="7.7109375" style="12" customWidth="1"/>
    <col min="782" max="782" width="10.28515625" style="12" customWidth="1"/>
    <col min="783" max="783" width="9.140625" style="12"/>
    <col min="784" max="784" width="13" style="12" bestFit="1" customWidth="1"/>
    <col min="785" max="1025" width="9.140625" style="12"/>
    <col min="1026" max="1026" width="17.140625" style="12" customWidth="1"/>
    <col min="1027" max="1027" width="14.28515625" style="12" customWidth="1"/>
    <col min="1028" max="1037" width="7.7109375" style="12" customWidth="1"/>
    <col min="1038" max="1038" width="10.28515625" style="12" customWidth="1"/>
    <col min="1039" max="1039" width="9.140625" style="12"/>
    <col min="1040" max="1040" width="13" style="12" bestFit="1" customWidth="1"/>
    <col min="1041" max="1281" width="9.140625" style="12"/>
    <col min="1282" max="1282" width="17.140625" style="12" customWidth="1"/>
    <col min="1283" max="1283" width="14.28515625" style="12" customWidth="1"/>
    <col min="1284" max="1293" width="7.7109375" style="12" customWidth="1"/>
    <col min="1294" max="1294" width="10.28515625" style="12" customWidth="1"/>
    <col min="1295" max="1295" width="9.140625" style="12"/>
    <col min="1296" max="1296" width="13" style="12" bestFit="1" customWidth="1"/>
    <col min="1297" max="1537" width="9.140625" style="12"/>
    <col min="1538" max="1538" width="17.140625" style="12" customWidth="1"/>
    <col min="1539" max="1539" width="14.28515625" style="12" customWidth="1"/>
    <col min="1540" max="1549" width="7.7109375" style="12" customWidth="1"/>
    <col min="1550" max="1550" width="10.28515625" style="12" customWidth="1"/>
    <col min="1551" max="1551" width="9.140625" style="12"/>
    <col min="1552" max="1552" width="13" style="12" bestFit="1" customWidth="1"/>
    <col min="1553" max="1793" width="9.140625" style="12"/>
    <col min="1794" max="1794" width="17.140625" style="12" customWidth="1"/>
    <col min="1795" max="1795" width="14.28515625" style="12" customWidth="1"/>
    <col min="1796" max="1805" width="7.7109375" style="12" customWidth="1"/>
    <col min="1806" max="1806" width="10.28515625" style="12" customWidth="1"/>
    <col min="1807" max="1807" width="9.140625" style="12"/>
    <col min="1808" max="1808" width="13" style="12" bestFit="1" customWidth="1"/>
    <col min="1809" max="2049" width="9.140625" style="12"/>
    <col min="2050" max="2050" width="17.140625" style="12" customWidth="1"/>
    <col min="2051" max="2051" width="14.28515625" style="12" customWidth="1"/>
    <col min="2052" max="2061" width="7.7109375" style="12" customWidth="1"/>
    <col min="2062" max="2062" width="10.28515625" style="12" customWidth="1"/>
    <col min="2063" max="2063" width="9.140625" style="12"/>
    <col min="2064" max="2064" width="13" style="12" bestFit="1" customWidth="1"/>
    <col min="2065" max="2305" width="9.140625" style="12"/>
    <col min="2306" max="2306" width="17.140625" style="12" customWidth="1"/>
    <col min="2307" max="2307" width="14.28515625" style="12" customWidth="1"/>
    <col min="2308" max="2317" width="7.7109375" style="12" customWidth="1"/>
    <col min="2318" max="2318" width="10.28515625" style="12" customWidth="1"/>
    <col min="2319" max="2319" width="9.140625" style="12"/>
    <col min="2320" max="2320" width="13" style="12" bestFit="1" customWidth="1"/>
    <col min="2321" max="2561" width="9.140625" style="12"/>
    <col min="2562" max="2562" width="17.140625" style="12" customWidth="1"/>
    <col min="2563" max="2563" width="14.28515625" style="12" customWidth="1"/>
    <col min="2564" max="2573" width="7.7109375" style="12" customWidth="1"/>
    <col min="2574" max="2574" width="10.28515625" style="12" customWidth="1"/>
    <col min="2575" max="2575" width="9.140625" style="12"/>
    <col min="2576" max="2576" width="13" style="12" bestFit="1" customWidth="1"/>
    <col min="2577" max="2817" width="9.140625" style="12"/>
    <col min="2818" max="2818" width="17.140625" style="12" customWidth="1"/>
    <col min="2819" max="2819" width="14.28515625" style="12" customWidth="1"/>
    <col min="2820" max="2829" width="7.7109375" style="12" customWidth="1"/>
    <col min="2830" max="2830" width="10.28515625" style="12" customWidth="1"/>
    <col min="2831" max="2831" width="9.140625" style="12"/>
    <col min="2832" max="2832" width="13" style="12" bestFit="1" customWidth="1"/>
    <col min="2833" max="3073" width="9.140625" style="12"/>
    <col min="3074" max="3074" width="17.140625" style="12" customWidth="1"/>
    <col min="3075" max="3075" width="14.28515625" style="12" customWidth="1"/>
    <col min="3076" max="3085" width="7.7109375" style="12" customWidth="1"/>
    <col min="3086" max="3086" width="10.28515625" style="12" customWidth="1"/>
    <col min="3087" max="3087" width="9.140625" style="12"/>
    <col min="3088" max="3088" width="13" style="12" bestFit="1" customWidth="1"/>
    <col min="3089" max="3329" width="9.140625" style="12"/>
    <col min="3330" max="3330" width="17.140625" style="12" customWidth="1"/>
    <col min="3331" max="3331" width="14.28515625" style="12" customWidth="1"/>
    <col min="3332" max="3341" width="7.7109375" style="12" customWidth="1"/>
    <col min="3342" max="3342" width="10.28515625" style="12" customWidth="1"/>
    <col min="3343" max="3343" width="9.140625" style="12"/>
    <col min="3344" max="3344" width="13" style="12" bestFit="1" customWidth="1"/>
    <col min="3345" max="3585" width="9.140625" style="12"/>
    <col min="3586" max="3586" width="17.140625" style="12" customWidth="1"/>
    <col min="3587" max="3587" width="14.28515625" style="12" customWidth="1"/>
    <col min="3588" max="3597" width="7.7109375" style="12" customWidth="1"/>
    <col min="3598" max="3598" width="10.28515625" style="12" customWidth="1"/>
    <col min="3599" max="3599" width="9.140625" style="12"/>
    <col min="3600" max="3600" width="13" style="12" bestFit="1" customWidth="1"/>
    <col min="3601" max="3841" width="9.140625" style="12"/>
    <col min="3842" max="3842" width="17.140625" style="12" customWidth="1"/>
    <col min="3843" max="3843" width="14.28515625" style="12" customWidth="1"/>
    <col min="3844" max="3853" width="7.7109375" style="12" customWidth="1"/>
    <col min="3854" max="3854" width="10.28515625" style="12" customWidth="1"/>
    <col min="3855" max="3855" width="9.140625" style="12"/>
    <col min="3856" max="3856" width="13" style="12" bestFit="1" customWidth="1"/>
    <col min="3857" max="4097" width="9.140625" style="12"/>
    <col min="4098" max="4098" width="17.140625" style="12" customWidth="1"/>
    <col min="4099" max="4099" width="14.28515625" style="12" customWidth="1"/>
    <col min="4100" max="4109" width="7.7109375" style="12" customWidth="1"/>
    <col min="4110" max="4110" width="10.28515625" style="12" customWidth="1"/>
    <col min="4111" max="4111" width="9.140625" style="12"/>
    <col min="4112" max="4112" width="13" style="12" bestFit="1" customWidth="1"/>
    <col min="4113" max="4353" width="9.140625" style="12"/>
    <col min="4354" max="4354" width="17.140625" style="12" customWidth="1"/>
    <col min="4355" max="4355" width="14.28515625" style="12" customWidth="1"/>
    <col min="4356" max="4365" width="7.7109375" style="12" customWidth="1"/>
    <col min="4366" max="4366" width="10.28515625" style="12" customWidth="1"/>
    <col min="4367" max="4367" width="9.140625" style="12"/>
    <col min="4368" max="4368" width="13" style="12" bestFit="1" customWidth="1"/>
    <col min="4369" max="4609" width="9.140625" style="12"/>
    <col min="4610" max="4610" width="17.140625" style="12" customWidth="1"/>
    <col min="4611" max="4611" width="14.28515625" style="12" customWidth="1"/>
    <col min="4612" max="4621" width="7.7109375" style="12" customWidth="1"/>
    <col min="4622" max="4622" width="10.28515625" style="12" customWidth="1"/>
    <col min="4623" max="4623" width="9.140625" style="12"/>
    <col min="4624" max="4624" width="13" style="12" bestFit="1" customWidth="1"/>
    <col min="4625" max="4865" width="9.140625" style="12"/>
    <col min="4866" max="4866" width="17.140625" style="12" customWidth="1"/>
    <col min="4867" max="4867" width="14.28515625" style="12" customWidth="1"/>
    <col min="4868" max="4877" width="7.7109375" style="12" customWidth="1"/>
    <col min="4878" max="4878" width="10.28515625" style="12" customWidth="1"/>
    <col min="4879" max="4879" width="9.140625" style="12"/>
    <col min="4880" max="4880" width="13" style="12" bestFit="1" customWidth="1"/>
    <col min="4881" max="5121" width="9.140625" style="12"/>
    <col min="5122" max="5122" width="17.140625" style="12" customWidth="1"/>
    <col min="5123" max="5123" width="14.28515625" style="12" customWidth="1"/>
    <col min="5124" max="5133" width="7.7109375" style="12" customWidth="1"/>
    <col min="5134" max="5134" width="10.28515625" style="12" customWidth="1"/>
    <col min="5135" max="5135" width="9.140625" style="12"/>
    <col min="5136" max="5136" width="13" style="12" bestFit="1" customWidth="1"/>
    <col min="5137" max="5377" width="9.140625" style="12"/>
    <col min="5378" max="5378" width="17.140625" style="12" customWidth="1"/>
    <col min="5379" max="5379" width="14.28515625" style="12" customWidth="1"/>
    <col min="5380" max="5389" width="7.7109375" style="12" customWidth="1"/>
    <col min="5390" max="5390" width="10.28515625" style="12" customWidth="1"/>
    <col min="5391" max="5391" width="9.140625" style="12"/>
    <col min="5392" max="5392" width="13" style="12" bestFit="1" customWidth="1"/>
    <col min="5393" max="5633" width="9.140625" style="12"/>
    <col min="5634" max="5634" width="17.140625" style="12" customWidth="1"/>
    <col min="5635" max="5635" width="14.28515625" style="12" customWidth="1"/>
    <col min="5636" max="5645" width="7.7109375" style="12" customWidth="1"/>
    <col min="5646" max="5646" width="10.28515625" style="12" customWidth="1"/>
    <col min="5647" max="5647" width="9.140625" style="12"/>
    <col min="5648" max="5648" width="13" style="12" bestFit="1" customWidth="1"/>
    <col min="5649" max="5889" width="9.140625" style="12"/>
    <col min="5890" max="5890" width="17.140625" style="12" customWidth="1"/>
    <col min="5891" max="5891" width="14.28515625" style="12" customWidth="1"/>
    <col min="5892" max="5901" width="7.7109375" style="12" customWidth="1"/>
    <col min="5902" max="5902" width="10.28515625" style="12" customWidth="1"/>
    <col min="5903" max="5903" width="9.140625" style="12"/>
    <col min="5904" max="5904" width="13" style="12" bestFit="1" customWidth="1"/>
    <col min="5905" max="6145" width="9.140625" style="12"/>
    <col min="6146" max="6146" width="17.140625" style="12" customWidth="1"/>
    <col min="6147" max="6147" width="14.28515625" style="12" customWidth="1"/>
    <col min="6148" max="6157" width="7.7109375" style="12" customWidth="1"/>
    <col min="6158" max="6158" width="10.28515625" style="12" customWidth="1"/>
    <col min="6159" max="6159" width="9.140625" style="12"/>
    <col min="6160" max="6160" width="13" style="12" bestFit="1" customWidth="1"/>
    <col min="6161" max="6401" width="9.140625" style="12"/>
    <col min="6402" max="6402" width="17.140625" style="12" customWidth="1"/>
    <col min="6403" max="6403" width="14.28515625" style="12" customWidth="1"/>
    <col min="6404" max="6413" width="7.7109375" style="12" customWidth="1"/>
    <col min="6414" max="6414" width="10.28515625" style="12" customWidth="1"/>
    <col min="6415" max="6415" width="9.140625" style="12"/>
    <col min="6416" max="6416" width="13" style="12" bestFit="1" customWidth="1"/>
    <col min="6417" max="6657" width="9.140625" style="12"/>
    <col min="6658" max="6658" width="17.140625" style="12" customWidth="1"/>
    <col min="6659" max="6659" width="14.28515625" style="12" customWidth="1"/>
    <col min="6660" max="6669" width="7.7109375" style="12" customWidth="1"/>
    <col min="6670" max="6670" width="10.28515625" style="12" customWidth="1"/>
    <col min="6671" max="6671" width="9.140625" style="12"/>
    <col min="6672" max="6672" width="13" style="12" bestFit="1" customWidth="1"/>
    <col min="6673" max="6913" width="9.140625" style="12"/>
    <col min="6914" max="6914" width="17.140625" style="12" customWidth="1"/>
    <col min="6915" max="6915" width="14.28515625" style="12" customWidth="1"/>
    <col min="6916" max="6925" width="7.7109375" style="12" customWidth="1"/>
    <col min="6926" max="6926" width="10.28515625" style="12" customWidth="1"/>
    <col min="6927" max="6927" width="9.140625" style="12"/>
    <col min="6928" max="6928" width="13" style="12" bestFit="1" customWidth="1"/>
    <col min="6929" max="7169" width="9.140625" style="12"/>
    <col min="7170" max="7170" width="17.140625" style="12" customWidth="1"/>
    <col min="7171" max="7171" width="14.28515625" style="12" customWidth="1"/>
    <col min="7172" max="7181" width="7.7109375" style="12" customWidth="1"/>
    <col min="7182" max="7182" width="10.28515625" style="12" customWidth="1"/>
    <col min="7183" max="7183" width="9.140625" style="12"/>
    <col min="7184" max="7184" width="13" style="12" bestFit="1" customWidth="1"/>
    <col min="7185" max="7425" width="9.140625" style="12"/>
    <col min="7426" max="7426" width="17.140625" style="12" customWidth="1"/>
    <col min="7427" max="7427" width="14.28515625" style="12" customWidth="1"/>
    <col min="7428" max="7437" width="7.7109375" style="12" customWidth="1"/>
    <col min="7438" max="7438" width="10.28515625" style="12" customWidth="1"/>
    <col min="7439" max="7439" width="9.140625" style="12"/>
    <col min="7440" max="7440" width="13" style="12" bestFit="1" customWidth="1"/>
    <col min="7441" max="7681" width="9.140625" style="12"/>
    <col min="7682" max="7682" width="17.140625" style="12" customWidth="1"/>
    <col min="7683" max="7683" width="14.28515625" style="12" customWidth="1"/>
    <col min="7684" max="7693" width="7.7109375" style="12" customWidth="1"/>
    <col min="7694" max="7694" width="10.28515625" style="12" customWidth="1"/>
    <col min="7695" max="7695" width="9.140625" style="12"/>
    <col min="7696" max="7696" width="13" style="12" bestFit="1" customWidth="1"/>
    <col min="7697" max="7937" width="9.140625" style="12"/>
    <col min="7938" max="7938" width="17.140625" style="12" customWidth="1"/>
    <col min="7939" max="7939" width="14.28515625" style="12" customWidth="1"/>
    <col min="7940" max="7949" width="7.7109375" style="12" customWidth="1"/>
    <col min="7950" max="7950" width="10.28515625" style="12" customWidth="1"/>
    <col min="7951" max="7951" width="9.140625" style="12"/>
    <col min="7952" max="7952" width="13" style="12" bestFit="1" customWidth="1"/>
    <col min="7953" max="8193" width="9.140625" style="12"/>
    <col min="8194" max="8194" width="17.140625" style="12" customWidth="1"/>
    <col min="8195" max="8195" width="14.28515625" style="12" customWidth="1"/>
    <col min="8196" max="8205" width="7.7109375" style="12" customWidth="1"/>
    <col min="8206" max="8206" width="10.28515625" style="12" customWidth="1"/>
    <col min="8207" max="8207" width="9.140625" style="12"/>
    <col min="8208" max="8208" width="13" style="12" bestFit="1" customWidth="1"/>
    <col min="8209" max="8449" width="9.140625" style="12"/>
    <col min="8450" max="8450" width="17.140625" style="12" customWidth="1"/>
    <col min="8451" max="8451" width="14.28515625" style="12" customWidth="1"/>
    <col min="8452" max="8461" width="7.7109375" style="12" customWidth="1"/>
    <col min="8462" max="8462" width="10.28515625" style="12" customWidth="1"/>
    <col min="8463" max="8463" width="9.140625" style="12"/>
    <col min="8464" max="8464" width="13" style="12" bestFit="1" customWidth="1"/>
    <col min="8465" max="8705" width="9.140625" style="12"/>
    <col min="8706" max="8706" width="17.140625" style="12" customWidth="1"/>
    <col min="8707" max="8707" width="14.28515625" style="12" customWidth="1"/>
    <col min="8708" max="8717" width="7.7109375" style="12" customWidth="1"/>
    <col min="8718" max="8718" width="10.28515625" style="12" customWidth="1"/>
    <col min="8719" max="8719" width="9.140625" style="12"/>
    <col min="8720" max="8720" width="13" style="12" bestFit="1" customWidth="1"/>
    <col min="8721" max="8961" width="9.140625" style="12"/>
    <col min="8962" max="8962" width="17.140625" style="12" customWidth="1"/>
    <col min="8963" max="8963" width="14.28515625" style="12" customWidth="1"/>
    <col min="8964" max="8973" width="7.7109375" style="12" customWidth="1"/>
    <col min="8974" max="8974" width="10.28515625" style="12" customWidth="1"/>
    <col min="8975" max="8975" width="9.140625" style="12"/>
    <col min="8976" max="8976" width="13" style="12" bestFit="1" customWidth="1"/>
    <col min="8977" max="9217" width="9.140625" style="12"/>
    <col min="9218" max="9218" width="17.140625" style="12" customWidth="1"/>
    <col min="9219" max="9219" width="14.28515625" style="12" customWidth="1"/>
    <col min="9220" max="9229" width="7.7109375" style="12" customWidth="1"/>
    <col min="9230" max="9230" width="10.28515625" style="12" customWidth="1"/>
    <col min="9231" max="9231" width="9.140625" style="12"/>
    <col min="9232" max="9232" width="13" style="12" bestFit="1" customWidth="1"/>
    <col min="9233" max="9473" width="9.140625" style="12"/>
    <col min="9474" max="9474" width="17.140625" style="12" customWidth="1"/>
    <col min="9475" max="9475" width="14.28515625" style="12" customWidth="1"/>
    <col min="9476" max="9485" width="7.7109375" style="12" customWidth="1"/>
    <col min="9486" max="9486" width="10.28515625" style="12" customWidth="1"/>
    <col min="9487" max="9487" width="9.140625" style="12"/>
    <col min="9488" max="9488" width="13" style="12" bestFit="1" customWidth="1"/>
    <col min="9489" max="9729" width="9.140625" style="12"/>
    <col min="9730" max="9730" width="17.140625" style="12" customWidth="1"/>
    <col min="9731" max="9731" width="14.28515625" style="12" customWidth="1"/>
    <col min="9732" max="9741" width="7.7109375" style="12" customWidth="1"/>
    <col min="9742" max="9742" width="10.28515625" style="12" customWidth="1"/>
    <col min="9743" max="9743" width="9.140625" style="12"/>
    <col min="9744" max="9744" width="13" style="12" bestFit="1" customWidth="1"/>
    <col min="9745" max="9985" width="9.140625" style="12"/>
    <col min="9986" max="9986" width="17.140625" style="12" customWidth="1"/>
    <col min="9987" max="9987" width="14.28515625" style="12" customWidth="1"/>
    <col min="9988" max="9997" width="7.7109375" style="12" customWidth="1"/>
    <col min="9998" max="9998" width="10.28515625" style="12" customWidth="1"/>
    <col min="9999" max="9999" width="9.140625" style="12"/>
    <col min="10000" max="10000" width="13" style="12" bestFit="1" customWidth="1"/>
    <col min="10001" max="10241" width="9.140625" style="12"/>
    <col min="10242" max="10242" width="17.140625" style="12" customWidth="1"/>
    <col min="10243" max="10243" width="14.28515625" style="12" customWidth="1"/>
    <col min="10244" max="10253" width="7.7109375" style="12" customWidth="1"/>
    <col min="10254" max="10254" width="10.28515625" style="12" customWidth="1"/>
    <col min="10255" max="10255" width="9.140625" style="12"/>
    <col min="10256" max="10256" width="13" style="12" bestFit="1" customWidth="1"/>
    <col min="10257" max="10497" width="9.140625" style="12"/>
    <col min="10498" max="10498" width="17.140625" style="12" customWidth="1"/>
    <col min="10499" max="10499" width="14.28515625" style="12" customWidth="1"/>
    <col min="10500" max="10509" width="7.7109375" style="12" customWidth="1"/>
    <col min="10510" max="10510" width="10.28515625" style="12" customWidth="1"/>
    <col min="10511" max="10511" width="9.140625" style="12"/>
    <col min="10512" max="10512" width="13" style="12" bestFit="1" customWidth="1"/>
    <col min="10513" max="10753" width="9.140625" style="12"/>
    <col min="10754" max="10754" width="17.140625" style="12" customWidth="1"/>
    <col min="10755" max="10755" width="14.28515625" style="12" customWidth="1"/>
    <col min="10756" max="10765" width="7.7109375" style="12" customWidth="1"/>
    <col min="10766" max="10766" width="10.28515625" style="12" customWidth="1"/>
    <col min="10767" max="10767" width="9.140625" style="12"/>
    <col min="10768" max="10768" width="13" style="12" bestFit="1" customWidth="1"/>
    <col min="10769" max="11009" width="9.140625" style="12"/>
    <col min="11010" max="11010" width="17.140625" style="12" customWidth="1"/>
    <col min="11011" max="11011" width="14.28515625" style="12" customWidth="1"/>
    <col min="11012" max="11021" width="7.7109375" style="12" customWidth="1"/>
    <col min="11022" max="11022" width="10.28515625" style="12" customWidth="1"/>
    <col min="11023" max="11023" width="9.140625" style="12"/>
    <col min="11024" max="11024" width="13" style="12" bestFit="1" customWidth="1"/>
    <col min="11025" max="11265" width="9.140625" style="12"/>
    <col min="11266" max="11266" width="17.140625" style="12" customWidth="1"/>
    <col min="11267" max="11267" width="14.28515625" style="12" customWidth="1"/>
    <col min="11268" max="11277" width="7.7109375" style="12" customWidth="1"/>
    <col min="11278" max="11278" width="10.28515625" style="12" customWidth="1"/>
    <col min="11279" max="11279" width="9.140625" style="12"/>
    <col min="11280" max="11280" width="13" style="12" bestFit="1" customWidth="1"/>
    <col min="11281" max="11521" width="9.140625" style="12"/>
    <col min="11522" max="11522" width="17.140625" style="12" customWidth="1"/>
    <col min="11523" max="11523" width="14.28515625" style="12" customWidth="1"/>
    <col min="11524" max="11533" width="7.7109375" style="12" customWidth="1"/>
    <col min="11534" max="11534" width="10.28515625" style="12" customWidth="1"/>
    <col min="11535" max="11535" width="9.140625" style="12"/>
    <col min="11536" max="11536" width="13" style="12" bestFit="1" customWidth="1"/>
    <col min="11537" max="11777" width="9.140625" style="12"/>
    <col min="11778" max="11778" width="17.140625" style="12" customWidth="1"/>
    <col min="11779" max="11779" width="14.28515625" style="12" customWidth="1"/>
    <col min="11780" max="11789" width="7.7109375" style="12" customWidth="1"/>
    <col min="11790" max="11790" width="10.28515625" style="12" customWidth="1"/>
    <col min="11791" max="11791" width="9.140625" style="12"/>
    <col min="11792" max="11792" width="13" style="12" bestFit="1" customWidth="1"/>
    <col min="11793" max="12033" width="9.140625" style="12"/>
    <col min="12034" max="12034" width="17.140625" style="12" customWidth="1"/>
    <col min="12035" max="12035" width="14.28515625" style="12" customWidth="1"/>
    <col min="12036" max="12045" width="7.7109375" style="12" customWidth="1"/>
    <col min="12046" max="12046" width="10.28515625" style="12" customWidth="1"/>
    <col min="12047" max="12047" width="9.140625" style="12"/>
    <col min="12048" max="12048" width="13" style="12" bestFit="1" customWidth="1"/>
    <col min="12049" max="12289" width="9.140625" style="12"/>
    <col min="12290" max="12290" width="17.140625" style="12" customWidth="1"/>
    <col min="12291" max="12291" width="14.28515625" style="12" customWidth="1"/>
    <col min="12292" max="12301" width="7.7109375" style="12" customWidth="1"/>
    <col min="12302" max="12302" width="10.28515625" style="12" customWidth="1"/>
    <col min="12303" max="12303" width="9.140625" style="12"/>
    <col min="12304" max="12304" width="13" style="12" bestFit="1" customWidth="1"/>
    <col min="12305" max="12545" width="9.140625" style="12"/>
    <col min="12546" max="12546" width="17.140625" style="12" customWidth="1"/>
    <col min="12547" max="12547" width="14.28515625" style="12" customWidth="1"/>
    <col min="12548" max="12557" width="7.7109375" style="12" customWidth="1"/>
    <col min="12558" max="12558" width="10.28515625" style="12" customWidth="1"/>
    <col min="12559" max="12559" width="9.140625" style="12"/>
    <col min="12560" max="12560" width="13" style="12" bestFit="1" customWidth="1"/>
    <col min="12561" max="12801" width="9.140625" style="12"/>
    <col min="12802" max="12802" width="17.140625" style="12" customWidth="1"/>
    <col min="12803" max="12803" width="14.28515625" style="12" customWidth="1"/>
    <col min="12804" max="12813" width="7.7109375" style="12" customWidth="1"/>
    <col min="12814" max="12814" width="10.28515625" style="12" customWidth="1"/>
    <col min="12815" max="12815" width="9.140625" style="12"/>
    <col min="12816" max="12816" width="13" style="12" bestFit="1" customWidth="1"/>
    <col min="12817" max="13057" width="9.140625" style="12"/>
    <col min="13058" max="13058" width="17.140625" style="12" customWidth="1"/>
    <col min="13059" max="13059" width="14.28515625" style="12" customWidth="1"/>
    <col min="13060" max="13069" width="7.7109375" style="12" customWidth="1"/>
    <col min="13070" max="13070" width="10.28515625" style="12" customWidth="1"/>
    <col min="13071" max="13071" width="9.140625" style="12"/>
    <col min="13072" max="13072" width="13" style="12" bestFit="1" customWidth="1"/>
    <col min="13073" max="13313" width="9.140625" style="12"/>
    <col min="13314" max="13314" width="17.140625" style="12" customWidth="1"/>
    <col min="13315" max="13315" width="14.28515625" style="12" customWidth="1"/>
    <col min="13316" max="13325" width="7.7109375" style="12" customWidth="1"/>
    <col min="13326" max="13326" width="10.28515625" style="12" customWidth="1"/>
    <col min="13327" max="13327" width="9.140625" style="12"/>
    <col min="13328" max="13328" width="13" style="12" bestFit="1" customWidth="1"/>
    <col min="13329" max="13569" width="9.140625" style="12"/>
    <col min="13570" max="13570" width="17.140625" style="12" customWidth="1"/>
    <col min="13571" max="13571" width="14.28515625" style="12" customWidth="1"/>
    <col min="13572" max="13581" width="7.7109375" style="12" customWidth="1"/>
    <col min="13582" max="13582" width="10.28515625" style="12" customWidth="1"/>
    <col min="13583" max="13583" width="9.140625" style="12"/>
    <col min="13584" max="13584" width="13" style="12" bestFit="1" customWidth="1"/>
    <col min="13585" max="13825" width="9.140625" style="12"/>
    <col min="13826" max="13826" width="17.140625" style="12" customWidth="1"/>
    <col min="13827" max="13827" width="14.28515625" style="12" customWidth="1"/>
    <col min="13828" max="13837" width="7.7109375" style="12" customWidth="1"/>
    <col min="13838" max="13838" width="10.28515625" style="12" customWidth="1"/>
    <col min="13839" max="13839" width="9.140625" style="12"/>
    <col min="13840" max="13840" width="13" style="12" bestFit="1" customWidth="1"/>
    <col min="13841" max="14081" width="9.140625" style="12"/>
    <col min="14082" max="14082" width="17.140625" style="12" customWidth="1"/>
    <col min="14083" max="14083" width="14.28515625" style="12" customWidth="1"/>
    <col min="14084" max="14093" width="7.7109375" style="12" customWidth="1"/>
    <col min="14094" max="14094" width="10.28515625" style="12" customWidth="1"/>
    <col min="14095" max="14095" width="9.140625" style="12"/>
    <col min="14096" max="14096" width="13" style="12" bestFit="1" customWidth="1"/>
    <col min="14097" max="14337" width="9.140625" style="12"/>
    <col min="14338" max="14338" width="17.140625" style="12" customWidth="1"/>
    <col min="14339" max="14339" width="14.28515625" style="12" customWidth="1"/>
    <col min="14340" max="14349" width="7.7109375" style="12" customWidth="1"/>
    <col min="14350" max="14350" width="10.28515625" style="12" customWidth="1"/>
    <col min="14351" max="14351" width="9.140625" style="12"/>
    <col min="14352" max="14352" width="13" style="12" bestFit="1" customWidth="1"/>
    <col min="14353" max="14593" width="9.140625" style="12"/>
    <col min="14594" max="14594" width="17.140625" style="12" customWidth="1"/>
    <col min="14595" max="14595" width="14.28515625" style="12" customWidth="1"/>
    <col min="14596" max="14605" width="7.7109375" style="12" customWidth="1"/>
    <col min="14606" max="14606" width="10.28515625" style="12" customWidth="1"/>
    <col min="14607" max="14607" width="9.140625" style="12"/>
    <col min="14608" max="14608" width="13" style="12" bestFit="1" customWidth="1"/>
    <col min="14609" max="14849" width="9.140625" style="12"/>
    <col min="14850" max="14850" width="17.140625" style="12" customWidth="1"/>
    <col min="14851" max="14851" width="14.28515625" style="12" customWidth="1"/>
    <col min="14852" max="14861" width="7.7109375" style="12" customWidth="1"/>
    <col min="14862" max="14862" width="10.28515625" style="12" customWidth="1"/>
    <col min="14863" max="14863" width="9.140625" style="12"/>
    <col min="14864" max="14864" width="13" style="12" bestFit="1" customWidth="1"/>
    <col min="14865" max="15105" width="9.140625" style="12"/>
    <col min="15106" max="15106" width="17.140625" style="12" customWidth="1"/>
    <col min="15107" max="15107" width="14.28515625" style="12" customWidth="1"/>
    <col min="15108" max="15117" width="7.7109375" style="12" customWidth="1"/>
    <col min="15118" max="15118" width="10.28515625" style="12" customWidth="1"/>
    <col min="15119" max="15119" width="9.140625" style="12"/>
    <col min="15120" max="15120" width="13" style="12" bestFit="1" customWidth="1"/>
    <col min="15121" max="15361" width="9.140625" style="12"/>
    <col min="15362" max="15362" width="17.140625" style="12" customWidth="1"/>
    <col min="15363" max="15363" width="14.28515625" style="12" customWidth="1"/>
    <col min="15364" max="15373" width="7.7109375" style="12" customWidth="1"/>
    <col min="15374" max="15374" width="10.28515625" style="12" customWidth="1"/>
    <col min="15375" max="15375" width="9.140625" style="12"/>
    <col min="15376" max="15376" width="13" style="12" bestFit="1" customWidth="1"/>
    <col min="15377" max="15617" width="9.140625" style="12"/>
    <col min="15618" max="15618" width="17.140625" style="12" customWidth="1"/>
    <col min="15619" max="15619" width="14.28515625" style="12" customWidth="1"/>
    <col min="15620" max="15629" width="7.7109375" style="12" customWidth="1"/>
    <col min="15630" max="15630" width="10.28515625" style="12" customWidth="1"/>
    <col min="15631" max="15631" width="9.140625" style="12"/>
    <col min="15632" max="15632" width="13" style="12" bestFit="1" customWidth="1"/>
    <col min="15633" max="15873" width="9.140625" style="12"/>
    <col min="15874" max="15874" width="17.140625" style="12" customWidth="1"/>
    <col min="15875" max="15875" width="14.28515625" style="12" customWidth="1"/>
    <col min="15876" max="15885" width="7.7109375" style="12" customWidth="1"/>
    <col min="15886" max="15886" width="10.28515625" style="12" customWidth="1"/>
    <col min="15887" max="15887" width="9.140625" style="12"/>
    <col min="15888" max="15888" width="13" style="12" bestFit="1" customWidth="1"/>
    <col min="15889" max="16129" width="9.140625" style="12"/>
    <col min="16130" max="16130" width="17.140625" style="12" customWidth="1"/>
    <col min="16131" max="16131" width="14.28515625" style="12" customWidth="1"/>
    <col min="16132" max="16141" width="7.7109375" style="12" customWidth="1"/>
    <col min="16142" max="16142" width="10.28515625" style="12" customWidth="1"/>
    <col min="16143" max="16143" width="9.140625" style="12"/>
    <col min="16144" max="16144" width="13" style="12" bestFit="1" customWidth="1"/>
    <col min="16145" max="16384" width="9.140625" style="12"/>
  </cols>
  <sheetData>
    <row r="35" spans="1:14" ht="15" thickBot="1">
      <c r="A35" s="864" t="s">
        <v>346</v>
      </c>
      <c r="B35" s="864"/>
      <c r="C35" s="864"/>
      <c r="D35" s="864"/>
      <c r="E35" s="864"/>
      <c r="F35" s="864"/>
      <c r="G35" s="864"/>
      <c r="H35" s="864"/>
      <c r="I35" s="864"/>
      <c r="J35" s="864"/>
      <c r="K35" s="864"/>
      <c r="L35" s="864"/>
      <c r="M35" s="864"/>
      <c r="N35" s="864"/>
    </row>
    <row r="36" spans="1:14" ht="12.75" customHeight="1">
      <c r="A36" s="865" t="s">
        <v>147</v>
      </c>
      <c r="B36" s="866"/>
      <c r="C36" s="869">
        <v>2009</v>
      </c>
      <c r="D36" s="871">
        <v>2010</v>
      </c>
      <c r="E36" s="871">
        <v>2011</v>
      </c>
      <c r="F36" s="879">
        <v>2012</v>
      </c>
      <c r="G36" s="873">
        <v>2013</v>
      </c>
      <c r="H36" s="875">
        <v>2014</v>
      </c>
      <c r="I36" s="876"/>
      <c r="J36" s="876"/>
      <c r="K36" s="876"/>
      <c r="L36" s="876"/>
      <c r="M36" s="876"/>
      <c r="N36" s="877" t="s">
        <v>503</v>
      </c>
    </row>
    <row r="37" spans="1:14" ht="13.5" thickBot="1">
      <c r="A37" s="867"/>
      <c r="B37" s="868"/>
      <c r="C37" s="870"/>
      <c r="D37" s="872"/>
      <c r="E37" s="872"/>
      <c r="F37" s="880"/>
      <c r="G37" s="874"/>
      <c r="H37" s="675" t="s">
        <v>3</v>
      </c>
      <c r="I37" s="369" t="s">
        <v>4</v>
      </c>
      <c r="J37" s="369" t="s">
        <v>12</v>
      </c>
      <c r="K37" s="369" t="s">
        <v>5</v>
      </c>
      <c r="L37" s="369" t="s">
        <v>14</v>
      </c>
      <c r="M37" s="369" t="s">
        <v>15</v>
      </c>
      <c r="N37" s="878"/>
    </row>
    <row r="38" spans="1:14" ht="12.75" customHeight="1">
      <c r="A38" s="884" t="s">
        <v>173</v>
      </c>
      <c r="B38" s="885"/>
      <c r="C38" s="890">
        <v>107.7</v>
      </c>
      <c r="D38" s="890">
        <v>107.9</v>
      </c>
      <c r="E38" s="893">
        <v>106.1</v>
      </c>
      <c r="F38" s="899">
        <v>106.8</v>
      </c>
      <c r="G38" s="896">
        <v>104.8</v>
      </c>
      <c r="H38" s="676">
        <v>100.4</v>
      </c>
      <c r="I38" s="370"/>
      <c r="J38" s="370"/>
      <c r="K38" s="370"/>
      <c r="L38" s="370"/>
      <c r="M38" s="370"/>
      <c r="N38" s="897">
        <v>100.4</v>
      </c>
    </row>
    <row r="39" spans="1:14" ht="12.75" customHeight="1">
      <c r="A39" s="886"/>
      <c r="B39" s="887"/>
      <c r="C39" s="891"/>
      <c r="D39" s="891"/>
      <c r="E39" s="894"/>
      <c r="F39" s="900"/>
      <c r="G39" s="897"/>
      <c r="H39" s="677" t="s">
        <v>130</v>
      </c>
      <c r="I39" s="371" t="s">
        <v>139</v>
      </c>
      <c r="J39" s="371" t="s">
        <v>140</v>
      </c>
      <c r="K39" s="371" t="s">
        <v>141</v>
      </c>
      <c r="L39" s="371" t="s">
        <v>142</v>
      </c>
      <c r="M39" s="371" t="s">
        <v>143</v>
      </c>
      <c r="N39" s="897"/>
    </row>
    <row r="40" spans="1:14" ht="12.75" customHeight="1" thickBot="1">
      <c r="A40" s="888"/>
      <c r="B40" s="889"/>
      <c r="C40" s="892"/>
      <c r="D40" s="892"/>
      <c r="E40" s="895"/>
      <c r="F40" s="901"/>
      <c r="G40" s="898"/>
      <c r="H40" s="660"/>
      <c r="I40" s="678"/>
      <c r="J40" s="678"/>
      <c r="K40" s="678"/>
      <c r="L40" s="678"/>
      <c r="M40" s="678"/>
      <c r="N40" s="898"/>
    </row>
    <row r="41" spans="1:14" ht="12.75" customHeight="1">
      <c r="A41" s="905" t="s">
        <v>148</v>
      </c>
      <c r="B41" s="906"/>
      <c r="C41" s="890">
        <v>107.4</v>
      </c>
      <c r="D41" s="890">
        <v>107.5</v>
      </c>
      <c r="E41" s="911">
        <v>105.9</v>
      </c>
      <c r="F41" s="902">
        <v>106.9</v>
      </c>
      <c r="G41" s="914">
        <v>104.7</v>
      </c>
      <c r="H41" s="677" t="s">
        <v>3</v>
      </c>
      <c r="I41" s="371" t="s">
        <v>4</v>
      </c>
      <c r="J41" s="371" t="s">
        <v>12</v>
      </c>
      <c r="K41" s="371" t="s">
        <v>5</v>
      </c>
      <c r="L41" s="371" t="s">
        <v>14</v>
      </c>
      <c r="M41" s="371" t="s">
        <v>15</v>
      </c>
      <c r="N41" s="881">
        <v>100.5</v>
      </c>
    </row>
    <row r="42" spans="1:14" ht="12.75" customHeight="1">
      <c r="A42" s="907"/>
      <c r="B42" s="908"/>
      <c r="C42" s="891"/>
      <c r="D42" s="891"/>
      <c r="E42" s="912"/>
      <c r="F42" s="903"/>
      <c r="G42" s="915"/>
      <c r="H42" s="676">
        <v>100.5</v>
      </c>
      <c r="I42" s="370"/>
      <c r="J42" s="370"/>
      <c r="K42" s="370"/>
      <c r="L42" s="370"/>
      <c r="M42" s="370"/>
      <c r="N42" s="882"/>
    </row>
    <row r="43" spans="1:14" ht="12.75" customHeight="1">
      <c r="A43" s="907"/>
      <c r="B43" s="908"/>
      <c r="C43" s="891"/>
      <c r="D43" s="891"/>
      <c r="E43" s="912"/>
      <c r="F43" s="903"/>
      <c r="G43" s="915"/>
      <c r="H43" s="677" t="s">
        <v>130</v>
      </c>
      <c r="I43" s="371" t="s">
        <v>139</v>
      </c>
      <c r="J43" s="371" t="s">
        <v>140</v>
      </c>
      <c r="K43" s="371" t="s">
        <v>141</v>
      </c>
      <c r="L43" s="371" t="s">
        <v>142</v>
      </c>
      <c r="M43" s="371" t="s">
        <v>143</v>
      </c>
      <c r="N43" s="882"/>
    </row>
    <row r="44" spans="1:14" ht="12.75" customHeight="1" thickBot="1">
      <c r="A44" s="909"/>
      <c r="B44" s="910"/>
      <c r="C44" s="892"/>
      <c r="D44" s="892"/>
      <c r="E44" s="913"/>
      <c r="F44" s="904"/>
      <c r="G44" s="916"/>
      <c r="H44" s="679"/>
      <c r="I44" s="659"/>
      <c r="J44" s="659"/>
      <c r="K44" s="659"/>
      <c r="L44" s="659"/>
      <c r="M44" s="659"/>
      <c r="N44" s="883"/>
    </row>
    <row r="45" spans="1:14" ht="12.75" customHeight="1">
      <c r="A45" s="905" t="s">
        <v>146</v>
      </c>
      <c r="B45" s="906"/>
      <c r="C45" s="890">
        <v>108.6</v>
      </c>
      <c r="D45" s="890">
        <v>109.1</v>
      </c>
      <c r="E45" s="911">
        <v>106.6</v>
      </c>
      <c r="F45" s="902">
        <v>106.8</v>
      </c>
      <c r="G45" s="914">
        <v>105.2</v>
      </c>
      <c r="H45" s="680" t="s">
        <v>3</v>
      </c>
      <c r="I45" s="681" t="s">
        <v>4</v>
      </c>
      <c r="J45" s="681" t="s">
        <v>12</v>
      </c>
      <c r="K45" s="681" t="s">
        <v>5</v>
      </c>
      <c r="L45" s="681" t="s">
        <v>14</v>
      </c>
      <c r="M45" s="681" t="s">
        <v>15</v>
      </c>
      <c r="N45" s="881">
        <v>100.3</v>
      </c>
    </row>
    <row r="46" spans="1:14" ht="12.75" customHeight="1">
      <c r="A46" s="907"/>
      <c r="B46" s="908"/>
      <c r="C46" s="891"/>
      <c r="D46" s="891"/>
      <c r="E46" s="912"/>
      <c r="F46" s="903"/>
      <c r="G46" s="915"/>
      <c r="H46" s="676">
        <v>100.3</v>
      </c>
      <c r="I46" s="370"/>
      <c r="J46" s="370"/>
      <c r="K46" s="370"/>
      <c r="L46" s="370"/>
      <c r="M46" s="370"/>
      <c r="N46" s="882"/>
    </row>
    <row r="47" spans="1:14" ht="12.75" customHeight="1">
      <c r="A47" s="907"/>
      <c r="B47" s="908"/>
      <c r="C47" s="891"/>
      <c r="D47" s="891"/>
      <c r="E47" s="912"/>
      <c r="F47" s="903"/>
      <c r="G47" s="915"/>
      <c r="H47" s="677" t="s">
        <v>130</v>
      </c>
      <c r="I47" s="371" t="s">
        <v>139</v>
      </c>
      <c r="J47" s="371" t="s">
        <v>140</v>
      </c>
      <c r="K47" s="371" t="s">
        <v>141</v>
      </c>
      <c r="L47" s="371" t="s">
        <v>142</v>
      </c>
      <c r="M47" s="371" t="s">
        <v>143</v>
      </c>
      <c r="N47" s="882"/>
    </row>
    <row r="48" spans="1:14" ht="12.75" customHeight="1" thickBot="1">
      <c r="A48" s="909"/>
      <c r="B48" s="910"/>
      <c r="C48" s="892"/>
      <c r="D48" s="892"/>
      <c r="E48" s="913"/>
      <c r="F48" s="904"/>
      <c r="G48" s="916"/>
      <c r="H48" s="679"/>
      <c r="I48" s="659"/>
      <c r="J48" s="659"/>
      <c r="K48" s="659"/>
      <c r="L48" s="659"/>
      <c r="M48" s="682"/>
      <c r="N48" s="924"/>
    </row>
    <row r="49" spans="1:14" ht="17.25" customHeight="1" thickBot="1">
      <c r="A49" s="864" t="s">
        <v>476</v>
      </c>
      <c r="B49" s="864"/>
      <c r="C49" s="864"/>
      <c r="D49" s="864"/>
      <c r="E49" s="864"/>
      <c r="F49" s="864"/>
      <c r="G49" s="864"/>
      <c r="H49" s="864"/>
      <c r="I49" s="864"/>
      <c r="J49" s="864"/>
      <c r="K49" s="864"/>
      <c r="L49" s="864"/>
      <c r="M49" s="864"/>
      <c r="N49" s="864"/>
    </row>
    <row r="50" spans="1:14" ht="13.5" customHeight="1" thickBot="1">
      <c r="A50" s="925" t="s">
        <v>147</v>
      </c>
      <c r="B50" s="926"/>
      <c r="C50" s="927" t="s">
        <v>316</v>
      </c>
      <c r="D50" s="928"/>
      <c r="E50" s="928"/>
      <c r="F50" s="928"/>
      <c r="G50" s="929"/>
      <c r="H50" s="927" t="s">
        <v>338</v>
      </c>
      <c r="I50" s="928"/>
      <c r="J50" s="928"/>
      <c r="K50" s="929"/>
      <c r="L50" s="927" t="s">
        <v>486</v>
      </c>
      <c r="M50" s="928"/>
      <c r="N50" s="930"/>
    </row>
    <row r="51" spans="1:14">
      <c r="A51" s="917" t="s">
        <v>149</v>
      </c>
      <c r="B51" s="918"/>
      <c r="C51" s="902">
        <v>104.4</v>
      </c>
      <c r="D51" s="919"/>
      <c r="E51" s="919"/>
      <c r="F51" s="919"/>
      <c r="G51" s="920"/>
      <c r="H51" s="902">
        <v>107.3</v>
      </c>
      <c r="I51" s="919"/>
      <c r="J51" s="919"/>
      <c r="K51" s="920"/>
      <c r="L51" s="921">
        <v>104.5</v>
      </c>
      <c r="M51" s="922"/>
      <c r="N51" s="923"/>
    </row>
    <row r="52" spans="1:14">
      <c r="A52" s="931" t="s">
        <v>148</v>
      </c>
      <c r="B52" s="932"/>
      <c r="C52" s="903">
        <v>104.8</v>
      </c>
      <c r="D52" s="933"/>
      <c r="E52" s="933"/>
      <c r="F52" s="933"/>
      <c r="G52" s="934"/>
      <c r="H52" s="903">
        <v>107.2</v>
      </c>
      <c r="I52" s="933"/>
      <c r="J52" s="933"/>
      <c r="K52" s="934"/>
      <c r="L52" s="935">
        <v>104.5</v>
      </c>
      <c r="M52" s="936"/>
      <c r="N52" s="937"/>
    </row>
    <row r="53" spans="1:14" ht="13.5" thickBot="1">
      <c r="A53" s="938" t="s">
        <v>146</v>
      </c>
      <c r="B53" s="939"/>
      <c r="C53" s="940">
        <v>103.4</v>
      </c>
      <c r="D53" s="941"/>
      <c r="E53" s="941"/>
      <c r="F53" s="941"/>
      <c r="G53" s="942"/>
      <c r="H53" s="940">
        <v>107.6</v>
      </c>
      <c r="I53" s="941"/>
      <c r="J53" s="941"/>
      <c r="K53" s="942"/>
      <c r="L53" s="943">
        <v>104.7</v>
      </c>
      <c r="M53" s="944"/>
      <c r="N53" s="945"/>
    </row>
    <row r="54" spans="1:14" ht="15" thickBot="1">
      <c r="A54" s="946" t="s">
        <v>362</v>
      </c>
      <c r="B54" s="946"/>
      <c r="C54" s="946"/>
      <c r="D54" s="946"/>
      <c r="E54" s="946"/>
      <c r="F54" s="946"/>
      <c r="G54" s="946"/>
      <c r="H54" s="946"/>
      <c r="I54" s="946"/>
      <c r="J54" s="946"/>
      <c r="K54" s="946"/>
      <c r="L54" s="946"/>
      <c r="M54" s="946"/>
      <c r="N54" s="946"/>
    </row>
    <row r="55" spans="1:14" ht="12.75" customHeight="1">
      <c r="A55" s="865" t="s">
        <v>147</v>
      </c>
      <c r="B55" s="947"/>
      <c r="C55" s="871">
        <v>2009</v>
      </c>
      <c r="D55" s="871">
        <v>2010</v>
      </c>
      <c r="E55" s="871">
        <v>2011</v>
      </c>
      <c r="F55" s="879">
        <v>2012</v>
      </c>
      <c r="G55" s="879">
        <v>2013</v>
      </c>
      <c r="H55" s="952">
        <v>2014</v>
      </c>
      <c r="I55" s="876"/>
      <c r="J55" s="876"/>
      <c r="K55" s="876"/>
      <c r="L55" s="876"/>
      <c r="M55" s="876"/>
      <c r="N55" s="877" t="s">
        <v>475</v>
      </c>
    </row>
    <row r="56" spans="1:14" ht="12.75" customHeight="1">
      <c r="A56" s="948"/>
      <c r="B56" s="949"/>
      <c r="C56" s="950"/>
      <c r="D56" s="950"/>
      <c r="E56" s="950"/>
      <c r="F56" s="951"/>
      <c r="G56" s="951"/>
      <c r="H56" s="372" t="s">
        <v>3</v>
      </c>
      <c r="I56" s="369" t="s">
        <v>4</v>
      </c>
      <c r="J56" s="369" t="s">
        <v>12</v>
      </c>
      <c r="K56" s="369" t="s">
        <v>5</v>
      </c>
      <c r="L56" s="369" t="s">
        <v>14</v>
      </c>
      <c r="M56" s="369" t="s">
        <v>15</v>
      </c>
      <c r="N56" s="878"/>
    </row>
    <row r="57" spans="1:14" ht="12.75" customHeight="1">
      <c r="A57" s="957" t="s">
        <v>173</v>
      </c>
      <c r="B57" s="958"/>
      <c r="C57" s="959">
        <v>108.8</v>
      </c>
      <c r="D57" s="959">
        <v>108.8</v>
      </c>
      <c r="E57" s="959">
        <v>106.1</v>
      </c>
      <c r="F57" s="960">
        <v>106.6</v>
      </c>
      <c r="G57" s="960">
        <v>106.5</v>
      </c>
      <c r="H57" s="373">
        <v>100.59</v>
      </c>
      <c r="I57" s="370"/>
      <c r="J57" s="370"/>
      <c r="K57" s="370"/>
      <c r="L57" s="370"/>
      <c r="M57" s="370"/>
      <c r="N57" s="897">
        <v>100.59</v>
      </c>
    </row>
    <row r="58" spans="1:14" ht="13.5" customHeight="1">
      <c r="A58" s="886"/>
      <c r="B58" s="887"/>
      <c r="C58" s="891"/>
      <c r="D58" s="891"/>
      <c r="E58" s="891"/>
      <c r="F58" s="894"/>
      <c r="G58" s="894"/>
      <c r="H58" s="374" t="s">
        <v>130</v>
      </c>
      <c r="I58" s="371" t="s">
        <v>139</v>
      </c>
      <c r="J58" s="371" t="s">
        <v>140</v>
      </c>
      <c r="K58" s="371" t="s">
        <v>141</v>
      </c>
      <c r="L58" s="371" t="s">
        <v>142</v>
      </c>
      <c r="M58" s="371" t="s">
        <v>143</v>
      </c>
      <c r="N58" s="897"/>
    </row>
    <row r="59" spans="1:14" ht="13.5" thickBot="1">
      <c r="A59" s="888"/>
      <c r="B59" s="889"/>
      <c r="C59" s="892"/>
      <c r="D59" s="892"/>
      <c r="E59" s="892"/>
      <c r="F59" s="895"/>
      <c r="G59" s="895"/>
      <c r="H59" s="375"/>
      <c r="I59" s="376"/>
      <c r="J59" s="376"/>
      <c r="K59" s="376"/>
      <c r="L59" s="376"/>
      <c r="M59" s="376"/>
      <c r="N59" s="898"/>
    </row>
    <row r="60" spans="1:14" ht="15" thickBot="1">
      <c r="A60" s="864" t="s">
        <v>477</v>
      </c>
      <c r="B60" s="864"/>
      <c r="C60" s="864"/>
      <c r="D60" s="864"/>
      <c r="E60" s="864"/>
      <c r="F60" s="864"/>
      <c r="G60" s="864"/>
      <c r="H60" s="864"/>
      <c r="I60" s="864"/>
      <c r="J60" s="864"/>
      <c r="K60" s="864"/>
      <c r="L60" s="864"/>
      <c r="M60" s="864"/>
      <c r="N60" s="864"/>
    </row>
    <row r="61" spans="1:14" ht="13.5" customHeight="1" thickBot="1">
      <c r="A61" s="925" t="s">
        <v>147</v>
      </c>
      <c r="B61" s="926"/>
      <c r="C61" s="927" t="s">
        <v>316</v>
      </c>
      <c r="D61" s="928"/>
      <c r="E61" s="928"/>
      <c r="F61" s="928"/>
      <c r="G61" s="930"/>
      <c r="H61" s="927" t="s">
        <v>338</v>
      </c>
      <c r="I61" s="928"/>
      <c r="J61" s="928"/>
      <c r="K61" s="928"/>
      <c r="L61" s="961" t="s">
        <v>486</v>
      </c>
      <c r="M61" s="962"/>
      <c r="N61" s="963"/>
    </row>
    <row r="62" spans="1:14">
      <c r="A62" s="917" t="s">
        <v>149</v>
      </c>
      <c r="B62" s="918"/>
      <c r="C62" s="902">
        <v>104.2</v>
      </c>
      <c r="D62" s="919"/>
      <c r="E62" s="919"/>
      <c r="F62" s="919"/>
      <c r="G62" s="953"/>
      <c r="H62" s="902">
        <v>107.1</v>
      </c>
      <c r="I62" s="919"/>
      <c r="J62" s="919"/>
      <c r="K62" s="919"/>
      <c r="L62" s="954">
        <v>106.07</v>
      </c>
      <c r="M62" s="955"/>
      <c r="N62" s="956"/>
    </row>
    <row r="63" spans="1:14">
      <c r="A63" s="931" t="s">
        <v>148</v>
      </c>
      <c r="B63" s="932"/>
      <c r="C63" s="903">
        <v>104</v>
      </c>
      <c r="D63" s="933"/>
      <c r="E63" s="933"/>
      <c r="F63" s="933"/>
      <c r="G63" s="964"/>
      <c r="H63" s="903">
        <v>106.9</v>
      </c>
      <c r="I63" s="933"/>
      <c r="J63" s="933"/>
      <c r="K63" s="933"/>
      <c r="L63" s="965">
        <v>105.42</v>
      </c>
      <c r="M63" s="966"/>
      <c r="N63" s="967"/>
    </row>
    <row r="64" spans="1:14" ht="13.5" thickBot="1">
      <c r="A64" s="938" t="s">
        <v>146</v>
      </c>
      <c r="B64" s="939"/>
      <c r="C64" s="940">
        <v>104.7</v>
      </c>
      <c r="D64" s="941"/>
      <c r="E64" s="941"/>
      <c r="F64" s="941"/>
      <c r="G64" s="968"/>
      <c r="H64" s="940">
        <v>107.8</v>
      </c>
      <c r="I64" s="941"/>
      <c r="J64" s="941"/>
      <c r="K64" s="941"/>
      <c r="L64" s="969">
        <v>107.83</v>
      </c>
      <c r="M64" s="970"/>
      <c r="N64" s="971"/>
    </row>
  </sheetData>
  <mergeCells count="80">
    <mergeCell ref="A63:B63"/>
    <mergeCell ref="C63:G63"/>
    <mergeCell ref="H63:K63"/>
    <mergeCell ref="L63:N63"/>
    <mergeCell ref="A64:B64"/>
    <mergeCell ref="C64:G64"/>
    <mergeCell ref="H64:K64"/>
    <mergeCell ref="L64:N64"/>
    <mergeCell ref="A62:B62"/>
    <mergeCell ref="C62:G62"/>
    <mergeCell ref="H62:K62"/>
    <mergeCell ref="L62:N62"/>
    <mergeCell ref="A57:B59"/>
    <mergeCell ref="C57:C59"/>
    <mergeCell ref="D57:D59"/>
    <mergeCell ref="E57:E59"/>
    <mergeCell ref="G57:G59"/>
    <mergeCell ref="N57:N59"/>
    <mergeCell ref="F57:F59"/>
    <mergeCell ref="A60:N60"/>
    <mergeCell ref="A61:B61"/>
    <mergeCell ref="C61:G61"/>
    <mergeCell ref="H61:K61"/>
    <mergeCell ref="L61:N61"/>
    <mergeCell ref="A54:N54"/>
    <mergeCell ref="A55:B56"/>
    <mergeCell ref="C55:C56"/>
    <mergeCell ref="D55:D56"/>
    <mergeCell ref="E55:E56"/>
    <mergeCell ref="G55:G56"/>
    <mergeCell ref="H55:M55"/>
    <mergeCell ref="N55:N56"/>
    <mergeCell ref="F55:F56"/>
    <mergeCell ref="A52:B52"/>
    <mergeCell ref="C52:G52"/>
    <mergeCell ref="H52:K52"/>
    <mergeCell ref="L52:N52"/>
    <mergeCell ref="A53:B53"/>
    <mergeCell ref="C53:G53"/>
    <mergeCell ref="H53:K53"/>
    <mergeCell ref="L53:N53"/>
    <mergeCell ref="A51:B51"/>
    <mergeCell ref="C51:G51"/>
    <mergeCell ref="H51:K51"/>
    <mergeCell ref="L51:N51"/>
    <mergeCell ref="A45:B48"/>
    <mergeCell ref="C45:C48"/>
    <mergeCell ref="D45:D48"/>
    <mergeCell ref="E45:E48"/>
    <mergeCell ref="G45:G48"/>
    <mergeCell ref="N45:N48"/>
    <mergeCell ref="F45:F48"/>
    <mergeCell ref="A49:N49"/>
    <mergeCell ref="A50:B50"/>
    <mergeCell ref="C50:G50"/>
    <mergeCell ref="H50:K50"/>
    <mergeCell ref="L50:N50"/>
    <mergeCell ref="N41:N44"/>
    <mergeCell ref="A38:B40"/>
    <mergeCell ref="C38:C40"/>
    <mergeCell ref="D38:D40"/>
    <mergeCell ref="E38:E40"/>
    <mergeCell ref="G38:G40"/>
    <mergeCell ref="N38:N40"/>
    <mergeCell ref="F38:F40"/>
    <mergeCell ref="F41:F44"/>
    <mergeCell ref="A41:B44"/>
    <mergeCell ref="C41:C44"/>
    <mergeCell ref="D41:D44"/>
    <mergeCell ref="E41:E44"/>
    <mergeCell ref="G41:G44"/>
    <mergeCell ref="A35:N35"/>
    <mergeCell ref="A36:B37"/>
    <mergeCell ref="C36:C37"/>
    <mergeCell ref="D36:D37"/>
    <mergeCell ref="E36:E37"/>
    <mergeCell ref="G36:G37"/>
    <mergeCell ref="H36:M36"/>
    <mergeCell ref="N36:N37"/>
    <mergeCell ref="F36:F37"/>
  </mergeCells>
  <pageMargins left="1.0629921259842521" right="0.27559055118110237" top="2.21" bottom="0.39370078740157483" header="0.51181102362204722" footer="0.27559055118110237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T50"/>
  <sheetViews>
    <sheetView tabSelected="1" topLeftCell="A23" workbookViewId="0">
      <selection activeCell="V30" sqref="V30"/>
    </sheetView>
  </sheetViews>
  <sheetFormatPr defaultColWidth="4.5703125" defaultRowHeight="15.75"/>
  <cols>
    <col min="1" max="1" width="3.7109375" style="15" customWidth="1"/>
    <col min="2" max="2" width="3.85546875" style="18" customWidth="1"/>
    <col min="3" max="3" width="6.28515625" style="18" customWidth="1"/>
    <col min="4" max="4" width="4.28515625" style="18" customWidth="1"/>
    <col min="5" max="6" width="4.7109375" style="15" customWidth="1"/>
    <col min="7" max="7" width="5.85546875" style="15" customWidth="1"/>
    <col min="8" max="8" width="4.7109375" style="15" customWidth="1"/>
    <col min="9" max="9" width="4.85546875" style="15" customWidth="1"/>
    <col min="10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0" width="5" style="15" customWidth="1"/>
    <col min="21" max="21" width="3.5703125" style="15" customWidth="1"/>
    <col min="22" max="228" width="4.28515625" style="15" customWidth="1"/>
    <col min="229" max="16384" width="4.5703125" style="15"/>
  </cols>
  <sheetData>
    <row r="1" spans="1:47" ht="19.5" customHeight="1">
      <c r="A1" s="987" t="s">
        <v>461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987"/>
    </row>
    <row r="2" spans="1:47" ht="14.25" customHeight="1" thickBot="1">
      <c r="A2" s="379"/>
      <c r="B2" s="379"/>
      <c r="C2" s="379"/>
      <c r="D2" s="379"/>
      <c r="E2" s="379"/>
      <c r="S2" s="380" t="s">
        <v>136</v>
      </c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31.5" customHeight="1" thickBot="1">
      <c r="A3" s="982" t="s">
        <v>16</v>
      </c>
      <c r="B3" s="983"/>
      <c r="C3" s="983"/>
      <c r="D3" s="983"/>
      <c r="E3" s="984"/>
      <c r="F3" s="985" t="s">
        <v>117</v>
      </c>
      <c r="G3" s="986"/>
      <c r="H3" s="985" t="s">
        <v>49</v>
      </c>
      <c r="I3" s="1054"/>
      <c r="J3" s="986"/>
      <c r="K3" s="985" t="s">
        <v>50</v>
      </c>
      <c r="L3" s="1054"/>
      <c r="M3" s="986"/>
      <c r="N3" s="975" t="s">
        <v>17</v>
      </c>
      <c r="O3" s="1055"/>
      <c r="P3" s="976"/>
      <c r="Q3" s="975" t="s">
        <v>58</v>
      </c>
      <c r="R3" s="1055"/>
      <c r="S3" s="976"/>
    </row>
    <row r="4" spans="1:47" ht="36.75" customHeight="1" thickBot="1">
      <c r="A4" s="977" t="s">
        <v>133</v>
      </c>
      <c r="B4" s="978"/>
      <c r="C4" s="978"/>
      <c r="D4" s="978"/>
      <c r="E4" s="979"/>
      <c r="F4" s="980" t="s">
        <v>18</v>
      </c>
      <c r="G4" s="981"/>
      <c r="H4" s="1056" t="s">
        <v>448</v>
      </c>
      <c r="I4" s="1057"/>
      <c r="J4" s="1058"/>
      <c r="K4" s="1056">
        <v>20</v>
      </c>
      <c r="L4" s="1057"/>
      <c r="M4" s="1058"/>
      <c r="N4" s="1056">
        <v>19</v>
      </c>
      <c r="O4" s="1057"/>
      <c r="P4" s="1058"/>
      <c r="Q4" s="1004">
        <v>17.100000000000001</v>
      </c>
      <c r="R4" s="1005"/>
      <c r="S4" s="1006"/>
    </row>
    <row r="5" spans="1:47" ht="36" customHeight="1" thickBot="1">
      <c r="A5" s="972" t="s">
        <v>19</v>
      </c>
      <c r="B5" s="973"/>
      <c r="C5" s="973"/>
      <c r="D5" s="973"/>
      <c r="E5" s="974"/>
      <c r="F5" s="975" t="s">
        <v>163</v>
      </c>
      <c r="G5" s="976"/>
      <c r="H5" s="1007">
        <v>43.26</v>
      </c>
      <c r="I5" s="1008"/>
      <c r="J5" s="1009"/>
      <c r="K5" s="1007">
        <v>35.409999999999997</v>
      </c>
      <c r="L5" s="1008"/>
      <c r="M5" s="1009"/>
      <c r="N5" s="1007">
        <v>22.59</v>
      </c>
      <c r="O5" s="1008"/>
      <c r="P5" s="1009"/>
      <c r="Q5" s="1007">
        <v>34.39</v>
      </c>
      <c r="R5" s="1008"/>
      <c r="S5" s="1009"/>
    </row>
    <row r="6" spans="1:47" ht="36" customHeight="1" thickBot="1">
      <c r="A6" s="999" t="s">
        <v>20</v>
      </c>
      <c r="B6" s="1000"/>
      <c r="C6" s="1000"/>
      <c r="D6" s="1000"/>
      <c r="E6" s="1001"/>
      <c r="F6" s="1002" t="s">
        <v>162</v>
      </c>
      <c r="G6" s="1003"/>
      <c r="H6" s="1010">
        <v>1008.82</v>
      </c>
      <c r="I6" s="1011"/>
      <c r="J6" s="1012"/>
      <c r="K6" s="1010">
        <v>1099.1400000000001</v>
      </c>
      <c r="L6" s="1011"/>
      <c r="M6" s="1012"/>
      <c r="N6" s="1010">
        <v>1280.26</v>
      </c>
      <c r="O6" s="1011"/>
      <c r="P6" s="1012"/>
      <c r="Q6" s="1010">
        <v>1256.05</v>
      </c>
      <c r="R6" s="1011"/>
      <c r="S6" s="1012"/>
    </row>
    <row r="7" spans="1:47" ht="46.5" customHeight="1" thickBot="1">
      <c r="A7" s="982" t="s">
        <v>21</v>
      </c>
      <c r="B7" s="983"/>
      <c r="C7" s="983"/>
      <c r="D7" s="983"/>
      <c r="E7" s="984"/>
      <c r="F7" s="975" t="s">
        <v>163</v>
      </c>
      <c r="G7" s="976"/>
      <c r="H7" s="1007">
        <v>60.53</v>
      </c>
      <c r="I7" s="1008"/>
      <c r="J7" s="1009"/>
      <c r="K7" s="1007">
        <v>67.400000000000006</v>
      </c>
      <c r="L7" s="1008"/>
      <c r="M7" s="1009"/>
      <c r="N7" s="1007">
        <v>84</v>
      </c>
      <c r="O7" s="1008"/>
      <c r="P7" s="1009"/>
      <c r="Q7" s="1007">
        <v>85.44</v>
      </c>
      <c r="R7" s="1008"/>
      <c r="S7" s="1009"/>
    </row>
    <row r="8" spans="1:47" ht="35.25" customHeight="1" thickBot="1">
      <c r="A8" s="972" t="s">
        <v>132</v>
      </c>
      <c r="B8" s="973"/>
      <c r="C8" s="973"/>
      <c r="D8" s="973"/>
      <c r="E8" s="974"/>
      <c r="F8" s="975" t="s">
        <v>522</v>
      </c>
      <c r="G8" s="976"/>
      <c r="H8" s="1004">
        <v>128</v>
      </c>
      <c r="I8" s="1005"/>
      <c r="J8" s="1006"/>
      <c r="K8" s="1004">
        <v>128</v>
      </c>
      <c r="L8" s="1005"/>
      <c r="M8" s="1006"/>
      <c r="N8" s="1004">
        <v>128</v>
      </c>
      <c r="O8" s="1005"/>
      <c r="P8" s="1006"/>
      <c r="Q8" s="1004">
        <v>128</v>
      </c>
      <c r="R8" s="1005"/>
      <c r="S8" s="1006"/>
    </row>
    <row r="9" spans="1:47" ht="17.25" customHeight="1">
      <c r="A9" s="1061" t="s">
        <v>504</v>
      </c>
      <c r="B9" s="1061"/>
      <c r="C9" s="1061"/>
      <c r="D9" s="1061"/>
      <c r="E9" s="1061"/>
      <c r="F9" s="1061"/>
      <c r="G9" s="1061"/>
      <c r="H9" s="1061"/>
      <c r="I9" s="1061"/>
      <c r="J9" s="1061"/>
      <c r="K9" s="1061"/>
      <c r="L9" s="1061"/>
      <c r="M9" s="1061"/>
      <c r="N9" s="1061"/>
      <c r="O9" s="1061"/>
      <c r="P9" s="1061"/>
      <c r="Q9" s="1061"/>
      <c r="R9" s="1061"/>
      <c r="S9" s="1061"/>
    </row>
    <row r="10" spans="1:47" ht="35.25" customHeight="1">
      <c r="A10" s="1061" t="s">
        <v>371</v>
      </c>
      <c r="B10" s="1061"/>
      <c r="C10" s="1061"/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</row>
    <row r="11" spans="1:47" ht="20.25" customHeight="1" thickBot="1">
      <c r="A11" s="987" t="s">
        <v>423</v>
      </c>
      <c r="B11" s="1060"/>
      <c r="C11" s="1060"/>
      <c r="D11" s="1060"/>
      <c r="E11" s="1060"/>
      <c r="F11" s="1060"/>
      <c r="G11" s="1060"/>
      <c r="H11" s="1060"/>
      <c r="I11" s="1060"/>
      <c r="J11" s="1060"/>
      <c r="K11" s="1060"/>
      <c r="L11" s="1060"/>
      <c r="M11" s="1060"/>
      <c r="N11" s="1060"/>
      <c r="O11" s="1060"/>
      <c r="P11" s="1060"/>
      <c r="Q11" s="1060"/>
      <c r="R11" s="1060"/>
      <c r="S11" s="1060"/>
    </row>
    <row r="12" spans="1:47" ht="15" customHeight="1" thickBot="1">
      <c r="A12" s="988"/>
      <c r="B12" s="989"/>
      <c r="C12" s="990"/>
      <c r="D12" s="991" t="s">
        <v>462</v>
      </c>
      <c r="E12" s="992"/>
      <c r="F12" s="992"/>
      <c r="G12" s="993"/>
      <c r="H12" s="994" t="s">
        <v>463</v>
      </c>
      <c r="I12" s="995"/>
      <c r="J12" s="995"/>
      <c r="K12" s="996"/>
      <c r="L12" s="997" t="s">
        <v>464</v>
      </c>
      <c r="M12" s="992"/>
      <c r="N12" s="992"/>
      <c r="O12" s="998"/>
      <c r="P12" s="997" t="s">
        <v>465</v>
      </c>
      <c r="Q12" s="992"/>
      <c r="R12" s="992"/>
      <c r="S12" s="998"/>
    </row>
    <row r="13" spans="1:47" ht="15" customHeight="1">
      <c r="A13" s="1062" t="s">
        <v>23</v>
      </c>
      <c r="B13" s="1063"/>
      <c r="C13" s="1064"/>
      <c r="D13" s="1065" t="s">
        <v>466</v>
      </c>
      <c r="E13" s="1066"/>
      <c r="F13" s="1066"/>
      <c r="G13" s="1067"/>
      <c r="H13" s="1068" t="s">
        <v>280</v>
      </c>
      <c r="I13" s="1069"/>
      <c r="J13" s="1069"/>
      <c r="K13" s="1070"/>
      <c r="L13" s="1068" t="s">
        <v>280</v>
      </c>
      <c r="M13" s="1069"/>
      <c r="N13" s="1069"/>
      <c r="O13" s="1070"/>
      <c r="P13" s="1068">
        <v>32</v>
      </c>
      <c r="Q13" s="1069"/>
      <c r="R13" s="1069"/>
      <c r="S13" s="1070"/>
    </row>
    <row r="14" spans="1:47" ht="15" customHeight="1">
      <c r="A14" s="1022" t="s">
        <v>134</v>
      </c>
      <c r="B14" s="1023"/>
      <c r="C14" s="1024"/>
      <c r="D14" s="1025" t="s">
        <v>467</v>
      </c>
      <c r="E14" s="1026"/>
      <c r="F14" s="1026"/>
      <c r="G14" s="1027"/>
      <c r="H14" s="1028">
        <v>35</v>
      </c>
      <c r="I14" s="1029"/>
      <c r="J14" s="1029"/>
      <c r="K14" s="1030"/>
      <c r="L14" s="1028">
        <v>34</v>
      </c>
      <c r="M14" s="1029"/>
      <c r="N14" s="1029"/>
      <c r="O14" s="1030"/>
      <c r="P14" s="1028">
        <v>36</v>
      </c>
      <c r="Q14" s="1029"/>
      <c r="R14" s="1029"/>
      <c r="S14" s="1030"/>
      <c r="V14" s="15" t="s">
        <v>178</v>
      </c>
    </row>
    <row r="15" spans="1:47" ht="15" customHeight="1">
      <c r="A15" s="1022" t="s">
        <v>135</v>
      </c>
      <c r="B15" s="1023"/>
      <c r="C15" s="1024"/>
      <c r="D15" s="1025" t="s">
        <v>280</v>
      </c>
      <c r="E15" s="1026"/>
      <c r="F15" s="1026"/>
      <c r="G15" s="1027"/>
      <c r="H15" s="1028">
        <v>38</v>
      </c>
      <c r="I15" s="1029"/>
      <c r="J15" s="1029"/>
      <c r="K15" s="1030"/>
      <c r="L15" s="1028" t="s">
        <v>424</v>
      </c>
      <c r="M15" s="1029"/>
      <c r="N15" s="1029"/>
      <c r="O15" s="1030"/>
      <c r="P15" s="1028">
        <v>42</v>
      </c>
      <c r="Q15" s="1029"/>
      <c r="R15" s="1029"/>
      <c r="S15" s="1030"/>
      <c r="V15" s="15" t="s">
        <v>178</v>
      </c>
    </row>
    <row r="16" spans="1:47" ht="15" customHeight="1" thickBot="1">
      <c r="A16" s="1031" t="s">
        <v>24</v>
      </c>
      <c r="B16" s="1032"/>
      <c r="C16" s="1033"/>
      <c r="D16" s="1034" t="s">
        <v>369</v>
      </c>
      <c r="E16" s="1035"/>
      <c r="F16" s="1035"/>
      <c r="G16" s="1036"/>
      <c r="H16" s="1037" t="s">
        <v>413</v>
      </c>
      <c r="I16" s="1038"/>
      <c r="J16" s="1038"/>
      <c r="K16" s="1039"/>
      <c r="L16" s="1037">
        <v>41</v>
      </c>
      <c r="M16" s="1038"/>
      <c r="N16" s="1038"/>
      <c r="O16" s="1039"/>
      <c r="P16" s="1037">
        <v>41</v>
      </c>
      <c r="Q16" s="1038"/>
      <c r="R16" s="1038"/>
      <c r="S16" s="1039"/>
    </row>
    <row r="17" spans="1:34" ht="18.75" customHeight="1">
      <c r="A17" s="1052" t="s">
        <v>494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</row>
    <row r="18" spans="1:34" ht="32.25" customHeight="1" thickBot="1">
      <c r="A18" s="1013" t="s">
        <v>419</v>
      </c>
      <c r="B18" s="1013"/>
      <c r="C18" s="1013"/>
      <c r="D18" s="1013"/>
      <c r="E18" s="1013"/>
      <c r="F18" s="1013"/>
      <c r="G18" s="1013"/>
      <c r="H18" s="1013"/>
      <c r="I18" s="1013"/>
      <c r="J18" s="1013"/>
      <c r="K18" s="1013"/>
      <c r="L18" s="1013"/>
      <c r="M18" s="1013"/>
      <c r="N18" s="1013"/>
      <c r="O18" s="1013"/>
      <c r="P18" s="1013"/>
      <c r="Q18" s="1013"/>
      <c r="R18" s="1013"/>
      <c r="S18" s="1013"/>
    </row>
    <row r="19" spans="1:34" ht="18.75" customHeight="1">
      <c r="A19" s="1014" t="s">
        <v>131</v>
      </c>
      <c r="B19" s="1015"/>
      <c r="C19" s="1015"/>
      <c r="D19" s="1015" t="s">
        <v>426</v>
      </c>
      <c r="E19" s="1015"/>
      <c r="F19" s="1015"/>
      <c r="G19" s="1015"/>
      <c r="H19" s="1018" t="s">
        <v>425</v>
      </c>
      <c r="I19" s="1018"/>
      <c r="J19" s="1018"/>
      <c r="K19" s="1018"/>
      <c r="L19" s="1018"/>
      <c r="M19" s="1018"/>
      <c r="N19" s="1018"/>
      <c r="O19" s="1018"/>
      <c r="P19" s="1018"/>
      <c r="Q19" s="1018"/>
      <c r="R19" s="1018"/>
      <c r="S19" s="1019"/>
    </row>
    <row r="20" spans="1:34" ht="16.5" thickBot="1">
      <c r="A20" s="1016"/>
      <c r="B20" s="1017"/>
      <c r="C20" s="1017"/>
      <c r="D20" s="1017"/>
      <c r="E20" s="1017"/>
      <c r="F20" s="1017"/>
      <c r="G20" s="1017"/>
      <c r="H20" s="1020" t="s">
        <v>420</v>
      </c>
      <c r="I20" s="1020"/>
      <c r="J20" s="1020"/>
      <c r="K20" s="1020"/>
      <c r="L20" s="1017" t="s">
        <v>421</v>
      </c>
      <c r="M20" s="1017"/>
      <c r="N20" s="1017"/>
      <c r="O20" s="1017"/>
      <c r="P20" s="1020" t="s">
        <v>468</v>
      </c>
      <c r="Q20" s="1020"/>
      <c r="R20" s="1020"/>
      <c r="S20" s="1021"/>
    </row>
    <row r="21" spans="1:34" ht="15.75" customHeight="1">
      <c r="A21" s="1040" t="s">
        <v>435</v>
      </c>
      <c r="B21" s="1041"/>
      <c r="C21" s="1041"/>
      <c r="D21" s="1042">
        <v>32.729999999999997</v>
      </c>
      <c r="E21" s="1042"/>
      <c r="F21" s="1042"/>
      <c r="G21" s="1042"/>
      <c r="H21" s="1043" t="s">
        <v>429</v>
      </c>
      <c r="I21" s="1043"/>
      <c r="J21" s="1043"/>
      <c r="K21" s="1043"/>
      <c r="L21" s="1044" t="s">
        <v>430</v>
      </c>
      <c r="M21" s="1044"/>
      <c r="N21" s="1044"/>
      <c r="O21" s="1044"/>
      <c r="P21" s="1043" t="s">
        <v>123</v>
      </c>
      <c r="Q21" s="1043"/>
      <c r="R21" s="1043"/>
      <c r="S21" s="1045"/>
    </row>
    <row r="22" spans="1:34" ht="15.75" customHeight="1" thickBot="1">
      <c r="A22" s="1046" t="s">
        <v>186</v>
      </c>
      <c r="B22" s="1047"/>
      <c r="C22" s="1047"/>
      <c r="D22" s="1048">
        <v>35.24</v>
      </c>
      <c r="E22" s="1048"/>
      <c r="F22" s="1048"/>
      <c r="G22" s="1048"/>
      <c r="H22" s="1049" t="s">
        <v>469</v>
      </c>
      <c r="I22" s="1049"/>
      <c r="J22" s="1049"/>
      <c r="K22" s="1049"/>
      <c r="L22" s="1050" t="s">
        <v>470</v>
      </c>
      <c r="M22" s="1050"/>
      <c r="N22" s="1050"/>
      <c r="O22" s="1050"/>
      <c r="P22" s="1049" t="s">
        <v>471</v>
      </c>
      <c r="Q22" s="1049"/>
      <c r="R22" s="1049"/>
      <c r="S22" s="1051"/>
    </row>
    <row r="23" spans="1:34" ht="47.25" customHeight="1" thickBot="1">
      <c r="A23" s="1059" t="s">
        <v>422</v>
      </c>
      <c r="B23" s="1059"/>
      <c r="C23" s="1059"/>
      <c r="D23" s="1059"/>
      <c r="E23" s="1059"/>
      <c r="F23" s="1059"/>
      <c r="G23" s="1059"/>
      <c r="H23" s="1059"/>
      <c r="I23" s="1059"/>
      <c r="J23" s="1059"/>
      <c r="K23" s="1059"/>
      <c r="L23" s="1059"/>
      <c r="M23" s="1059"/>
      <c r="N23" s="1059"/>
      <c r="O23" s="1059"/>
      <c r="P23" s="1059"/>
      <c r="Q23" s="1059"/>
      <c r="R23" s="1059"/>
      <c r="S23" s="1059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9.5" customHeight="1">
      <c r="A24" s="1014" t="s">
        <v>131</v>
      </c>
      <c r="B24" s="1015"/>
      <c r="C24" s="1015"/>
      <c r="D24" s="1015" t="s">
        <v>426</v>
      </c>
      <c r="E24" s="1015"/>
      <c r="F24" s="1015"/>
      <c r="G24" s="1015"/>
      <c r="H24" s="1018" t="s">
        <v>425</v>
      </c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9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6.5" thickBot="1">
      <c r="A25" s="1016"/>
      <c r="B25" s="1017"/>
      <c r="C25" s="1017"/>
      <c r="D25" s="1017"/>
      <c r="E25" s="1017"/>
      <c r="F25" s="1017"/>
      <c r="G25" s="1017"/>
      <c r="H25" s="1020" t="s">
        <v>420</v>
      </c>
      <c r="I25" s="1020"/>
      <c r="J25" s="1020"/>
      <c r="K25" s="1020"/>
      <c r="L25" s="1017" t="s">
        <v>421</v>
      </c>
      <c r="M25" s="1017"/>
      <c r="N25" s="1017"/>
      <c r="O25" s="1017"/>
      <c r="P25" s="1020" t="s">
        <v>468</v>
      </c>
      <c r="Q25" s="1020"/>
      <c r="R25" s="1020"/>
      <c r="S25" s="1021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>
      <c r="A26" s="1040" t="s">
        <v>435</v>
      </c>
      <c r="B26" s="1041"/>
      <c r="C26" s="1041"/>
      <c r="D26" s="1042">
        <v>44.97</v>
      </c>
      <c r="E26" s="1042"/>
      <c r="F26" s="1042"/>
      <c r="G26" s="1042"/>
      <c r="H26" s="1043" t="s">
        <v>431</v>
      </c>
      <c r="I26" s="1043"/>
      <c r="J26" s="1043"/>
      <c r="K26" s="1043"/>
      <c r="L26" s="1044" t="s">
        <v>432</v>
      </c>
      <c r="M26" s="1044"/>
      <c r="N26" s="1044"/>
      <c r="O26" s="1044"/>
      <c r="P26" s="1043" t="s">
        <v>123</v>
      </c>
      <c r="Q26" s="1043"/>
      <c r="R26" s="1043"/>
      <c r="S26" s="1045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6.5" customHeight="1" thickBot="1">
      <c r="A27" s="1046" t="s">
        <v>186</v>
      </c>
      <c r="B27" s="1047"/>
      <c r="C27" s="1047"/>
      <c r="D27" s="1050">
        <v>48.1</v>
      </c>
      <c r="E27" s="1050"/>
      <c r="F27" s="1050"/>
      <c r="G27" s="1050"/>
      <c r="H27" s="1049" t="s">
        <v>472</v>
      </c>
      <c r="I27" s="1049"/>
      <c r="J27" s="1049"/>
      <c r="K27" s="1049"/>
      <c r="L27" s="1050" t="s">
        <v>473</v>
      </c>
      <c r="M27" s="1050"/>
      <c r="N27" s="1050"/>
      <c r="O27" s="1050"/>
      <c r="P27" s="1049" t="s">
        <v>474</v>
      </c>
      <c r="Q27" s="1049"/>
      <c r="R27" s="1049"/>
      <c r="S27" s="1051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23.25" customHeight="1">
      <c r="A28" s="1052" t="s">
        <v>428</v>
      </c>
      <c r="B28" s="1052"/>
      <c r="C28" s="1052"/>
      <c r="D28" s="1052"/>
      <c r="E28" s="1052"/>
      <c r="F28" s="1052"/>
      <c r="G28" s="1052"/>
      <c r="H28" s="1052"/>
      <c r="I28" s="1052"/>
      <c r="J28" s="1052"/>
      <c r="K28" s="1052"/>
      <c r="L28" s="1052"/>
      <c r="M28" s="1052"/>
      <c r="N28" s="1052"/>
      <c r="O28" s="1052"/>
      <c r="P28" s="1052"/>
      <c r="Q28" s="1052"/>
      <c r="R28" s="1052"/>
      <c r="S28" s="1052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81" customHeight="1">
      <c r="A29" s="1052" t="s">
        <v>427</v>
      </c>
      <c r="B29" s="1052"/>
      <c r="C29" s="1052"/>
      <c r="D29" s="1052"/>
      <c r="E29" s="1052"/>
      <c r="F29" s="1052"/>
      <c r="G29" s="1052"/>
      <c r="H29" s="1052"/>
      <c r="I29" s="1052"/>
      <c r="J29" s="1052"/>
      <c r="K29" s="1052"/>
      <c r="L29" s="1052"/>
      <c r="M29" s="1052"/>
      <c r="N29" s="1052"/>
      <c r="O29" s="1052"/>
      <c r="P29" s="1052"/>
      <c r="Q29" s="1052"/>
      <c r="R29" s="1052"/>
      <c r="S29" s="1052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8.75">
      <c r="A30" s="378"/>
      <c r="B30" s="60"/>
      <c r="C30" s="61"/>
      <c r="D30" s="61"/>
      <c r="E30" s="61"/>
      <c r="F30" s="245"/>
      <c r="G30" s="246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8.75">
      <c r="A31" s="378"/>
      <c r="B31" s="60"/>
      <c r="C31" s="61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053"/>
      <c r="P31" s="1053"/>
      <c r="Q31" s="1053"/>
      <c r="R31" s="1053"/>
      <c r="S31" s="105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33.75" customHeight="1">
      <c r="A32" s="60"/>
      <c r="B32" s="60"/>
      <c r="C32" s="61"/>
      <c r="D32" s="61"/>
      <c r="E32" s="61"/>
      <c r="F32" s="245"/>
      <c r="G32" s="246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</row>
    <row r="33" spans="1:19" ht="15.75" customHeight="1">
      <c r="A33" s="60"/>
      <c r="B33" s="60"/>
      <c r="C33" s="61"/>
      <c r="D33" s="61"/>
      <c r="E33" s="61"/>
      <c r="F33" s="245"/>
      <c r="G33" s="246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</row>
    <row r="34" spans="1:19" ht="18.75">
      <c r="A34" s="125"/>
      <c r="B34" s="126"/>
      <c r="C34" s="126"/>
      <c r="D34" s="126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Q34" s="125"/>
      <c r="R34" s="125"/>
      <c r="S34" s="125"/>
    </row>
    <row r="38" spans="1:19" ht="18.75">
      <c r="A38" s="60"/>
      <c r="B38" s="60"/>
      <c r="C38" s="61"/>
    </row>
    <row r="40" spans="1:19" ht="18.75">
      <c r="A40" s="60"/>
      <c r="B40" s="60"/>
      <c r="C40" s="61"/>
    </row>
    <row r="41" spans="1:19" ht="18.75">
      <c r="A41" s="60"/>
      <c r="B41" s="60"/>
      <c r="C41" s="61"/>
    </row>
    <row r="45" spans="1:19" ht="18.75">
      <c r="A45" s="60"/>
      <c r="B45" s="60"/>
      <c r="C45" s="61"/>
    </row>
    <row r="48" spans="1:19" ht="18.75">
      <c r="A48" s="60"/>
      <c r="B48" s="60"/>
      <c r="C48" s="61"/>
    </row>
    <row r="50" spans="1:228" s="18" customFormat="1" ht="18.75">
      <c r="A50" s="60"/>
      <c r="B50" s="60"/>
      <c r="C50" s="61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</row>
  </sheetData>
  <mergeCells count="103">
    <mergeCell ref="A11:S11"/>
    <mergeCell ref="Q6:S6"/>
    <mergeCell ref="A9:S9"/>
    <mergeCell ref="A10:S10"/>
    <mergeCell ref="A17:S17"/>
    <mergeCell ref="H7:J7"/>
    <mergeCell ref="K7:M7"/>
    <mergeCell ref="N7:P7"/>
    <mergeCell ref="Q7:S7"/>
    <mergeCell ref="A8:E8"/>
    <mergeCell ref="F8:G8"/>
    <mergeCell ref="H8:J8"/>
    <mergeCell ref="K8:M8"/>
    <mergeCell ref="N8:P8"/>
    <mergeCell ref="Q8:S8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28:S28"/>
    <mergeCell ref="A29:S29"/>
    <mergeCell ref="O31:S31"/>
    <mergeCell ref="H3:J3"/>
    <mergeCell ref="K3:M3"/>
    <mergeCell ref="N3:P3"/>
    <mergeCell ref="Q3:S3"/>
    <mergeCell ref="H4:J4"/>
    <mergeCell ref="K4:M4"/>
    <mergeCell ref="N4:P4"/>
    <mergeCell ref="A26:C26"/>
    <mergeCell ref="D26:G26"/>
    <mergeCell ref="H26:K26"/>
    <mergeCell ref="L26:O26"/>
    <mergeCell ref="P26:S26"/>
    <mergeCell ref="A27:C27"/>
    <mergeCell ref="D27:G27"/>
    <mergeCell ref="H27:K27"/>
    <mergeCell ref="L27:O27"/>
    <mergeCell ref="P27:S27"/>
    <mergeCell ref="A23:S23"/>
    <mergeCell ref="A24:C25"/>
    <mergeCell ref="D24:G25"/>
    <mergeCell ref="H24:S24"/>
    <mergeCell ref="H25:K25"/>
    <mergeCell ref="L25:O25"/>
    <mergeCell ref="P25:S25"/>
    <mergeCell ref="A21:C21"/>
    <mergeCell ref="D21:G21"/>
    <mergeCell ref="H21:K21"/>
    <mergeCell ref="L21:O21"/>
    <mergeCell ref="P21:S21"/>
    <mergeCell ref="A22:C22"/>
    <mergeCell ref="D22:G22"/>
    <mergeCell ref="H22:K22"/>
    <mergeCell ref="L22:O22"/>
    <mergeCell ref="P22:S22"/>
    <mergeCell ref="A18:S18"/>
    <mergeCell ref="A19:C20"/>
    <mergeCell ref="D19:G20"/>
    <mergeCell ref="H19:S19"/>
    <mergeCell ref="H20:K20"/>
    <mergeCell ref="L20:O20"/>
    <mergeCell ref="P20:S20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5:E5"/>
    <mergeCell ref="F5:G5"/>
    <mergeCell ref="A4:E4"/>
    <mergeCell ref="F4:G4"/>
    <mergeCell ref="A3:E3"/>
    <mergeCell ref="F3:G3"/>
    <mergeCell ref="A1:U1"/>
    <mergeCell ref="A12:C12"/>
    <mergeCell ref="D12:G12"/>
    <mergeCell ref="H12:K12"/>
    <mergeCell ref="L12:O12"/>
    <mergeCell ref="P12:S12"/>
    <mergeCell ref="A7:E7"/>
    <mergeCell ref="F7:G7"/>
    <mergeCell ref="A6:E6"/>
    <mergeCell ref="F6:G6"/>
    <mergeCell ref="Q4:S4"/>
    <mergeCell ref="H5:J5"/>
    <mergeCell ref="K5:M5"/>
    <mergeCell ref="N5:P5"/>
    <mergeCell ref="Q5:S5"/>
    <mergeCell ref="H6:J6"/>
    <mergeCell ref="K6:M6"/>
    <mergeCell ref="N6:P6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5"/>
  <sheetViews>
    <sheetView topLeftCell="A14" zoomScaleNormal="100" workbookViewId="0">
      <selection activeCell="J11" sqref="J11"/>
    </sheetView>
  </sheetViews>
  <sheetFormatPr defaultRowHeight="12.75"/>
  <cols>
    <col min="1" max="1" width="42.140625" style="2" customWidth="1"/>
    <col min="2" max="2" width="7.7109375" style="2" bestFit="1" customWidth="1"/>
    <col min="3" max="3" width="18.28515625" style="2" hidden="1" customWidth="1"/>
    <col min="4" max="5" width="18.5703125" style="25" customWidth="1"/>
    <col min="6" max="6" width="17" style="25" customWidth="1"/>
    <col min="7" max="7" width="14.85546875" style="25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22.5">
      <c r="A1" s="716" t="s">
        <v>160</v>
      </c>
      <c r="B1" s="716"/>
      <c r="C1" s="716"/>
      <c r="D1" s="716"/>
      <c r="E1" s="716"/>
      <c r="F1" s="716"/>
      <c r="G1" s="716"/>
      <c r="H1" s="716"/>
      <c r="I1" s="423"/>
      <c r="J1" s="230"/>
    </row>
    <row r="2" spans="1:12" ht="32.25" customHeight="1" thickBot="1">
      <c r="A2" s="381"/>
      <c r="B2" s="381"/>
      <c r="C2" s="381"/>
      <c r="D2" s="381"/>
      <c r="E2" s="381"/>
      <c r="F2" s="656"/>
      <c r="G2" s="711" t="s">
        <v>194</v>
      </c>
      <c r="H2" s="711"/>
      <c r="I2" s="124"/>
      <c r="J2" s="118"/>
    </row>
    <row r="3" spans="1:12" ht="51.75" customHeight="1" thickBot="1">
      <c r="A3" s="707" t="s">
        <v>66</v>
      </c>
      <c r="B3" s="709" t="s">
        <v>447</v>
      </c>
      <c r="C3" s="655" t="s">
        <v>331</v>
      </c>
      <c r="D3" s="712" t="s">
        <v>331</v>
      </c>
      <c r="E3" s="712"/>
      <c r="F3" s="713"/>
      <c r="G3" s="728" t="s">
        <v>489</v>
      </c>
      <c r="H3" s="729"/>
      <c r="I3" s="4"/>
      <c r="J3" s="231"/>
    </row>
    <row r="4" spans="1:12" ht="41.25" customHeight="1" thickBot="1">
      <c r="A4" s="708"/>
      <c r="B4" s="710"/>
      <c r="C4" s="428"/>
      <c r="D4" s="382" t="s">
        <v>332</v>
      </c>
      <c r="E4" s="382" t="s">
        <v>417</v>
      </c>
      <c r="F4" s="393" t="s">
        <v>416</v>
      </c>
      <c r="G4" s="730" t="s">
        <v>417</v>
      </c>
      <c r="H4" s="731"/>
      <c r="I4" s="4"/>
      <c r="J4" s="232"/>
    </row>
    <row r="5" spans="1:12" ht="20.25" thickBot="1">
      <c r="A5" s="394" t="s">
        <v>354</v>
      </c>
      <c r="B5" s="424" t="s">
        <v>28</v>
      </c>
      <c r="C5" s="426"/>
      <c r="D5" s="426">
        <v>178586</v>
      </c>
      <c r="E5" s="383">
        <v>177326</v>
      </c>
      <c r="F5" s="383">
        <f>E5-D5</f>
        <v>-1260</v>
      </c>
      <c r="G5" s="732">
        <v>33814</v>
      </c>
      <c r="H5" s="733"/>
      <c r="I5" s="4"/>
      <c r="J5" s="706"/>
      <c r="L5" s="42"/>
    </row>
    <row r="6" spans="1:12" ht="19.5" hidden="1" customHeight="1">
      <c r="A6" s="395" t="s">
        <v>154</v>
      </c>
      <c r="B6" s="396" t="s">
        <v>28</v>
      </c>
      <c r="C6" s="122"/>
      <c r="D6" s="122"/>
      <c r="E6" s="384"/>
      <c r="F6" s="384"/>
      <c r="G6" s="122"/>
      <c r="H6" s="651"/>
      <c r="I6" s="4"/>
      <c r="J6" s="706"/>
    </row>
    <row r="7" spans="1:12" ht="17.25" hidden="1" customHeight="1" thickBot="1">
      <c r="A7" s="243" t="s">
        <v>137</v>
      </c>
      <c r="B7" s="397" t="s">
        <v>28</v>
      </c>
      <c r="C7" s="427">
        <v>1083</v>
      </c>
      <c r="D7" s="427">
        <v>1083</v>
      </c>
      <c r="E7" s="384"/>
      <c r="F7" s="384"/>
      <c r="G7" s="122"/>
      <c r="H7" s="651"/>
      <c r="I7" s="4"/>
      <c r="J7" s="706"/>
    </row>
    <row r="8" spans="1:12" ht="19.5" customHeight="1">
      <c r="A8" s="398" t="s">
        <v>67</v>
      </c>
      <c r="B8" s="424"/>
      <c r="C8" s="383"/>
      <c r="D8" s="383"/>
      <c r="E8" s="383"/>
      <c r="F8" s="383"/>
      <c r="G8" s="698"/>
      <c r="H8" s="699"/>
      <c r="I8" s="4"/>
      <c r="J8" s="233"/>
      <c r="K8" s="42"/>
    </row>
    <row r="9" spans="1:12" ht="20.25" customHeight="1" thickBot="1">
      <c r="A9" s="399" t="s">
        <v>65</v>
      </c>
      <c r="B9" s="396" t="s">
        <v>28</v>
      </c>
      <c r="C9" s="384"/>
      <c r="D9" s="384">
        <v>10987</v>
      </c>
      <c r="E9" s="384">
        <v>11008</v>
      </c>
      <c r="F9" s="384">
        <f>E9-D9</f>
        <v>21</v>
      </c>
      <c r="G9" s="702">
        <v>1571</v>
      </c>
      <c r="H9" s="703"/>
      <c r="I9" s="4"/>
      <c r="J9" s="233"/>
      <c r="K9" s="42"/>
    </row>
    <row r="10" spans="1:12" ht="18.75" customHeight="1">
      <c r="A10" s="400" t="s">
        <v>68</v>
      </c>
      <c r="B10" s="424"/>
      <c r="C10" s="429"/>
      <c r="D10" s="429"/>
      <c r="E10" s="653"/>
      <c r="F10" s="429"/>
      <c r="G10" s="700"/>
      <c r="H10" s="701"/>
      <c r="I10" s="4"/>
      <c r="J10" s="4"/>
    </row>
    <row r="11" spans="1:12" ht="20.25" customHeight="1" thickBot="1">
      <c r="A11" s="399" t="s">
        <v>65</v>
      </c>
      <c r="B11" s="396" t="s">
        <v>28</v>
      </c>
      <c r="C11" s="384"/>
      <c r="D11" s="384">
        <v>12198</v>
      </c>
      <c r="E11" s="384">
        <v>13872</v>
      </c>
      <c r="F11" s="384">
        <f>E11-D11</f>
        <v>1674</v>
      </c>
      <c r="G11" s="702">
        <v>1995</v>
      </c>
      <c r="H11" s="703"/>
      <c r="I11" s="4"/>
      <c r="J11" s="233"/>
    </row>
    <row r="12" spans="1:12" ht="18.75" customHeight="1">
      <c r="A12" s="401" t="s">
        <v>62</v>
      </c>
      <c r="B12" s="424"/>
      <c r="C12" s="429"/>
      <c r="D12" s="429"/>
      <c r="E12" s="653"/>
      <c r="F12" s="429"/>
      <c r="G12" s="698"/>
      <c r="H12" s="699"/>
      <c r="I12" s="4"/>
      <c r="J12" s="233"/>
    </row>
    <row r="13" spans="1:12" ht="19.5" customHeight="1" thickBot="1">
      <c r="A13" s="402" t="s">
        <v>65</v>
      </c>
      <c r="B13" s="425" t="s">
        <v>28</v>
      </c>
      <c r="C13" s="385"/>
      <c r="D13" s="385">
        <v>-1211</v>
      </c>
      <c r="E13" s="385">
        <v>-2864</v>
      </c>
      <c r="F13" s="385">
        <f>F9-F11</f>
        <v>-1653</v>
      </c>
      <c r="G13" s="704">
        <v>-424</v>
      </c>
      <c r="H13" s="705"/>
      <c r="I13" s="4"/>
      <c r="J13" s="235"/>
    </row>
    <row r="14" spans="1:12" ht="36.75" customHeight="1">
      <c r="A14" s="714" t="s">
        <v>353</v>
      </c>
      <c r="B14" s="714"/>
      <c r="C14" s="714"/>
      <c r="D14" s="714"/>
      <c r="E14" s="714"/>
      <c r="F14" s="714"/>
      <c r="G14" s="715"/>
      <c r="H14" s="34"/>
    </row>
    <row r="15" spans="1:12" ht="12.75" customHeight="1" thickBot="1">
      <c r="D15" s="2"/>
      <c r="E15" s="2"/>
      <c r="F15" s="2"/>
      <c r="G15" s="2"/>
    </row>
    <row r="16" spans="1:12" ht="53.45" customHeight="1" thickBot="1">
      <c r="A16" s="717" t="s">
        <v>66</v>
      </c>
      <c r="B16" s="709" t="s">
        <v>447</v>
      </c>
      <c r="C16" s="723" t="s">
        <v>331</v>
      </c>
      <c r="D16" s="724"/>
      <c r="E16" s="724"/>
      <c r="F16" s="724"/>
      <c r="G16" s="725"/>
      <c r="H16" s="612" t="s">
        <v>153</v>
      </c>
    </row>
    <row r="17" spans="1:10" ht="44.25" customHeight="1" thickBot="1">
      <c r="A17" s="718"/>
      <c r="B17" s="710"/>
      <c r="C17" s="403"/>
      <c r="D17" s="386" t="s">
        <v>496</v>
      </c>
      <c r="E17" s="386" t="s">
        <v>417</v>
      </c>
      <c r="F17" s="386" t="s">
        <v>497</v>
      </c>
      <c r="G17" s="404" t="s">
        <v>450</v>
      </c>
      <c r="H17" s="613" t="s">
        <v>487</v>
      </c>
    </row>
    <row r="18" spans="1:10" ht="19.5" customHeight="1" thickBot="1">
      <c r="A18" s="405" t="s">
        <v>34</v>
      </c>
      <c r="B18" s="425" t="s">
        <v>28</v>
      </c>
      <c r="C18" s="391"/>
      <c r="D18" s="123">
        <v>248</v>
      </c>
      <c r="E18" s="123" t="s">
        <v>500</v>
      </c>
      <c r="F18" s="123">
        <v>219</v>
      </c>
      <c r="G18" s="411">
        <f>F18-D18</f>
        <v>-29</v>
      </c>
      <c r="H18" s="614">
        <v>50</v>
      </c>
      <c r="J18" s="42"/>
    </row>
    <row r="19" spans="1:10" ht="20.25" customHeight="1" thickBot="1">
      <c r="A19" s="406" t="s">
        <v>35</v>
      </c>
      <c r="B19" s="407" t="s">
        <v>28</v>
      </c>
      <c r="C19" s="391"/>
      <c r="D19" s="123">
        <v>109</v>
      </c>
      <c r="E19" s="123" t="s">
        <v>501</v>
      </c>
      <c r="F19" s="123">
        <v>97</v>
      </c>
      <c r="G19" s="411">
        <f>F19-D19</f>
        <v>-12</v>
      </c>
      <c r="H19" s="615">
        <v>26</v>
      </c>
    </row>
    <row r="20" spans="1:10" ht="18.75" customHeight="1">
      <c r="A20" s="400" t="s">
        <v>167</v>
      </c>
      <c r="B20" s="719" t="s">
        <v>28</v>
      </c>
      <c r="C20" s="726"/>
      <c r="D20" s="721">
        <f>D18-D19</f>
        <v>139</v>
      </c>
      <c r="E20" s="721">
        <f>2695-1091</f>
        <v>1604</v>
      </c>
      <c r="F20" s="721">
        <f>F18-F19</f>
        <v>122</v>
      </c>
      <c r="G20" s="721">
        <f>F20-D20</f>
        <v>-17</v>
      </c>
      <c r="H20" s="721">
        <f>H18-H19</f>
        <v>24</v>
      </c>
    </row>
    <row r="21" spans="1:10" ht="17.25" thickBot="1">
      <c r="A21" s="408" t="s">
        <v>65</v>
      </c>
      <c r="B21" s="720"/>
      <c r="C21" s="727"/>
      <c r="D21" s="722"/>
      <c r="E21" s="722"/>
      <c r="F21" s="722"/>
      <c r="G21" s="722"/>
      <c r="H21" s="722"/>
    </row>
    <row r="22" spans="1:10" ht="19.5" customHeight="1" thickBot="1">
      <c r="A22" s="409" t="s">
        <v>495</v>
      </c>
      <c r="B22" s="425"/>
      <c r="C22" s="391"/>
      <c r="D22" s="123">
        <v>112</v>
      </c>
      <c r="E22" s="123">
        <v>2148</v>
      </c>
      <c r="F22" s="123">
        <v>102</v>
      </c>
      <c r="G22" s="411">
        <f>F22-D22</f>
        <v>-10</v>
      </c>
      <c r="H22" s="615">
        <v>10</v>
      </c>
    </row>
    <row r="23" spans="1:10" ht="20.25" customHeight="1" thickBot="1">
      <c r="A23" s="410" t="s">
        <v>502</v>
      </c>
      <c r="B23" s="407"/>
      <c r="C23" s="391"/>
      <c r="D23" s="123">
        <v>120</v>
      </c>
      <c r="E23" s="123">
        <v>1479</v>
      </c>
      <c r="F23" s="123">
        <v>118</v>
      </c>
      <c r="G23" s="411">
        <f>F23-D23</f>
        <v>-2</v>
      </c>
      <c r="H23" s="615">
        <v>27</v>
      </c>
    </row>
    <row r="24" spans="1:10" ht="20.25" customHeight="1">
      <c r="A24" s="663" t="s">
        <v>499</v>
      </c>
      <c r="B24" s="662"/>
      <c r="C24" s="228"/>
      <c r="D24" s="657"/>
      <c r="E24" s="657"/>
      <c r="F24" s="657"/>
      <c r="G24" s="657"/>
      <c r="H24" s="233"/>
    </row>
    <row r="25" spans="1:10" ht="15.75" customHeight="1">
      <c r="A25" s="234" t="s">
        <v>498</v>
      </c>
    </row>
    <row r="35" ht="12" customHeight="1"/>
  </sheetData>
  <mergeCells count="26">
    <mergeCell ref="A14:G14"/>
    <mergeCell ref="A1:H1"/>
    <mergeCell ref="A16:A17"/>
    <mergeCell ref="B16:B17"/>
    <mergeCell ref="B20:B21"/>
    <mergeCell ref="G20:G21"/>
    <mergeCell ref="H20:H21"/>
    <mergeCell ref="C16:G16"/>
    <mergeCell ref="C20:C21"/>
    <mergeCell ref="D20:D21"/>
    <mergeCell ref="F20:F21"/>
    <mergeCell ref="E20:E21"/>
    <mergeCell ref="G3:H3"/>
    <mergeCell ref="G4:H4"/>
    <mergeCell ref="G5:H5"/>
    <mergeCell ref="G9:H9"/>
    <mergeCell ref="J5:J7"/>
    <mergeCell ref="A3:A4"/>
    <mergeCell ref="B3:B4"/>
    <mergeCell ref="G2:H2"/>
    <mergeCell ref="D3:F3"/>
    <mergeCell ref="G8:H8"/>
    <mergeCell ref="G10:H10"/>
    <mergeCell ref="G11:H11"/>
    <mergeCell ref="G13:H13"/>
    <mergeCell ref="G12:H1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70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72"/>
  <sheetViews>
    <sheetView topLeftCell="A37" zoomScaleNormal="100" workbookViewId="0">
      <selection activeCell="B14" sqref="B14"/>
    </sheetView>
  </sheetViews>
  <sheetFormatPr defaultColWidth="9.140625" defaultRowHeight="12.75"/>
  <cols>
    <col min="1" max="1" width="7.42578125" style="2" customWidth="1"/>
    <col min="2" max="2" width="79.28515625" style="2" customWidth="1"/>
    <col min="3" max="3" width="9.28515625" style="2" customWidth="1"/>
    <col min="4" max="4" width="10.85546875" style="2" customWidth="1"/>
    <col min="5" max="5" width="11.42578125" style="2" customWidth="1"/>
    <col min="6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30.75" customHeight="1">
      <c r="A1" s="766" t="s">
        <v>158</v>
      </c>
      <c r="B1" s="766"/>
      <c r="C1" s="766"/>
      <c r="D1" s="766"/>
      <c r="E1" s="766"/>
      <c r="F1" s="766"/>
      <c r="G1" s="766"/>
      <c r="H1" s="766"/>
      <c r="I1" s="766"/>
    </row>
    <row r="2" spans="1:12" ht="23.25" thickBot="1">
      <c r="B2" s="251"/>
      <c r="C2" s="251"/>
      <c r="D2" s="767"/>
      <c r="E2" s="767"/>
      <c r="F2" s="767"/>
      <c r="G2" s="767"/>
      <c r="H2" s="767"/>
      <c r="I2" s="251"/>
    </row>
    <row r="3" spans="1:12" ht="17.25" customHeight="1" thickBot="1">
      <c r="A3" s="744"/>
      <c r="B3" s="772" t="s">
        <v>66</v>
      </c>
      <c r="C3" s="775" t="s">
        <v>447</v>
      </c>
      <c r="D3" s="741" t="s">
        <v>478</v>
      </c>
      <c r="E3" s="741" t="s">
        <v>479</v>
      </c>
      <c r="F3" s="741" t="s">
        <v>480</v>
      </c>
      <c r="G3" s="768" t="s">
        <v>481</v>
      </c>
      <c r="H3" s="769"/>
      <c r="I3" s="248" t="s">
        <v>54</v>
      </c>
    </row>
    <row r="4" spans="1:12" ht="13.5" customHeight="1" thickBot="1">
      <c r="A4" s="745"/>
      <c r="B4" s="773"/>
      <c r="C4" s="776"/>
      <c r="D4" s="742"/>
      <c r="E4" s="742"/>
      <c r="F4" s="742"/>
      <c r="G4" s="770"/>
      <c r="H4" s="771"/>
      <c r="I4" s="248"/>
    </row>
    <row r="5" spans="1:12" ht="15.75" customHeight="1" thickBot="1">
      <c r="A5" s="746"/>
      <c r="B5" s="774"/>
      <c r="C5" s="777"/>
      <c r="D5" s="743"/>
      <c r="E5" s="743"/>
      <c r="F5" s="743"/>
      <c r="G5" s="522" t="s">
        <v>127</v>
      </c>
      <c r="H5" s="523" t="s">
        <v>29</v>
      </c>
      <c r="I5" s="249" t="s">
        <v>124</v>
      </c>
    </row>
    <row r="6" spans="1:12" ht="41.25" customHeight="1">
      <c r="A6" s="622" t="s">
        <v>59</v>
      </c>
      <c r="B6" s="623" t="s">
        <v>409</v>
      </c>
      <c r="C6" s="624" t="s">
        <v>28</v>
      </c>
      <c r="D6" s="617">
        <v>86886</v>
      </c>
      <c r="E6" s="617">
        <v>84061</v>
      </c>
      <c r="F6" s="617">
        <v>84329</v>
      </c>
      <c r="G6" s="617">
        <f>F6-D6</f>
        <v>-2557</v>
      </c>
      <c r="H6" s="643">
        <f>F6/D6*100</f>
        <v>97.057063278318708</v>
      </c>
      <c r="I6" s="237"/>
      <c r="J6" s="26"/>
      <c r="K6" s="26"/>
    </row>
    <row r="7" spans="1:12" ht="16.5">
      <c r="A7" s="625"/>
      <c r="B7" s="626" t="s">
        <v>31</v>
      </c>
      <c r="C7" s="627"/>
      <c r="D7" s="618"/>
      <c r="E7" s="618"/>
      <c r="F7" s="618"/>
      <c r="G7" s="618"/>
      <c r="H7" s="644"/>
      <c r="I7" s="238"/>
    </row>
    <row r="8" spans="1:12" ht="19.5">
      <c r="A8" s="628" t="s">
        <v>383</v>
      </c>
      <c r="B8" s="629" t="s">
        <v>410</v>
      </c>
      <c r="C8" s="627"/>
      <c r="D8" s="619" t="s">
        <v>342</v>
      </c>
      <c r="E8" s="619" t="s">
        <v>342</v>
      </c>
      <c r="F8" s="619" t="s">
        <v>342</v>
      </c>
      <c r="G8" s="618"/>
      <c r="H8" s="644"/>
      <c r="I8" s="238"/>
    </row>
    <row r="9" spans="1:12" ht="16.5">
      <c r="A9" s="628" t="s">
        <v>384</v>
      </c>
      <c r="B9" s="630" t="s">
        <v>398</v>
      </c>
      <c r="C9" s="631" t="s">
        <v>28</v>
      </c>
      <c r="D9" s="618">
        <v>10625</v>
      </c>
      <c r="E9" s="618">
        <v>10368</v>
      </c>
      <c r="F9" s="618">
        <v>10371</v>
      </c>
      <c r="G9" s="618">
        <f t="shared" ref="G9:G21" si="0">F9-D9</f>
        <v>-254</v>
      </c>
      <c r="H9" s="644">
        <f t="shared" ref="H9:H21" si="1">F9/D9*100</f>
        <v>97.609411764705882</v>
      </c>
      <c r="I9" s="238"/>
      <c r="J9" s="8"/>
      <c r="K9" s="26"/>
      <c r="L9" s="8"/>
    </row>
    <row r="10" spans="1:12" ht="16.5">
      <c r="A10" s="628" t="s">
        <v>385</v>
      </c>
      <c r="B10" s="632" t="s">
        <v>399</v>
      </c>
      <c r="C10" s="631" t="s">
        <v>28</v>
      </c>
      <c r="D10" s="618">
        <v>25548</v>
      </c>
      <c r="E10" s="618">
        <v>23905</v>
      </c>
      <c r="F10" s="618">
        <v>23890</v>
      </c>
      <c r="G10" s="618">
        <f t="shared" si="0"/>
        <v>-1658</v>
      </c>
      <c r="H10" s="644">
        <f t="shared" si="1"/>
        <v>93.510255205886963</v>
      </c>
      <c r="I10" s="238"/>
      <c r="J10" s="8"/>
      <c r="K10" s="26"/>
      <c r="L10" s="8"/>
    </row>
    <row r="11" spans="1:12" ht="16.5">
      <c r="A11" s="628" t="s">
        <v>386</v>
      </c>
      <c r="B11" s="633" t="s">
        <v>400</v>
      </c>
      <c r="C11" s="631" t="s">
        <v>28</v>
      </c>
      <c r="D11" s="618">
        <v>3630</v>
      </c>
      <c r="E11" s="618">
        <v>3531</v>
      </c>
      <c r="F11" s="618">
        <v>3506</v>
      </c>
      <c r="G11" s="618">
        <f t="shared" si="0"/>
        <v>-124</v>
      </c>
      <c r="H11" s="644">
        <f t="shared" si="1"/>
        <v>96.584022038567497</v>
      </c>
      <c r="I11" s="238"/>
      <c r="J11" s="8"/>
      <c r="K11" s="26"/>
      <c r="L11" s="8"/>
    </row>
    <row r="12" spans="1:12" ht="16.5">
      <c r="A12" s="628" t="s">
        <v>387</v>
      </c>
      <c r="B12" s="292" t="s">
        <v>401</v>
      </c>
      <c r="C12" s="631" t="s">
        <v>28</v>
      </c>
      <c r="D12" s="618">
        <v>6350</v>
      </c>
      <c r="E12" s="618">
        <v>6040</v>
      </c>
      <c r="F12" s="618">
        <v>5915</v>
      </c>
      <c r="G12" s="618">
        <f t="shared" si="0"/>
        <v>-435</v>
      </c>
      <c r="H12" s="644">
        <f t="shared" si="1"/>
        <v>93.149606299212593</v>
      </c>
      <c r="I12" s="238"/>
      <c r="J12" s="8"/>
      <c r="K12" s="26"/>
      <c r="L12" s="8"/>
    </row>
    <row r="13" spans="1:12" ht="33">
      <c r="A13" s="628" t="s">
        <v>388</v>
      </c>
      <c r="B13" s="634" t="s">
        <v>402</v>
      </c>
      <c r="C13" s="635" t="s">
        <v>28</v>
      </c>
      <c r="D13" s="618">
        <v>1247</v>
      </c>
      <c r="E13" s="618">
        <v>1291</v>
      </c>
      <c r="F13" s="618">
        <v>1366</v>
      </c>
      <c r="G13" s="618">
        <f t="shared" si="0"/>
        <v>119</v>
      </c>
      <c r="H13" s="644">
        <f t="shared" si="1"/>
        <v>109.54290296712108</v>
      </c>
      <c r="I13" s="238"/>
      <c r="J13" s="8"/>
      <c r="K13" s="26"/>
      <c r="L13" s="8"/>
    </row>
    <row r="14" spans="1:12" s="27" customFormat="1" ht="16.5">
      <c r="A14" s="628" t="s">
        <v>389</v>
      </c>
      <c r="B14" s="634" t="s">
        <v>403</v>
      </c>
      <c r="C14" s="635" t="s">
        <v>28</v>
      </c>
      <c r="D14" s="618">
        <v>1335</v>
      </c>
      <c r="E14" s="618">
        <v>1255</v>
      </c>
      <c r="F14" s="618">
        <v>1245</v>
      </c>
      <c r="G14" s="618">
        <f t="shared" si="0"/>
        <v>-90</v>
      </c>
      <c r="H14" s="644">
        <f t="shared" si="1"/>
        <v>93.258426966292134</v>
      </c>
      <c r="I14" s="239"/>
      <c r="J14" s="37"/>
      <c r="K14" s="38"/>
      <c r="L14" s="37"/>
    </row>
    <row r="15" spans="1:12" ht="16.5">
      <c r="A15" s="628" t="s">
        <v>390</v>
      </c>
      <c r="B15" s="291" t="s">
        <v>166</v>
      </c>
      <c r="C15" s="631" t="s">
        <v>28</v>
      </c>
      <c r="D15" s="618">
        <v>11365</v>
      </c>
      <c r="E15" s="618">
        <v>10873</v>
      </c>
      <c r="F15" s="618">
        <v>10762</v>
      </c>
      <c r="G15" s="618">
        <f t="shared" si="0"/>
        <v>-603</v>
      </c>
      <c r="H15" s="644">
        <f t="shared" si="1"/>
        <v>94.694236691597013</v>
      </c>
      <c r="I15" s="238"/>
      <c r="J15" s="8"/>
      <c r="K15" s="26"/>
      <c r="L15" s="8"/>
    </row>
    <row r="16" spans="1:12" ht="16.5">
      <c r="A16" s="628" t="s">
        <v>391</v>
      </c>
      <c r="B16" s="636" t="s">
        <v>404</v>
      </c>
      <c r="C16" s="631" t="s">
        <v>28</v>
      </c>
      <c r="D16" s="618">
        <v>745</v>
      </c>
      <c r="E16" s="618">
        <v>883</v>
      </c>
      <c r="F16" s="618">
        <v>885</v>
      </c>
      <c r="G16" s="618">
        <f t="shared" si="0"/>
        <v>140</v>
      </c>
      <c r="H16" s="644">
        <f t="shared" si="1"/>
        <v>118.79194630872483</v>
      </c>
      <c r="I16" s="238"/>
      <c r="J16" s="8"/>
      <c r="K16" s="26"/>
      <c r="L16" s="8"/>
    </row>
    <row r="17" spans="1:12" ht="16.5" customHeight="1">
      <c r="A17" s="628" t="s">
        <v>392</v>
      </c>
      <c r="B17" s="292" t="s">
        <v>405</v>
      </c>
      <c r="C17" s="631" t="s">
        <v>28</v>
      </c>
      <c r="D17" s="618">
        <v>5430</v>
      </c>
      <c r="E17" s="618">
        <v>5149</v>
      </c>
      <c r="F17" s="618">
        <v>5583</v>
      </c>
      <c r="G17" s="618">
        <f t="shared" si="0"/>
        <v>153</v>
      </c>
      <c r="H17" s="644">
        <f t="shared" si="1"/>
        <v>102.81767955801104</v>
      </c>
      <c r="I17" s="238"/>
      <c r="J17" s="8"/>
      <c r="K17" s="26"/>
      <c r="L17" s="8"/>
    </row>
    <row r="18" spans="1:12" ht="33">
      <c r="A18" s="628" t="s">
        <v>393</v>
      </c>
      <c r="B18" s="292" t="s">
        <v>406</v>
      </c>
      <c r="C18" s="631" t="s">
        <v>28</v>
      </c>
      <c r="D18" s="618">
        <v>4768</v>
      </c>
      <c r="E18" s="618">
        <v>4567</v>
      </c>
      <c r="F18" s="618">
        <v>4606</v>
      </c>
      <c r="G18" s="618">
        <f t="shared" si="0"/>
        <v>-162</v>
      </c>
      <c r="H18" s="644">
        <f t="shared" si="1"/>
        <v>96.602348993288587</v>
      </c>
      <c r="I18" s="238"/>
      <c r="J18" s="8"/>
      <c r="K18" s="26"/>
      <c r="L18" s="8"/>
    </row>
    <row r="19" spans="1:12" ht="16.5">
      <c r="A19" s="628" t="s">
        <v>394</v>
      </c>
      <c r="B19" s="292" t="s">
        <v>55</v>
      </c>
      <c r="C19" s="631" t="s">
        <v>28</v>
      </c>
      <c r="D19" s="618">
        <v>7227</v>
      </c>
      <c r="E19" s="618">
        <v>7506</v>
      </c>
      <c r="F19" s="618">
        <v>7523</v>
      </c>
      <c r="G19" s="618">
        <f t="shared" si="0"/>
        <v>296</v>
      </c>
      <c r="H19" s="644">
        <f t="shared" si="1"/>
        <v>104.09575204095751</v>
      </c>
      <c r="I19" s="238"/>
      <c r="J19" s="8"/>
      <c r="K19" s="26"/>
      <c r="L19" s="8"/>
    </row>
    <row r="20" spans="1:12" ht="16.5">
      <c r="A20" s="628" t="s">
        <v>395</v>
      </c>
      <c r="B20" s="292" t="s">
        <v>407</v>
      </c>
      <c r="C20" s="631" t="s">
        <v>28</v>
      </c>
      <c r="D20" s="618">
        <v>6168</v>
      </c>
      <c r="E20" s="618">
        <v>6321</v>
      </c>
      <c r="F20" s="618">
        <v>6356</v>
      </c>
      <c r="G20" s="618">
        <f t="shared" si="0"/>
        <v>188</v>
      </c>
      <c r="H20" s="644">
        <f t="shared" si="1"/>
        <v>103.04798962386511</v>
      </c>
      <c r="I20" s="238"/>
      <c r="J20" s="8"/>
      <c r="K20" s="26"/>
      <c r="L20" s="8"/>
    </row>
    <row r="21" spans="1:12" ht="16.5">
      <c r="A21" s="628" t="s">
        <v>396</v>
      </c>
      <c r="B21" s="292" t="s">
        <v>116</v>
      </c>
      <c r="C21" s="631" t="s">
        <v>28</v>
      </c>
      <c r="D21" s="618">
        <v>2422</v>
      </c>
      <c r="E21" s="618">
        <v>2354</v>
      </c>
      <c r="F21" s="618">
        <v>2300</v>
      </c>
      <c r="G21" s="618">
        <f t="shared" si="0"/>
        <v>-122</v>
      </c>
      <c r="H21" s="644">
        <f t="shared" si="1"/>
        <v>94.962840627580519</v>
      </c>
      <c r="I21" s="238"/>
      <c r="J21" s="8"/>
      <c r="K21" s="26"/>
      <c r="L21" s="8"/>
    </row>
    <row r="22" spans="1:12" s="11" customFormat="1" ht="19.5">
      <c r="A22" s="628" t="s">
        <v>397</v>
      </c>
      <c r="B22" s="637" t="s">
        <v>411</v>
      </c>
      <c r="C22" s="631" t="s">
        <v>28</v>
      </c>
      <c r="D22" s="619" t="s">
        <v>342</v>
      </c>
      <c r="E22" s="619" t="s">
        <v>342</v>
      </c>
      <c r="F22" s="619" t="s">
        <v>342</v>
      </c>
      <c r="G22" s="618"/>
      <c r="H22" s="644"/>
      <c r="I22" s="240"/>
      <c r="J22" s="8"/>
      <c r="K22" s="26"/>
      <c r="L22" s="8"/>
    </row>
    <row r="23" spans="1:12" s="11" customFormat="1" ht="36">
      <c r="A23" s="638" t="s">
        <v>60</v>
      </c>
      <c r="B23" s="639" t="s">
        <v>491</v>
      </c>
      <c r="C23" s="640" t="s">
        <v>28</v>
      </c>
      <c r="D23" s="620">
        <v>7229</v>
      </c>
      <c r="E23" s="620">
        <v>7229</v>
      </c>
      <c r="F23" s="620">
        <v>7229</v>
      </c>
      <c r="G23" s="620">
        <v>0</v>
      </c>
      <c r="H23" s="645">
        <v>100</v>
      </c>
      <c r="I23" s="240"/>
      <c r="J23" s="8"/>
      <c r="K23" s="26"/>
      <c r="L23" s="8"/>
    </row>
    <row r="24" spans="1:12" s="11" customFormat="1" ht="57" customHeight="1" thickBot="1">
      <c r="A24" s="641" t="s">
        <v>61</v>
      </c>
      <c r="B24" s="642" t="s">
        <v>412</v>
      </c>
      <c r="C24" s="524" t="s">
        <v>28</v>
      </c>
      <c r="D24" s="621">
        <f>D6+D23</f>
        <v>94115</v>
      </c>
      <c r="E24" s="621">
        <f>E6+E23</f>
        <v>91290</v>
      </c>
      <c r="F24" s="621">
        <f>F6+F23</f>
        <v>91558</v>
      </c>
      <c r="G24" s="621">
        <f>F24-D24</f>
        <v>-2557</v>
      </c>
      <c r="H24" s="646">
        <f>F24/D24*100</f>
        <v>97.283111087499336</v>
      </c>
      <c r="I24" s="240"/>
      <c r="J24" s="8"/>
      <c r="K24" s="26"/>
      <c r="L24" s="8"/>
    </row>
    <row r="25" spans="1:12" s="11" customFormat="1" ht="21" customHeight="1">
      <c r="A25" s="734" t="s">
        <v>488</v>
      </c>
      <c r="B25" s="734"/>
      <c r="C25" s="734"/>
      <c r="D25" s="734"/>
      <c r="E25" s="734"/>
      <c r="F25" s="734"/>
      <c r="G25" s="734"/>
      <c r="H25" s="734"/>
      <c r="I25" s="240"/>
      <c r="J25" s="8"/>
      <c r="K25" s="26"/>
      <c r="L25" s="8"/>
    </row>
    <row r="26" spans="1:12" s="11" customFormat="1" ht="38.25" customHeight="1">
      <c r="A26" s="734" t="s">
        <v>408</v>
      </c>
      <c r="B26" s="734"/>
      <c r="C26" s="734"/>
      <c r="D26" s="734"/>
      <c r="E26" s="734"/>
      <c r="F26" s="734"/>
      <c r="G26" s="734"/>
      <c r="H26" s="734"/>
      <c r="I26" s="240"/>
      <c r="J26" s="8"/>
      <c r="K26" s="26"/>
      <c r="L26" s="8"/>
    </row>
    <row r="27" spans="1:12" s="11" customFormat="1" ht="19.5" customHeight="1">
      <c r="A27" s="734" t="s">
        <v>516</v>
      </c>
      <c r="B27" s="734"/>
      <c r="C27" s="734"/>
      <c r="D27" s="734"/>
      <c r="E27" s="734"/>
      <c r="F27" s="734"/>
      <c r="G27" s="734"/>
      <c r="H27" s="734"/>
      <c r="I27" s="441"/>
      <c r="J27" s="8"/>
      <c r="K27" s="26"/>
      <c r="L27" s="8"/>
    </row>
    <row r="28" spans="1:12" s="11" customFormat="1" ht="17.25" customHeight="1" thickBot="1">
      <c r="A28" s="652"/>
      <c r="B28" s="652"/>
      <c r="C28" s="652"/>
      <c r="D28" s="652"/>
      <c r="E28" s="652"/>
      <c r="F28" s="652"/>
      <c r="G28" s="652"/>
      <c r="H28" s="652"/>
      <c r="I28" s="441"/>
      <c r="J28" s="8"/>
      <c r="K28" s="26"/>
      <c r="L28" s="8"/>
    </row>
    <row r="29" spans="1:12" s="11" customFormat="1" ht="33.75" customHeight="1" thickBot="1">
      <c r="A29" s="756" t="s">
        <v>66</v>
      </c>
      <c r="B29" s="757"/>
      <c r="C29" s="749" t="s">
        <v>117</v>
      </c>
      <c r="D29" s="751" t="s">
        <v>482</v>
      </c>
      <c r="E29" s="751" t="s">
        <v>415</v>
      </c>
      <c r="F29" s="751" t="s">
        <v>483</v>
      </c>
      <c r="G29" s="754" t="s">
        <v>484</v>
      </c>
      <c r="H29" s="755"/>
      <c r="I29" s="441"/>
      <c r="J29" s="8"/>
      <c r="K29" s="64"/>
      <c r="L29" s="8"/>
    </row>
    <row r="30" spans="1:12" s="11" customFormat="1" ht="17.25" thickBot="1">
      <c r="A30" s="758"/>
      <c r="B30" s="759"/>
      <c r="C30" s="750"/>
      <c r="D30" s="752"/>
      <c r="E30" s="752"/>
      <c r="F30" s="752"/>
      <c r="G30" s="522" t="s">
        <v>127</v>
      </c>
      <c r="H30" s="525" t="s">
        <v>29</v>
      </c>
      <c r="I30" s="441"/>
      <c r="J30" s="8"/>
      <c r="K30" s="64"/>
      <c r="L30" s="8"/>
    </row>
    <row r="31" spans="1:12" ht="33.75" customHeight="1">
      <c r="A31" s="762" t="s">
        <v>172</v>
      </c>
      <c r="B31" s="763"/>
      <c r="C31" s="529" t="s">
        <v>28</v>
      </c>
      <c r="D31" s="264">
        <f>D32+D33</f>
        <v>39212</v>
      </c>
      <c r="E31" s="264">
        <v>39557</v>
      </c>
      <c r="F31" s="264">
        <f>F32+F33</f>
        <v>39540</v>
      </c>
      <c r="G31" s="532">
        <f>F31-D31</f>
        <v>328</v>
      </c>
      <c r="H31" s="533">
        <f>F31/D31*100</f>
        <v>100.83647862899112</v>
      </c>
      <c r="I31" s="227"/>
      <c r="K31" s="4"/>
    </row>
    <row r="32" spans="1:12" ht="16.5">
      <c r="A32" s="747" t="s">
        <v>179</v>
      </c>
      <c r="B32" s="748"/>
      <c r="C32" s="530" t="s">
        <v>28</v>
      </c>
      <c r="D32" s="527">
        <v>21882</v>
      </c>
      <c r="E32" s="527">
        <v>21839</v>
      </c>
      <c r="F32" s="527">
        <v>21847</v>
      </c>
      <c r="G32" s="532">
        <f t="shared" ref="G32:G41" si="2">F32-D32</f>
        <v>-35</v>
      </c>
      <c r="H32" s="533">
        <f t="shared" ref="H32:H41" si="3">F32/D32*100</f>
        <v>99.840051183621242</v>
      </c>
      <c r="I32" s="227"/>
      <c r="K32" s="4"/>
    </row>
    <row r="33" spans="1:11" ht="16.5">
      <c r="A33" s="747" t="s">
        <v>180</v>
      </c>
      <c r="B33" s="748"/>
      <c r="C33" s="530" t="s">
        <v>28</v>
      </c>
      <c r="D33" s="527">
        <v>17330</v>
      </c>
      <c r="E33" s="527">
        <v>17718</v>
      </c>
      <c r="F33" s="527">
        <v>17693</v>
      </c>
      <c r="G33" s="532">
        <f>F33-D33</f>
        <v>363</v>
      </c>
      <c r="H33" s="533">
        <f>F33/D33*100</f>
        <v>102.09463358338142</v>
      </c>
      <c r="I33" s="227"/>
      <c r="K33" s="4"/>
    </row>
    <row r="34" spans="1:11" ht="16.5">
      <c r="A34" s="764" t="s">
        <v>341</v>
      </c>
      <c r="B34" s="765"/>
      <c r="C34" s="530"/>
      <c r="D34" s="527"/>
      <c r="E34" s="527"/>
      <c r="F34" s="527"/>
      <c r="G34" s="532"/>
      <c r="H34" s="533"/>
      <c r="I34" s="227"/>
      <c r="K34" s="4"/>
    </row>
    <row r="35" spans="1:11" ht="16.5">
      <c r="A35" s="764" t="s">
        <v>165</v>
      </c>
      <c r="B35" s="765"/>
      <c r="C35" s="530" t="s">
        <v>28</v>
      </c>
      <c r="D35" s="527">
        <f>D36+D37</f>
        <v>34492</v>
      </c>
      <c r="E35" s="527">
        <v>34764</v>
      </c>
      <c r="F35" s="527">
        <f>F36+F37</f>
        <v>34788</v>
      </c>
      <c r="G35" s="532">
        <f t="shared" si="2"/>
        <v>296</v>
      </c>
      <c r="H35" s="533">
        <f t="shared" si="3"/>
        <v>100.85817001043719</v>
      </c>
      <c r="I35" s="227"/>
      <c r="K35" s="4"/>
    </row>
    <row r="36" spans="1:11" ht="16.5">
      <c r="A36" s="747" t="s">
        <v>179</v>
      </c>
      <c r="B36" s="748"/>
      <c r="C36" s="530" t="s">
        <v>28</v>
      </c>
      <c r="D36" s="527">
        <v>21576</v>
      </c>
      <c r="E36" s="527">
        <v>21517</v>
      </c>
      <c r="F36" s="527">
        <v>21531</v>
      </c>
      <c r="G36" s="532">
        <f t="shared" si="2"/>
        <v>-45</v>
      </c>
      <c r="H36" s="533">
        <f t="shared" si="3"/>
        <v>99.791434927697438</v>
      </c>
      <c r="I36" s="227"/>
      <c r="K36" s="4"/>
    </row>
    <row r="37" spans="1:11" ht="16.5">
      <c r="A37" s="747" t="s">
        <v>180</v>
      </c>
      <c r="B37" s="748"/>
      <c r="C37" s="530" t="s">
        <v>28</v>
      </c>
      <c r="D37" s="527">
        <v>12916</v>
      </c>
      <c r="E37" s="527">
        <v>13247</v>
      </c>
      <c r="F37" s="527">
        <v>13257</v>
      </c>
      <c r="G37" s="532">
        <f>F37-D37</f>
        <v>341</v>
      </c>
      <c r="H37" s="533">
        <f t="shared" si="3"/>
        <v>102.64013626509755</v>
      </c>
      <c r="I37" s="227"/>
      <c r="K37" s="4"/>
    </row>
    <row r="38" spans="1:11" ht="16.5">
      <c r="A38" s="760" t="s">
        <v>164</v>
      </c>
      <c r="B38" s="761"/>
      <c r="C38" s="530" t="s">
        <v>28</v>
      </c>
      <c r="D38" s="527">
        <f>D39+D40</f>
        <v>1798</v>
      </c>
      <c r="E38" s="527">
        <v>1900</v>
      </c>
      <c r="F38" s="527">
        <f>F39+F40</f>
        <v>1879</v>
      </c>
      <c r="G38" s="532">
        <f t="shared" si="2"/>
        <v>81</v>
      </c>
      <c r="H38" s="533">
        <f t="shared" si="3"/>
        <v>104.50500556173526</v>
      </c>
      <c r="I38" s="227"/>
      <c r="K38" s="4"/>
    </row>
    <row r="39" spans="1:11" ht="16.5">
      <c r="A39" s="747" t="s">
        <v>179</v>
      </c>
      <c r="B39" s="748"/>
      <c r="C39" s="530" t="s">
        <v>28</v>
      </c>
      <c r="D39" s="527">
        <v>300</v>
      </c>
      <c r="E39" s="527">
        <v>317</v>
      </c>
      <c r="F39" s="527">
        <v>311</v>
      </c>
      <c r="G39" s="532">
        <f t="shared" si="2"/>
        <v>11</v>
      </c>
      <c r="H39" s="533">
        <f t="shared" si="3"/>
        <v>103.66666666666666</v>
      </c>
      <c r="I39" s="227"/>
      <c r="K39" s="4"/>
    </row>
    <row r="40" spans="1:11" ht="16.5">
      <c r="A40" s="747" t="s">
        <v>180</v>
      </c>
      <c r="B40" s="748"/>
      <c r="C40" s="530" t="s">
        <v>28</v>
      </c>
      <c r="D40" s="527">
        <v>1498</v>
      </c>
      <c r="E40" s="527">
        <v>1583</v>
      </c>
      <c r="F40" s="527">
        <v>1568</v>
      </c>
      <c r="G40" s="532">
        <f t="shared" si="2"/>
        <v>70</v>
      </c>
      <c r="H40" s="533">
        <f t="shared" si="3"/>
        <v>104.67289719626167</v>
      </c>
      <c r="I40" s="227"/>
      <c r="K40" s="4"/>
    </row>
    <row r="41" spans="1:11" ht="33.75" customHeight="1" thickBot="1">
      <c r="A41" s="781" t="s">
        <v>372</v>
      </c>
      <c r="B41" s="782"/>
      <c r="C41" s="531" t="s">
        <v>28</v>
      </c>
      <c r="D41" s="528">
        <f>D31-D35-D38</f>
        <v>2922</v>
      </c>
      <c r="E41" s="528">
        <v>2893</v>
      </c>
      <c r="F41" s="528">
        <f>F31-F35-F38</f>
        <v>2873</v>
      </c>
      <c r="G41" s="534">
        <f t="shared" si="2"/>
        <v>-49</v>
      </c>
      <c r="H41" s="535">
        <f t="shared" si="3"/>
        <v>98.323066392881586</v>
      </c>
      <c r="I41" s="228"/>
      <c r="K41" s="4"/>
    </row>
    <row r="43" spans="1:11" ht="18" customHeight="1">
      <c r="A43" s="783" t="s">
        <v>181</v>
      </c>
      <c r="B43" s="783"/>
      <c r="C43" s="783"/>
      <c r="D43" s="783"/>
      <c r="E43" s="783"/>
      <c r="F43" s="783"/>
      <c r="G43" s="783"/>
      <c r="H43" s="783"/>
      <c r="I43" s="783"/>
    </row>
    <row r="44" spans="1:11" ht="13.5" customHeight="1" thickBot="1">
      <c r="B44" s="526"/>
      <c r="C44" s="526"/>
      <c r="D44" s="526"/>
      <c r="E44" s="526"/>
      <c r="F44" s="526"/>
      <c r="G44" s="526"/>
      <c r="H44" s="526"/>
      <c r="I44" s="526"/>
    </row>
    <row r="45" spans="1:11" ht="27.75" customHeight="1" thickBot="1">
      <c r="A45" s="784" t="s">
        <v>66</v>
      </c>
      <c r="B45" s="785"/>
      <c r="C45" s="790" t="s">
        <v>117</v>
      </c>
      <c r="D45" s="792" t="s">
        <v>478</v>
      </c>
      <c r="E45" s="792" t="s">
        <v>435</v>
      </c>
      <c r="F45" s="792" t="s">
        <v>480</v>
      </c>
      <c r="G45" s="794" t="s">
        <v>485</v>
      </c>
      <c r="H45" s="795"/>
      <c r="I45" s="503"/>
      <c r="K45" s="117"/>
    </row>
    <row r="46" spans="1:11" ht="17.25" thickBot="1">
      <c r="A46" s="786"/>
      <c r="B46" s="787"/>
      <c r="C46" s="791"/>
      <c r="D46" s="793"/>
      <c r="E46" s="793"/>
      <c r="F46" s="793"/>
      <c r="G46" s="522" t="s">
        <v>127</v>
      </c>
      <c r="H46" s="525" t="s">
        <v>29</v>
      </c>
      <c r="I46" s="504"/>
      <c r="K46" s="117"/>
    </row>
    <row r="47" spans="1:11" s="27" customFormat="1" ht="33.75" customHeight="1">
      <c r="A47" s="788" t="s">
        <v>490</v>
      </c>
      <c r="B47" s="789"/>
      <c r="C47" s="544" t="s">
        <v>28</v>
      </c>
      <c r="D47" s="536">
        <f>D48+D50+D51+D52+D53+D57</f>
        <v>14699</v>
      </c>
      <c r="E47" s="536">
        <v>14961</v>
      </c>
      <c r="F47" s="536">
        <f>F48+F50+F51+F52+F53+F57</f>
        <v>9800</v>
      </c>
      <c r="G47" s="536">
        <f>F47-D47</f>
        <v>-4899</v>
      </c>
      <c r="H47" s="664">
        <f>F47/D47*100</f>
        <v>66.671202122593371</v>
      </c>
      <c r="I47" s="65"/>
      <c r="J47" s="235"/>
      <c r="K47" s="235"/>
    </row>
    <row r="48" spans="1:11" s="27" customFormat="1" ht="33" customHeight="1">
      <c r="A48" s="747" t="s">
        <v>374</v>
      </c>
      <c r="B48" s="748"/>
      <c r="C48" s="529" t="s">
        <v>28</v>
      </c>
      <c r="D48" s="532">
        <v>1055</v>
      </c>
      <c r="E48" s="532">
        <v>991</v>
      </c>
      <c r="F48" s="532">
        <v>988</v>
      </c>
      <c r="G48" s="532">
        <f>F48-D48</f>
        <v>-67</v>
      </c>
      <c r="H48" s="533">
        <f>F48/D48*100</f>
        <v>93.649289099526072</v>
      </c>
      <c r="I48" s="65"/>
      <c r="J48" s="235"/>
      <c r="K48" s="235"/>
    </row>
    <row r="49" spans="1:11" s="7" customFormat="1" ht="16.5">
      <c r="A49" s="747" t="s">
        <v>375</v>
      </c>
      <c r="B49" s="748"/>
      <c r="C49" s="545"/>
      <c r="D49" s="543"/>
      <c r="E49" s="537"/>
      <c r="F49" s="537"/>
      <c r="G49" s="552"/>
      <c r="H49" s="553"/>
      <c r="I49" s="66"/>
      <c r="J49" s="28"/>
      <c r="K49" s="28"/>
    </row>
    <row r="50" spans="1:11" ht="16.5">
      <c r="A50" s="737" t="s">
        <v>376</v>
      </c>
      <c r="B50" s="738"/>
      <c r="C50" s="546" t="s">
        <v>28</v>
      </c>
      <c r="D50" s="538">
        <v>408</v>
      </c>
      <c r="E50" s="538">
        <v>409</v>
      </c>
      <c r="F50" s="538">
        <v>412</v>
      </c>
      <c r="G50" s="538">
        <f t="shared" ref="G50:G60" si="4">F50-D50</f>
        <v>4</v>
      </c>
      <c r="H50" s="554">
        <f t="shared" ref="H50:H60" si="5">F50/D50*100</f>
        <v>100.98039215686273</v>
      </c>
      <c r="I50" s="67"/>
      <c r="J50" s="29"/>
      <c r="K50" s="29"/>
    </row>
    <row r="51" spans="1:11" ht="16.5">
      <c r="A51" s="796" t="s">
        <v>377</v>
      </c>
      <c r="B51" s="797"/>
      <c r="C51" s="546" t="s">
        <v>28</v>
      </c>
      <c r="D51" s="538">
        <v>384</v>
      </c>
      <c r="E51" s="538">
        <v>382</v>
      </c>
      <c r="F51" s="538">
        <v>413</v>
      </c>
      <c r="G51" s="538">
        <f t="shared" si="4"/>
        <v>29</v>
      </c>
      <c r="H51" s="554">
        <f t="shared" si="5"/>
        <v>107.55208333333333</v>
      </c>
      <c r="I51" s="67"/>
      <c r="J51" s="29"/>
      <c r="K51" s="29"/>
    </row>
    <row r="52" spans="1:11" ht="16.5">
      <c r="A52" s="735" t="s">
        <v>378</v>
      </c>
      <c r="B52" s="736"/>
      <c r="C52" s="547" t="s">
        <v>28</v>
      </c>
      <c r="D52" s="539">
        <v>6479</v>
      </c>
      <c r="E52" s="539">
        <v>6773</v>
      </c>
      <c r="F52" s="539">
        <v>6819</v>
      </c>
      <c r="G52" s="538">
        <f t="shared" si="4"/>
        <v>340</v>
      </c>
      <c r="H52" s="554">
        <f t="shared" si="5"/>
        <v>105.24772341410711</v>
      </c>
      <c r="I52" s="67"/>
      <c r="J52" s="29"/>
      <c r="K52" s="29"/>
    </row>
    <row r="53" spans="1:11" ht="22.5" customHeight="1">
      <c r="A53" s="735" t="s">
        <v>518</v>
      </c>
      <c r="B53" s="736"/>
      <c r="C53" s="547" t="s">
        <v>28</v>
      </c>
      <c r="D53" s="539">
        <v>5080</v>
      </c>
      <c r="E53" s="539">
        <v>5238</v>
      </c>
      <c r="F53" s="539">
        <f>F54+F55+F56</f>
        <v>0</v>
      </c>
      <c r="G53" s="538">
        <f t="shared" si="4"/>
        <v>-5080</v>
      </c>
      <c r="H53" s="554">
        <f t="shared" si="5"/>
        <v>0</v>
      </c>
      <c r="I53" s="67"/>
      <c r="J53" s="29"/>
      <c r="K53" s="29"/>
    </row>
    <row r="54" spans="1:11" ht="15.75">
      <c r="A54" s="739" t="s">
        <v>380</v>
      </c>
      <c r="B54" s="740"/>
      <c r="C54" s="548" t="s">
        <v>28</v>
      </c>
      <c r="D54" s="540">
        <v>15</v>
      </c>
      <c r="E54" s="540">
        <v>165</v>
      </c>
      <c r="F54" s="540"/>
      <c r="G54" s="540">
        <f t="shared" si="4"/>
        <v>-15</v>
      </c>
      <c r="H54" s="665">
        <f t="shared" si="5"/>
        <v>0</v>
      </c>
      <c r="I54" s="67"/>
      <c r="J54" s="29"/>
      <c r="K54" s="29"/>
    </row>
    <row r="55" spans="1:11" ht="15.75">
      <c r="A55" s="739" t="s">
        <v>381</v>
      </c>
      <c r="B55" s="740"/>
      <c r="C55" s="548" t="s">
        <v>28</v>
      </c>
      <c r="D55" s="540">
        <v>4819</v>
      </c>
      <c r="E55" s="540">
        <v>4809</v>
      </c>
      <c r="F55" s="540"/>
      <c r="G55" s="540">
        <f t="shared" si="4"/>
        <v>-4819</v>
      </c>
      <c r="H55" s="665">
        <f t="shared" si="5"/>
        <v>0</v>
      </c>
      <c r="I55" s="67"/>
      <c r="J55" s="30"/>
      <c r="K55" s="29"/>
    </row>
    <row r="56" spans="1:11" ht="15.75">
      <c r="A56" s="739" t="s">
        <v>382</v>
      </c>
      <c r="B56" s="740"/>
      <c r="C56" s="548" t="s">
        <v>28</v>
      </c>
      <c r="D56" s="540">
        <v>246</v>
      </c>
      <c r="E56" s="540">
        <v>264</v>
      </c>
      <c r="F56" s="540"/>
      <c r="G56" s="540">
        <f t="shared" si="4"/>
        <v>-246</v>
      </c>
      <c r="H56" s="665">
        <f t="shared" si="5"/>
        <v>0</v>
      </c>
      <c r="I56" s="67"/>
      <c r="J56" s="30"/>
      <c r="K56" s="29"/>
    </row>
    <row r="57" spans="1:11" ht="16.5">
      <c r="A57" s="747" t="s">
        <v>379</v>
      </c>
      <c r="B57" s="748"/>
      <c r="C57" s="549" t="s">
        <v>28</v>
      </c>
      <c r="D57" s="532">
        <v>1293</v>
      </c>
      <c r="E57" s="532">
        <v>1168</v>
      </c>
      <c r="F57" s="532">
        <v>1168</v>
      </c>
      <c r="G57" s="532">
        <f t="shared" si="4"/>
        <v>-125</v>
      </c>
      <c r="H57" s="252">
        <f t="shared" si="5"/>
        <v>90.332559938128384</v>
      </c>
      <c r="I57" s="67"/>
      <c r="J57" s="30"/>
      <c r="K57" s="29"/>
    </row>
    <row r="58" spans="1:11" ht="41.25" customHeight="1">
      <c r="A58" s="760" t="s">
        <v>519</v>
      </c>
      <c r="B58" s="761"/>
      <c r="C58" s="550" t="s">
        <v>28</v>
      </c>
      <c r="D58" s="541">
        <v>1426</v>
      </c>
      <c r="E58" s="541">
        <v>1045</v>
      </c>
      <c r="F58" s="541">
        <v>1054</v>
      </c>
      <c r="G58" s="555">
        <f t="shared" si="4"/>
        <v>-372</v>
      </c>
      <c r="H58" s="556">
        <f t="shared" si="5"/>
        <v>73.91304347826086</v>
      </c>
      <c r="I58" s="68"/>
      <c r="J58" s="30"/>
      <c r="K58" s="30"/>
    </row>
    <row r="59" spans="1:11" ht="40.5" customHeight="1">
      <c r="A59" s="760" t="s">
        <v>520</v>
      </c>
      <c r="B59" s="761"/>
      <c r="C59" s="550" t="s">
        <v>28</v>
      </c>
      <c r="D59" s="541">
        <v>2204</v>
      </c>
      <c r="E59" s="541">
        <v>2002</v>
      </c>
      <c r="F59" s="541">
        <v>1525</v>
      </c>
      <c r="G59" s="555">
        <f t="shared" si="4"/>
        <v>-679</v>
      </c>
      <c r="H59" s="556">
        <f t="shared" si="5"/>
        <v>69.192377495462793</v>
      </c>
      <c r="I59" s="68"/>
      <c r="K59" s="30"/>
    </row>
    <row r="60" spans="1:11" ht="21" customHeight="1" thickBot="1">
      <c r="A60" s="778" t="s">
        <v>373</v>
      </c>
      <c r="B60" s="779"/>
      <c r="C60" s="551" t="s">
        <v>28</v>
      </c>
      <c r="D60" s="542">
        <f>D47+D58+D59</f>
        <v>18329</v>
      </c>
      <c r="E60" s="542">
        <v>18008</v>
      </c>
      <c r="F60" s="542">
        <f>F59+F58+F47</f>
        <v>12379</v>
      </c>
      <c r="G60" s="666">
        <f t="shared" si="4"/>
        <v>-5950</v>
      </c>
      <c r="H60" s="667">
        <f t="shared" si="5"/>
        <v>67.537781657482682</v>
      </c>
      <c r="I60" s="68"/>
      <c r="K60" s="30"/>
    </row>
    <row r="61" spans="1:11" ht="33.75" customHeight="1">
      <c r="A61" s="753" t="s">
        <v>521</v>
      </c>
      <c r="B61" s="753"/>
      <c r="C61" s="753"/>
      <c r="D61" s="753"/>
      <c r="E61" s="753"/>
      <c r="F61" s="753"/>
      <c r="G61" s="753"/>
      <c r="H61" s="753"/>
      <c r="I61" s="68"/>
      <c r="K61" s="30"/>
    </row>
    <row r="62" spans="1:11" ht="39" customHeight="1">
      <c r="A62" s="780" t="s">
        <v>517</v>
      </c>
      <c r="B62" s="780"/>
      <c r="C62" s="780"/>
      <c r="D62" s="780"/>
      <c r="E62" s="780"/>
      <c r="F62" s="780"/>
      <c r="G62" s="780"/>
      <c r="H62" s="780"/>
      <c r="I62" s="59"/>
    </row>
    <row r="72" spans="2:9">
      <c r="B72" s="11"/>
      <c r="C72" s="11"/>
      <c r="D72" s="11"/>
      <c r="E72" s="11"/>
      <c r="F72" s="11"/>
      <c r="G72" s="11"/>
      <c r="H72" s="11"/>
      <c r="I72" s="11"/>
    </row>
  </sheetData>
  <mergeCells count="52">
    <mergeCell ref="A60:B60"/>
    <mergeCell ref="A62:H62"/>
    <mergeCell ref="A41:B41"/>
    <mergeCell ref="A43:I43"/>
    <mergeCell ref="A45:B46"/>
    <mergeCell ref="A47:B47"/>
    <mergeCell ref="A48:B48"/>
    <mergeCell ref="C45:C46"/>
    <mergeCell ref="D45:D46"/>
    <mergeCell ref="E45:E46"/>
    <mergeCell ref="F45:F46"/>
    <mergeCell ref="G45:H45"/>
    <mergeCell ref="A49:B49"/>
    <mergeCell ref="A59:B59"/>
    <mergeCell ref="A52:B52"/>
    <mergeCell ref="A51:B51"/>
    <mergeCell ref="A1:I1"/>
    <mergeCell ref="D2:H2"/>
    <mergeCell ref="A26:H26"/>
    <mergeCell ref="A25:H25"/>
    <mergeCell ref="F3:F5"/>
    <mergeCell ref="G3:H4"/>
    <mergeCell ref="B3:B5"/>
    <mergeCell ref="C3:C5"/>
    <mergeCell ref="D3:D5"/>
    <mergeCell ref="A61:H61"/>
    <mergeCell ref="F29:F30"/>
    <mergeCell ref="G29:H29"/>
    <mergeCell ref="A29:B30"/>
    <mergeCell ref="E29:E30"/>
    <mergeCell ref="A57:B57"/>
    <mergeCell ref="A58:B58"/>
    <mergeCell ref="A31:B31"/>
    <mergeCell ref="A32:B32"/>
    <mergeCell ref="A33:B33"/>
    <mergeCell ref="A34:B34"/>
    <mergeCell ref="A35:B35"/>
    <mergeCell ref="A54:B54"/>
    <mergeCell ref="A55:B55"/>
    <mergeCell ref="A37:B37"/>
    <mergeCell ref="A38:B38"/>
    <mergeCell ref="A27:H27"/>
    <mergeCell ref="A53:B53"/>
    <mergeCell ref="A50:B50"/>
    <mergeCell ref="A56:B56"/>
    <mergeCell ref="E3:E5"/>
    <mergeCell ref="A3:A5"/>
    <mergeCell ref="A36:B36"/>
    <mergeCell ref="C29:C30"/>
    <mergeCell ref="D29:D30"/>
    <mergeCell ref="A39:B39"/>
    <mergeCell ref="A40:B4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9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  <pageSetUpPr fitToPage="1"/>
  </sheetPr>
  <dimension ref="A1:R27"/>
  <sheetViews>
    <sheetView topLeftCell="A20" zoomScale="90" zoomScaleNormal="90" workbookViewId="0">
      <selection activeCell="K5" sqref="K5"/>
    </sheetView>
  </sheetViews>
  <sheetFormatPr defaultColWidth="9.140625" defaultRowHeight="12.75"/>
  <cols>
    <col min="1" max="1" width="47.85546875" style="2" customWidth="1"/>
    <col min="2" max="2" width="8" style="2" customWidth="1"/>
    <col min="3" max="3" width="18.5703125" style="2" customWidth="1"/>
    <col min="4" max="4" width="17.7109375" style="2" customWidth="1"/>
    <col min="5" max="5" width="18.140625" style="2" customWidth="1"/>
    <col min="6" max="6" width="11.8554687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98" t="s">
        <v>41</v>
      </c>
      <c r="B1" s="798"/>
      <c r="C1" s="798"/>
      <c r="D1" s="798"/>
      <c r="E1" s="798"/>
      <c r="F1" s="798"/>
      <c r="G1" s="798"/>
      <c r="H1" s="798"/>
    </row>
    <row r="2" spans="1:13" ht="19.5" thickBot="1">
      <c r="A2" s="254"/>
      <c r="B2" s="254"/>
      <c r="C2" s="254"/>
      <c r="D2" s="254"/>
      <c r="E2" s="254"/>
      <c r="F2" s="254"/>
      <c r="H2" s="10"/>
    </row>
    <row r="3" spans="1:13" ht="51.75" thickBot="1">
      <c r="A3" s="707" t="s">
        <v>66</v>
      </c>
      <c r="B3" s="709" t="s">
        <v>447</v>
      </c>
      <c r="C3" s="800" t="s">
        <v>64</v>
      </c>
      <c r="D3" s="801"/>
      <c r="E3" s="801"/>
      <c r="F3" s="802"/>
      <c r="G3" s="616" t="s">
        <v>153</v>
      </c>
      <c r="H3" s="265" t="s">
        <v>58</v>
      </c>
      <c r="M3" s="31"/>
    </row>
    <row r="4" spans="1:13" ht="54.75" customHeight="1" thickBot="1">
      <c r="A4" s="708"/>
      <c r="B4" s="799"/>
      <c r="C4" s="436" t="s">
        <v>452</v>
      </c>
      <c r="D4" s="263" t="s">
        <v>434</v>
      </c>
      <c r="E4" s="263" t="s">
        <v>451</v>
      </c>
      <c r="F4" s="266" t="s">
        <v>453</v>
      </c>
      <c r="G4" s="647" t="s">
        <v>451</v>
      </c>
      <c r="H4" s="263" t="s">
        <v>451</v>
      </c>
      <c r="M4" s="32"/>
    </row>
    <row r="5" spans="1:13" ht="36.75" customHeight="1">
      <c r="A5" s="255" t="s">
        <v>169</v>
      </c>
      <c r="B5" s="256" t="s">
        <v>28</v>
      </c>
      <c r="C5" s="432">
        <v>1613</v>
      </c>
      <c r="D5" s="442">
        <v>1839</v>
      </c>
      <c r="E5" s="432">
        <v>1843</v>
      </c>
      <c r="F5" s="430">
        <f>E5-C5</f>
        <v>230</v>
      </c>
      <c r="G5" s="519">
        <v>476</v>
      </c>
      <c r="H5" s="430">
        <v>26200</v>
      </c>
      <c r="M5" s="32"/>
    </row>
    <row r="6" spans="1:13" ht="20.25" customHeight="1" thickBot="1">
      <c r="A6" s="257" t="s">
        <v>32</v>
      </c>
      <c r="B6" s="258" t="s">
        <v>28</v>
      </c>
      <c r="C6" s="433">
        <v>1202</v>
      </c>
      <c r="D6" s="443">
        <v>1094</v>
      </c>
      <c r="E6" s="268">
        <v>1099</v>
      </c>
      <c r="F6" s="122">
        <f>E6-C6</f>
        <v>-103</v>
      </c>
      <c r="G6" s="122">
        <v>84</v>
      </c>
      <c r="H6" s="431">
        <v>21000</v>
      </c>
      <c r="M6" s="32"/>
    </row>
    <row r="7" spans="1:13" ht="35.25" customHeight="1" thickBot="1">
      <c r="A7" s="259" t="s">
        <v>40</v>
      </c>
      <c r="B7" s="260" t="s">
        <v>29</v>
      </c>
      <c r="C7" s="434">
        <v>1</v>
      </c>
      <c r="D7" s="444">
        <v>0.9</v>
      </c>
      <c r="E7" s="434">
        <v>0.9</v>
      </c>
      <c r="F7" s="267">
        <f>E7-C7</f>
        <v>-9.9999999999999978E-2</v>
      </c>
      <c r="G7" s="611">
        <v>2.2999999999999998</v>
      </c>
      <c r="H7" s="377">
        <v>1.4</v>
      </c>
      <c r="M7" s="32"/>
    </row>
    <row r="8" spans="1:13" ht="54.75" customHeight="1" thickBot="1">
      <c r="A8" s="261" t="s">
        <v>51</v>
      </c>
      <c r="B8" s="260" t="s">
        <v>33</v>
      </c>
      <c r="C8" s="435">
        <v>3115</v>
      </c>
      <c r="D8" s="445">
        <v>1858</v>
      </c>
      <c r="E8" s="264">
        <v>2062</v>
      </c>
      <c r="F8" s="122">
        <f>E8-C8</f>
        <v>-1053</v>
      </c>
      <c r="G8" s="648">
        <v>197</v>
      </c>
      <c r="H8" s="123">
        <v>28400</v>
      </c>
      <c r="M8" s="32"/>
    </row>
    <row r="9" spans="1:13" ht="43.5" customHeight="1" thickBot="1">
      <c r="A9" s="262" t="s">
        <v>48</v>
      </c>
      <c r="B9" s="260" t="s">
        <v>28</v>
      </c>
      <c r="C9" s="434">
        <v>0.5</v>
      </c>
      <c r="D9" s="444">
        <v>1</v>
      </c>
      <c r="E9" s="434">
        <v>0.9</v>
      </c>
      <c r="F9" s="267">
        <f>E9-C9</f>
        <v>0.4</v>
      </c>
      <c r="G9" s="611">
        <v>2.8</v>
      </c>
      <c r="H9" s="437">
        <v>0.9</v>
      </c>
    </row>
    <row r="10" spans="1:13" ht="33" hidden="1">
      <c r="A10" s="45" t="s">
        <v>174</v>
      </c>
      <c r="B10" s="46"/>
      <c r="C10" s="47"/>
      <c r="D10" s="48"/>
      <c r="E10" s="48"/>
      <c r="F10" s="72"/>
      <c r="G10" s="71"/>
      <c r="H10" s="49"/>
    </row>
    <row r="11" spans="1:13" ht="21" hidden="1" customHeight="1">
      <c r="A11" s="50" t="s">
        <v>175</v>
      </c>
      <c r="B11" s="51" t="s">
        <v>29</v>
      </c>
      <c r="C11" s="52">
        <v>21.5</v>
      </c>
      <c r="D11" s="43"/>
      <c r="E11" s="43">
        <v>29.4</v>
      </c>
      <c r="F11" s="52">
        <f>E11-C11</f>
        <v>7.8999999999999986</v>
      </c>
      <c r="G11" s="73"/>
      <c r="H11" s="53"/>
    </row>
    <row r="12" spans="1:13" ht="21" hidden="1" customHeight="1">
      <c r="A12" s="50" t="s">
        <v>176</v>
      </c>
      <c r="B12" s="51" t="s">
        <v>29</v>
      </c>
      <c r="C12" s="52">
        <v>69.2</v>
      </c>
      <c r="D12" s="43"/>
      <c r="E12" s="43">
        <v>64.7</v>
      </c>
      <c r="F12" s="52">
        <f>E12-C12</f>
        <v>-4.5</v>
      </c>
      <c r="G12" s="73"/>
      <c r="H12" s="53"/>
    </row>
    <row r="13" spans="1:13" ht="19.5" hidden="1" customHeight="1" thickBot="1">
      <c r="A13" s="54" t="s">
        <v>177</v>
      </c>
      <c r="B13" s="55" t="s">
        <v>29</v>
      </c>
      <c r="C13" s="44">
        <v>9.3000000000000007</v>
      </c>
      <c r="D13" s="56"/>
      <c r="E13" s="56">
        <v>5.9</v>
      </c>
      <c r="F13" s="44">
        <f>E13-C13</f>
        <v>-3.4000000000000004</v>
      </c>
      <c r="G13" s="74"/>
      <c r="H13" s="57"/>
    </row>
    <row r="14" spans="1:13" s="4" customFormat="1" ht="40.5" customHeight="1">
      <c r="A14" s="253"/>
      <c r="B14" s="121"/>
      <c r="C14" s="121"/>
      <c r="D14" s="121"/>
      <c r="E14" s="121"/>
      <c r="F14" s="121"/>
      <c r="G14" s="121"/>
      <c r="H14" s="121"/>
      <c r="I14" s="121"/>
    </row>
    <row r="15" spans="1:13" s="4" customFormat="1" ht="19.5" customHeight="1">
      <c r="A15" s="5"/>
      <c r="B15" s="269"/>
      <c r="C15" s="270"/>
      <c r="D15" s="270"/>
      <c r="E15" s="250"/>
    </row>
    <row r="16" spans="1:13" s="4" customFormat="1" ht="19.5" customHeight="1">
      <c r="A16" s="5"/>
      <c r="B16" s="269"/>
      <c r="C16" s="270"/>
      <c r="D16" s="270"/>
      <c r="E16" s="250"/>
    </row>
    <row r="17" spans="1:18" s="4" customFormat="1" ht="21.75" customHeight="1">
      <c r="A17" s="5"/>
      <c r="B17" s="269"/>
      <c r="C17" s="270"/>
      <c r="D17" s="270"/>
      <c r="E17" s="250"/>
    </row>
    <row r="18" spans="1:18" s="4" customFormat="1" ht="19.5" customHeight="1">
      <c r="A18" s="5"/>
      <c r="B18" s="269"/>
      <c r="C18" s="270"/>
      <c r="D18" s="270"/>
      <c r="E18" s="250"/>
    </row>
    <row r="19" spans="1:18" s="4" customFormat="1" ht="19.5" customHeight="1">
      <c r="A19" s="5"/>
      <c r="B19" s="269"/>
      <c r="C19" s="270"/>
      <c r="D19" s="270"/>
      <c r="E19" s="250"/>
    </row>
    <row r="20" spans="1:18" s="4" customFormat="1" ht="19.5" customHeight="1">
      <c r="A20" s="5"/>
      <c r="B20" s="269"/>
      <c r="C20" s="270"/>
      <c r="D20" s="270"/>
      <c r="E20" s="250"/>
    </row>
    <row r="21" spans="1:18" s="4" customFormat="1" ht="19.5" customHeight="1">
      <c r="A21" s="5"/>
      <c r="B21" s="269"/>
      <c r="C21" s="270"/>
      <c r="D21" s="270"/>
      <c r="E21" s="250"/>
      <c r="P21" s="22"/>
      <c r="Q21" s="63"/>
      <c r="R21" s="63"/>
    </row>
    <row r="22" spans="1:18" s="4" customFormat="1" ht="19.5" customHeight="1">
      <c r="A22" s="5"/>
      <c r="B22" s="269"/>
      <c r="C22" s="270"/>
      <c r="D22" s="270"/>
      <c r="E22" s="250"/>
      <c r="P22" s="22"/>
      <c r="Q22" s="63"/>
      <c r="R22" s="63"/>
    </row>
    <row r="23" spans="1:18" ht="15.75">
      <c r="P23" s="22"/>
      <c r="Q23" s="63"/>
      <c r="R23" s="63"/>
    </row>
    <row r="24" spans="1:18" ht="15.75">
      <c r="P24" s="22"/>
      <c r="Q24" s="63"/>
      <c r="R24" s="63"/>
    </row>
    <row r="25" spans="1:18" ht="15.75">
      <c r="P25" s="22"/>
      <c r="Q25" s="63"/>
      <c r="R25" s="63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tabColor rgb="FF00B050"/>
  </sheetPr>
  <dimension ref="A1:N90"/>
  <sheetViews>
    <sheetView view="pageBreakPreview" topLeftCell="A77" zoomScale="90" zoomScaleSheetLayoutView="90" zoomScalePageLayoutView="80" workbookViewId="0">
      <selection activeCell="K52" sqref="K52"/>
    </sheetView>
  </sheetViews>
  <sheetFormatPr defaultColWidth="9.140625"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>
      <c r="A1" s="805" t="s">
        <v>370</v>
      </c>
      <c r="B1" s="805"/>
      <c r="C1" s="805"/>
      <c r="D1" s="805"/>
      <c r="E1" s="805"/>
      <c r="F1" s="805"/>
      <c r="G1" s="805"/>
      <c r="H1" s="805"/>
      <c r="I1" s="805"/>
      <c r="J1" s="805"/>
      <c r="K1" s="106"/>
      <c r="L1" s="21"/>
      <c r="M1" s="21"/>
    </row>
    <row r="2" spans="1:13" ht="22.5" customHeight="1" thickBot="1">
      <c r="A2" s="816"/>
      <c r="B2" s="808" t="s">
        <v>355</v>
      </c>
      <c r="C2" s="809"/>
      <c r="D2" s="810"/>
      <c r="E2" s="808" t="s">
        <v>58</v>
      </c>
      <c r="F2" s="809"/>
      <c r="G2" s="810"/>
      <c r="H2" s="819" t="s">
        <v>25</v>
      </c>
      <c r="I2" s="809"/>
      <c r="J2" s="810"/>
      <c r="K2" s="19"/>
      <c r="L2" s="21"/>
      <c r="M2" s="21"/>
    </row>
    <row r="3" spans="1:13" ht="14.25">
      <c r="A3" s="817"/>
      <c r="B3" s="820" t="s">
        <v>22</v>
      </c>
      <c r="C3" s="821" t="s">
        <v>26</v>
      </c>
      <c r="D3" s="806" t="s">
        <v>460</v>
      </c>
      <c r="E3" s="811" t="s">
        <v>22</v>
      </c>
      <c r="F3" s="813" t="s">
        <v>26</v>
      </c>
      <c r="G3" s="815" t="s">
        <v>460</v>
      </c>
      <c r="H3" s="822" t="s">
        <v>22</v>
      </c>
      <c r="I3" s="821" t="s">
        <v>26</v>
      </c>
      <c r="J3" s="806" t="s">
        <v>460</v>
      </c>
      <c r="K3" s="20"/>
      <c r="L3" s="20"/>
      <c r="M3" s="20"/>
    </row>
    <row r="4" spans="1:13" ht="57.75" customHeight="1" thickBot="1">
      <c r="A4" s="818"/>
      <c r="B4" s="812"/>
      <c r="C4" s="814"/>
      <c r="D4" s="807"/>
      <c r="E4" s="812"/>
      <c r="F4" s="814"/>
      <c r="G4" s="807"/>
      <c r="H4" s="823"/>
      <c r="I4" s="814"/>
      <c r="J4" s="807"/>
      <c r="K4" s="20"/>
      <c r="L4" s="20"/>
      <c r="M4" s="20"/>
    </row>
    <row r="5" spans="1:13" ht="18" hidden="1" customHeight="1">
      <c r="A5" s="295" t="s">
        <v>10</v>
      </c>
      <c r="B5" s="296">
        <v>2679.4</v>
      </c>
      <c r="C5" s="297">
        <v>101.1</v>
      </c>
      <c r="D5" s="298">
        <v>101.1</v>
      </c>
      <c r="E5" s="296">
        <v>1662.34</v>
      </c>
      <c r="F5" s="299">
        <f>E5/1645.8*100</f>
        <v>101.00498237938996</v>
      </c>
      <c r="G5" s="300">
        <f t="shared" ref="G5:G10" si="0">E5/1645.8*100</f>
        <v>101.00498237938996</v>
      </c>
      <c r="H5" s="296">
        <v>1506.8</v>
      </c>
      <c r="I5" s="297">
        <v>102.2</v>
      </c>
      <c r="J5" s="298">
        <v>102.2</v>
      </c>
      <c r="K5" s="20"/>
      <c r="L5" s="20"/>
      <c r="M5" s="20"/>
    </row>
    <row r="6" spans="1:13" ht="18" hidden="1" customHeight="1">
      <c r="A6" s="301" t="s">
        <v>11</v>
      </c>
      <c r="B6" s="302">
        <v>2703.1</v>
      </c>
      <c r="C6" s="303">
        <v>100.9</v>
      </c>
      <c r="D6" s="304">
        <v>102</v>
      </c>
      <c r="E6" s="302">
        <v>1671.55</v>
      </c>
      <c r="F6" s="305">
        <f t="shared" ref="F6:F11" si="1">E6/E5*100</f>
        <v>100.55403828338368</v>
      </c>
      <c r="G6" s="306">
        <f t="shared" si="0"/>
        <v>101.56458864989671</v>
      </c>
      <c r="H6" s="302">
        <v>1524.3</v>
      </c>
      <c r="I6" s="303">
        <v>101.2</v>
      </c>
      <c r="J6" s="304">
        <v>103.4</v>
      </c>
      <c r="K6" s="20"/>
      <c r="L6" s="20"/>
      <c r="M6" s="20"/>
    </row>
    <row r="7" spans="1:13" ht="18" hidden="1" customHeight="1">
      <c r="A7" s="301" t="s">
        <v>12</v>
      </c>
      <c r="B7" s="302">
        <v>2800.3</v>
      </c>
      <c r="C7" s="303">
        <v>103.6</v>
      </c>
      <c r="D7" s="304">
        <v>105.6</v>
      </c>
      <c r="E7" s="302">
        <v>1684.83</v>
      </c>
      <c r="F7" s="305">
        <f t="shared" si="1"/>
        <v>100.79447219646435</v>
      </c>
      <c r="G7" s="306">
        <f t="shared" si="0"/>
        <v>102.37149106817354</v>
      </c>
      <c r="H7" s="302">
        <v>1542.5</v>
      </c>
      <c r="I7" s="303">
        <v>101.2</v>
      </c>
      <c r="J7" s="304">
        <v>104.7</v>
      </c>
      <c r="K7" s="20"/>
      <c r="L7" s="20"/>
      <c r="M7" s="20"/>
    </row>
    <row r="8" spans="1:13" ht="18" hidden="1" customHeight="1">
      <c r="A8" s="301" t="s">
        <v>13</v>
      </c>
      <c r="B8" s="302">
        <v>2903.6</v>
      </c>
      <c r="C8" s="303">
        <v>103.7</v>
      </c>
      <c r="D8" s="304">
        <v>109.5</v>
      </c>
      <c r="E8" s="302">
        <v>1703.7</v>
      </c>
      <c r="F8" s="305">
        <f t="shared" si="1"/>
        <v>101.11999430209578</v>
      </c>
      <c r="G8" s="306">
        <f t="shared" si="0"/>
        <v>103.51804593510757</v>
      </c>
      <c r="H8" s="302">
        <v>1555.4</v>
      </c>
      <c r="I8" s="303">
        <v>100.8</v>
      </c>
      <c r="J8" s="304">
        <v>105.5</v>
      </c>
      <c r="K8" s="20"/>
      <c r="L8" s="19"/>
      <c r="M8" s="19"/>
    </row>
    <row r="9" spans="1:13" ht="18" hidden="1" customHeight="1">
      <c r="A9" s="301" t="s">
        <v>14</v>
      </c>
      <c r="B9" s="302">
        <v>2944.1</v>
      </c>
      <c r="C9" s="303">
        <v>101.4</v>
      </c>
      <c r="D9" s="304">
        <v>111.1</v>
      </c>
      <c r="E9" s="302">
        <v>1752.4</v>
      </c>
      <c r="F9" s="305">
        <f t="shared" si="1"/>
        <v>102.85848447496626</v>
      </c>
      <c r="G9" s="306">
        <f t="shared" si="0"/>
        <v>106.47709320695104</v>
      </c>
      <c r="H9" s="302">
        <v>1589.8</v>
      </c>
      <c r="I9" s="303">
        <v>102.2</v>
      </c>
      <c r="J9" s="304">
        <v>107.9</v>
      </c>
      <c r="K9" s="13"/>
      <c r="L9" s="13"/>
      <c r="M9" s="13"/>
    </row>
    <row r="10" spans="1:13" ht="18" hidden="1" customHeight="1">
      <c r="A10" s="301" t="s">
        <v>15</v>
      </c>
      <c r="B10" s="302">
        <v>2989.1</v>
      </c>
      <c r="C10" s="303">
        <v>101.5</v>
      </c>
      <c r="D10" s="304">
        <v>112.8</v>
      </c>
      <c r="E10" s="302">
        <v>1769.4</v>
      </c>
      <c r="F10" s="305">
        <f t="shared" si="1"/>
        <v>100.97009815110705</v>
      </c>
      <c r="G10" s="306">
        <f t="shared" si="0"/>
        <v>107.5100255195042</v>
      </c>
      <c r="H10" s="302">
        <v>1666.3</v>
      </c>
      <c r="I10" s="303">
        <v>102.2</v>
      </c>
      <c r="J10" s="304">
        <v>113.1</v>
      </c>
      <c r="K10" s="13"/>
      <c r="L10" s="13"/>
      <c r="M10" s="13"/>
    </row>
    <row r="11" spans="1:13" ht="18" hidden="1" customHeight="1">
      <c r="A11" s="301" t="s">
        <v>130</v>
      </c>
      <c r="B11" s="302">
        <v>2970.1</v>
      </c>
      <c r="C11" s="303">
        <v>99.4</v>
      </c>
      <c r="D11" s="304">
        <v>112</v>
      </c>
      <c r="E11" s="302">
        <v>1775.6</v>
      </c>
      <c r="F11" s="305">
        <f t="shared" si="1"/>
        <v>100.35040126596586</v>
      </c>
      <c r="G11" s="306">
        <f>E11/1645.8*100</f>
        <v>107.88674200996475</v>
      </c>
      <c r="H11" s="302">
        <v>1726.5</v>
      </c>
      <c r="I11" s="305">
        <f t="shared" ref="I11:I17" si="2">H11/H10*100</f>
        <v>103.61279481485927</v>
      </c>
      <c r="J11" s="306">
        <f>H11/1473.8*100</f>
        <v>117.14615280227983</v>
      </c>
      <c r="K11" s="13"/>
      <c r="L11" s="13"/>
      <c r="M11" s="13"/>
    </row>
    <row r="12" spans="1:13" ht="18" hidden="1" customHeight="1">
      <c r="A12" s="301" t="s">
        <v>138</v>
      </c>
      <c r="B12" s="302">
        <v>2889.4</v>
      </c>
      <c r="C12" s="305">
        <f t="shared" ref="C12:C17" si="3">B12/B11*100</f>
        <v>97.282919767011222</v>
      </c>
      <c r="D12" s="307">
        <f>B12/2650.25*100</f>
        <v>109.0236770116027</v>
      </c>
      <c r="E12" s="302">
        <v>1783.1</v>
      </c>
      <c r="F12" s="305">
        <f t="shared" ref="F12:F17" si="4">E12/E11*100</f>
        <v>100.42239243072764</v>
      </c>
      <c r="G12" s="306">
        <f>E12/1645.8*100</f>
        <v>108.3424474419735</v>
      </c>
      <c r="H12" s="302">
        <v>1656.9</v>
      </c>
      <c r="I12" s="305">
        <f t="shared" si="2"/>
        <v>95.968722849695922</v>
      </c>
      <c r="J12" s="306">
        <f>H12/1473.8*100</f>
        <v>112.42366671190123</v>
      </c>
      <c r="K12" s="13"/>
      <c r="L12" s="13"/>
      <c r="M12" s="13"/>
    </row>
    <row r="13" spans="1:13" ht="18" hidden="1" customHeight="1">
      <c r="A13" s="308" t="s">
        <v>144</v>
      </c>
      <c r="B13" s="309">
        <v>2726.8</v>
      </c>
      <c r="C13" s="310">
        <f t="shared" si="3"/>
        <v>94.372534090122514</v>
      </c>
      <c r="D13" s="311">
        <f>B13/2650.25*100</f>
        <v>102.88840675407982</v>
      </c>
      <c r="E13" s="309">
        <v>1718.9</v>
      </c>
      <c r="F13" s="310">
        <f t="shared" si="4"/>
        <v>96.399528910324733</v>
      </c>
      <c r="G13" s="312">
        <f>E13/1645.8*100</f>
        <v>104.44160894397862</v>
      </c>
      <c r="H13" s="309">
        <v>1640.4</v>
      </c>
      <c r="I13" s="310">
        <f t="shared" si="2"/>
        <v>99.004164403403948</v>
      </c>
      <c r="J13" s="312">
        <f>H13/1473.8*100</f>
        <v>111.30411181978559</v>
      </c>
      <c r="K13" s="13"/>
      <c r="L13" s="13"/>
      <c r="M13" s="13"/>
    </row>
    <row r="14" spans="1:13" ht="18" hidden="1" customHeight="1">
      <c r="A14" s="308" t="s">
        <v>145</v>
      </c>
      <c r="B14" s="309">
        <v>2842.3</v>
      </c>
      <c r="C14" s="310">
        <f t="shared" si="3"/>
        <v>104.23573419392696</v>
      </c>
      <c r="D14" s="311">
        <f>B14/2650.25*100</f>
        <v>107.24648618054901</v>
      </c>
      <c r="E14" s="309">
        <v>1788.9</v>
      </c>
      <c r="F14" s="310">
        <f t="shared" si="4"/>
        <v>104.07237186572809</v>
      </c>
      <c r="G14" s="312">
        <f>E14/1645.8*100</f>
        <v>108.69485964272695</v>
      </c>
      <c r="H14" s="309">
        <v>1706.3</v>
      </c>
      <c r="I14" s="310">
        <f t="shared" si="2"/>
        <v>104.01731285052425</v>
      </c>
      <c r="J14" s="312">
        <f>H14/1473.8*100</f>
        <v>115.77554620708372</v>
      </c>
      <c r="K14" s="13"/>
      <c r="L14" s="13"/>
      <c r="M14" s="13"/>
    </row>
    <row r="15" spans="1:13" ht="18" hidden="1" customHeight="1" thickBot="1">
      <c r="A15" s="308" t="s">
        <v>150</v>
      </c>
      <c r="B15" s="309">
        <v>2955.4</v>
      </c>
      <c r="C15" s="310">
        <f t="shared" si="3"/>
        <v>103.97917179748795</v>
      </c>
      <c r="D15" s="311">
        <f>B15/2650.25*100</f>
        <v>111.51400811244223</v>
      </c>
      <c r="E15" s="309">
        <v>1847.5</v>
      </c>
      <c r="F15" s="310">
        <f t="shared" si="4"/>
        <v>103.27575605120465</v>
      </c>
      <c r="G15" s="312">
        <f>E15/1645.8*100</f>
        <v>112.25543808482198</v>
      </c>
      <c r="H15" s="309">
        <v>1754.5</v>
      </c>
      <c r="I15" s="310">
        <f t="shared" si="2"/>
        <v>102.82482564613491</v>
      </c>
      <c r="J15" s="312">
        <f>H15/1473.8*100</f>
        <v>119.04600352829422</v>
      </c>
      <c r="K15" s="13"/>
      <c r="L15" s="13"/>
      <c r="M15" s="13"/>
    </row>
    <row r="16" spans="1:13" ht="18" hidden="1" customHeight="1">
      <c r="A16" s="313" t="s">
        <v>152</v>
      </c>
      <c r="B16" s="296">
        <v>3026.4</v>
      </c>
      <c r="C16" s="299">
        <f t="shared" si="3"/>
        <v>102.40238208025987</v>
      </c>
      <c r="D16" s="314">
        <f>B16/B16*100</f>
        <v>100</v>
      </c>
      <c r="E16" s="315">
        <v>1922.04</v>
      </c>
      <c r="F16" s="299">
        <f t="shared" si="4"/>
        <v>104.03464140730716</v>
      </c>
      <c r="G16" s="300">
        <f>E16/E16*100</f>
        <v>100</v>
      </c>
      <c r="H16" s="315">
        <v>1802</v>
      </c>
      <c r="I16" s="299">
        <f t="shared" si="2"/>
        <v>102.70732402393845</v>
      </c>
      <c r="J16" s="300">
        <f>H16/H16*100</f>
        <v>100</v>
      </c>
      <c r="K16" s="13"/>
      <c r="L16" s="13"/>
      <c r="M16" s="13"/>
    </row>
    <row r="17" spans="1:13" ht="18" hidden="1" customHeight="1">
      <c r="A17" s="316" t="s">
        <v>10</v>
      </c>
      <c r="B17" s="317">
        <v>3049.23</v>
      </c>
      <c r="C17" s="310">
        <f t="shared" si="3"/>
        <v>100.75436161776368</v>
      </c>
      <c r="D17" s="311">
        <f>B17/B16*100</f>
        <v>100.75436161776368</v>
      </c>
      <c r="E17" s="317">
        <v>2038.6</v>
      </c>
      <c r="F17" s="310">
        <f t="shared" si="4"/>
        <v>106.06438991904434</v>
      </c>
      <c r="G17" s="312">
        <f>E17/1922*100</f>
        <v>106.06659729448491</v>
      </c>
      <c r="H17" s="317">
        <v>1880</v>
      </c>
      <c r="I17" s="310">
        <f t="shared" si="2"/>
        <v>104.32852386237515</v>
      </c>
      <c r="J17" s="312">
        <f>H17/1802*100</f>
        <v>104.32852386237515</v>
      </c>
      <c r="K17" s="13"/>
      <c r="L17" s="13"/>
      <c r="M17" s="13"/>
    </row>
    <row r="18" spans="1:13" ht="18" hidden="1" customHeight="1">
      <c r="A18" s="316" t="s">
        <v>11</v>
      </c>
      <c r="B18" s="317">
        <v>3222.24</v>
      </c>
      <c r="C18" s="310">
        <f t="shared" ref="C18:C23" si="5">B18/B17*100</f>
        <v>105.67389144144586</v>
      </c>
      <c r="D18" s="311">
        <f>B18/B16*100</f>
        <v>106.4710547184774</v>
      </c>
      <c r="E18" s="317">
        <v>2109.6</v>
      </c>
      <c r="F18" s="310">
        <f t="shared" ref="F18:F23" si="6">E18/E17*100</f>
        <v>103.48278230157952</v>
      </c>
      <c r="G18" s="312">
        <f>E18/E16*100</f>
        <v>109.75838171942311</v>
      </c>
      <c r="H18" s="317">
        <v>1941</v>
      </c>
      <c r="I18" s="310">
        <f t="shared" ref="I18:I23" si="7">H18/H17*100</f>
        <v>103.24468085106382</v>
      </c>
      <c r="J18" s="312">
        <f>H18/H16*100</f>
        <v>107.71365149833518</v>
      </c>
      <c r="K18" s="13"/>
      <c r="L18" s="13"/>
      <c r="M18" s="13"/>
    </row>
    <row r="19" spans="1:13" ht="18" hidden="1" customHeight="1">
      <c r="A19" s="316" t="s">
        <v>12</v>
      </c>
      <c r="B19" s="317">
        <v>3317.51</v>
      </c>
      <c r="C19" s="310">
        <f t="shared" si="5"/>
        <v>102.95663885992354</v>
      </c>
      <c r="D19" s="311">
        <f>B19/B16*100</f>
        <v>109.61901929685436</v>
      </c>
      <c r="E19" s="317">
        <v>2179.4</v>
      </c>
      <c r="F19" s="310">
        <f t="shared" si="6"/>
        <v>103.3086841107319</v>
      </c>
      <c r="G19" s="312">
        <f>E19/E16*100</f>
        <v>113.38993985557013</v>
      </c>
      <c r="H19" s="317">
        <v>1993.5</v>
      </c>
      <c r="I19" s="310">
        <f t="shared" si="7"/>
        <v>102.7047913446677</v>
      </c>
      <c r="J19" s="312">
        <f>H19/H16*100</f>
        <v>110.62708102108768</v>
      </c>
      <c r="K19" s="13"/>
      <c r="L19" s="13"/>
      <c r="M19" s="13"/>
    </row>
    <row r="20" spans="1:13" ht="16.5" hidden="1" customHeight="1">
      <c r="A20" s="318" t="s">
        <v>13</v>
      </c>
      <c r="B20" s="317">
        <v>3437.04</v>
      </c>
      <c r="C20" s="310">
        <f t="shared" si="5"/>
        <v>103.60300345741234</v>
      </c>
      <c r="D20" s="311">
        <f>B20/B16*100</f>
        <v>113.56859635210151</v>
      </c>
      <c r="E20" s="317">
        <v>2274.83</v>
      </c>
      <c r="F20" s="310">
        <f t="shared" si="6"/>
        <v>104.37872809030007</v>
      </c>
      <c r="G20" s="312">
        <f>E20/E16*100</f>
        <v>118.35497700360034</v>
      </c>
      <c r="H20" s="309">
        <v>2070.3000000000002</v>
      </c>
      <c r="I20" s="310">
        <f t="shared" si="7"/>
        <v>103.85252069224981</v>
      </c>
      <c r="J20" s="312">
        <f>H20/H16*100</f>
        <v>114.88901220865706</v>
      </c>
      <c r="K20" s="13"/>
      <c r="L20" s="13"/>
      <c r="M20" s="13"/>
    </row>
    <row r="21" spans="1:13" ht="16.5" hidden="1" customHeight="1">
      <c r="A21" s="319" t="s">
        <v>14</v>
      </c>
      <c r="B21" s="320">
        <v>3674.67</v>
      </c>
      <c r="C21" s="305">
        <f t="shared" si="5"/>
        <v>106.91379791913972</v>
      </c>
      <c r="D21" s="307">
        <f>B21/B16*100</f>
        <v>121.42049960348929</v>
      </c>
      <c r="E21" s="320">
        <v>2357.1</v>
      </c>
      <c r="F21" s="305">
        <f t="shared" si="6"/>
        <v>103.61653398275914</v>
      </c>
      <c r="G21" s="306">
        <f>E21/E16*100</f>
        <v>122.63532496722232</v>
      </c>
      <c r="H21" s="302">
        <v>2155.1999999999998</v>
      </c>
      <c r="I21" s="305">
        <f t="shared" si="7"/>
        <v>104.10085494855817</v>
      </c>
      <c r="J21" s="306">
        <f>H21/H16*100</f>
        <v>119.60044395116536</v>
      </c>
      <c r="K21" s="13"/>
      <c r="L21" s="13"/>
      <c r="M21" s="13"/>
    </row>
    <row r="22" spans="1:13" ht="16.5" hidden="1" customHeight="1">
      <c r="A22" s="318" t="s">
        <v>15</v>
      </c>
      <c r="B22" s="317">
        <v>3705.87</v>
      </c>
      <c r="C22" s="310">
        <f t="shared" si="5"/>
        <v>100.84905583358506</v>
      </c>
      <c r="D22" s="311">
        <f>B22/B16*100</f>
        <v>122.45142743854083</v>
      </c>
      <c r="E22" s="317">
        <v>2355.83</v>
      </c>
      <c r="F22" s="310">
        <f t="shared" si="6"/>
        <v>99.946120232489079</v>
      </c>
      <c r="G22" s="312">
        <f>E22/E16*100</f>
        <v>122.56924933924371</v>
      </c>
      <c r="H22" s="309">
        <v>2173.9</v>
      </c>
      <c r="I22" s="310">
        <f t="shared" si="7"/>
        <v>100.86766889383819</v>
      </c>
      <c r="J22" s="312">
        <f>H22/H16*100</f>
        <v>120.63817980022198</v>
      </c>
      <c r="K22" s="13"/>
      <c r="L22" s="13"/>
      <c r="M22" s="13"/>
    </row>
    <row r="23" spans="1:13" ht="16.5" hidden="1" customHeight="1">
      <c r="A23" s="318" t="s">
        <v>130</v>
      </c>
      <c r="B23" s="317">
        <v>3734.85</v>
      </c>
      <c r="C23" s="310">
        <f t="shared" si="5"/>
        <v>100.78200260667536</v>
      </c>
      <c r="D23" s="311">
        <f>B23/B16*100</f>
        <v>123.40900079302139</v>
      </c>
      <c r="E23" s="317">
        <v>2382.3000000000002</v>
      </c>
      <c r="F23" s="310">
        <f t="shared" si="6"/>
        <v>101.12359550561798</v>
      </c>
      <c r="G23" s="312">
        <f>E23/E16*100</f>
        <v>123.94643191608917</v>
      </c>
      <c r="H23" s="309">
        <v>2147.4</v>
      </c>
      <c r="I23" s="310">
        <f t="shared" si="7"/>
        <v>98.780992685956122</v>
      </c>
      <c r="J23" s="312">
        <f>H23/H16*100</f>
        <v>119.16759156492786</v>
      </c>
      <c r="K23" s="13"/>
      <c r="L23" s="13"/>
      <c r="M23" s="13"/>
    </row>
    <row r="24" spans="1:13" ht="16.5" hidden="1" customHeight="1">
      <c r="A24" s="318" t="s">
        <v>138</v>
      </c>
      <c r="B24" s="320">
        <v>3311.01</v>
      </c>
      <c r="C24" s="305">
        <f t="shared" ref="C24:C31" si="8">B24/B23*100</f>
        <v>88.651753082453126</v>
      </c>
      <c r="D24" s="307">
        <f>B24/B16*100</f>
        <v>109.40424266455196</v>
      </c>
      <c r="E24" s="320">
        <v>2262.54</v>
      </c>
      <c r="F24" s="305">
        <f t="shared" ref="F24:F34" si="9">E24/E23*100</f>
        <v>94.972925324266456</v>
      </c>
      <c r="G24" s="306">
        <f>E24/E16*100</f>
        <v>117.71555222576013</v>
      </c>
      <c r="H24" s="302">
        <v>2068.1</v>
      </c>
      <c r="I24" s="305">
        <f t="shared" ref="I24:I31" si="10">H24/H23*100</f>
        <v>96.307162149576214</v>
      </c>
      <c r="J24" s="306">
        <f>H24/H16*100</f>
        <v>114.76692563817979</v>
      </c>
      <c r="K24" s="13"/>
      <c r="L24" s="13"/>
      <c r="M24" s="13"/>
    </row>
    <row r="25" spans="1:13" ht="16.5" hidden="1" customHeight="1">
      <c r="A25" s="318" t="s">
        <v>144</v>
      </c>
      <c r="B25" s="317">
        <v>3270.26</v>
      </c>
      <c r="C25" s="310">
        <f t="shared" si="8"/>
        <v>98.769257718943777</v>
      </c>
      <c r="D25" s="311">
        <f>B25/B16*100</f>
        <v>108.05775839280993</v>
      </c>
      <c r="E25" s="317">
        <v>2196.8000000000002</v>
      </c>
      <c r="F25" s="310">
        <f t="shared" si="9"/>
        <v>97.094416010324693</v>
      </c>
      <c r="G25" s="312">
        <f>E25/E16*100</f>
        <v>114.29522798693057</v>
      </c>
      <c r="H25" s="309">
        <v>2037.8</v>
      </c>
      <c r="I25" s="310">
        <f t="shared" si="10"/>
        <v>98.534887094434509</v>
      </c>
      <c r="J25" s="312">
        <f>H25/H16*100</f>
        <v>113.08546059933407</v>
      </c>
      <c r="K25" s="13"/>
      <c r="L25" s="13"/>
      <c r="M25" s="13"/>
    </row>
    <row r="26" spans="1:13" ht="16.5" hidden="1" customHeight="1">
      <c r="A26" s="318" t="s">
        <v>145</v>
      </c>
      <c r="B26" s="317">
        <v>3404.45</v>
      </c>
      <c r="C26" s="310">
        <f t="shared" si="8"/>
        <v>104.10334346504557</v>
      </c>
      <c r="D26" s="311">
        <f>B26/B16*100</f>
        <v>112.49173936029607</v>
      </c>
      <c r="E26" s="317">
        <v>2201.81</v>
      </c>
      <c r="F26" s="310">
        <f t="shared" si="9"/>
        <v>100.22805899490166</v>
      </c>
      <c r="G26" s="312">
        <f>E26/E16*100</f>
        <v>114.55588853509812</v>
      </c>
      <c r="H26" s="309">
        <v>2066.8000000000002</v>
      </c>
      <c r="I26" s="310">
        <f t="shared" si="10"/>
        <v>101.42310334674652</v>
      </c>
      <c r="J26" s="312">
        <f>H26/H16*100</f>
        <v>114.69478357380689</v>
      </c>
      <c r="K26" s="13"/>
      <c r="L26" s="13"/>
      <c r="M26" s="13"/>
    </row>
    <row r="27" spans="1:13" ht="16.5" hidden="1" customHeight="1" thickBot="1">
      <c r="A27" s="318" t="s">
        <v>150</v>
      </c>
      <c r="B27" s="317">
        <v>3476.63</v>
      </c>
      <c r="C27" s="310">
        <f>B27/B26*100</f>
        <v>102.12016625299241</v>
      </c>
      <c r="D27" s="311">
        <f>B27/B16*100</f>
        <v>114.87675125561722</v>
      </c>
      <c r="E27" s="317">
        <v>2225.09</v>
      </c>
      <c r="F27" s="310">
        <f>E27/E26*100</f>
        <v>101.05731193881398</v>
      </c>
      <c r="G27" s="312">
        <f>E27/E16*100</f>
        <v>115.76710162119417</v>
      </c>
      <c r="H27" s="309">
        <v>2093.5</v>
      </c>
      <c r="I27" s="310">
        <f>H27/H26*100</f>
        <v>101.2918521385717</v>
      </c>
      <c r="J27" s="312">
        <f>H27/H16*100</f>
        <v>116.1764705882353</v>
      </c>
      <c r="K27" s="13"/>
      <c r="L27" s="13"/>
      <c r="M27" s="13"/>
    </row>
    <row r="28" spans="1:13" ht="16.5" hidden="1" customHeight="1">
      <c r="A28" s="321" t="s">
        <v>168</v>
      </c>
      <c r="B28" s="315">
        <v>3437.58</v>
      </c>
      <c r="C28" s="299">
        <f>B28/B27*100</f>
        <v>98.876785852966805</v>
      </c>
      <c r="D28" s="300">
        <v>120.1</v>
      </c>
      <c r="E28" s="322">
        <v>2241.8000000000002</v>
      </c>
      <c r="F28" s="299">
        <f>E28/E27*100</f>
        <v>100.75098085920121</v>
      </c>
      <c r="G28" s="323">
        <f>E28/E16*100</f>
        <v>116.63649039562134</v>
      </c>
      <c r="H28" s="324">
        <v>2116.4</v>
      </c>
      <c r="I28" s="299">
        <f>H28/H27*100</f>
        <v>101.09386195366612</v>
      </c>
      <c r="J28" s="300">
        <f>H28/H16*100</f>
        <v>117.44728079911211</v>
      </c>
      <c r="K28" s="13"/>
      <c r="L28" s="13"/>
      <c r="M28" s="13"/>
    </row>
    <row r="29" spans="1:13" ht="16.5" hidden="1" customHeight="1">
      <c r="A29" s="325" t="s">
        <v>10</v>
      </c>
      <c r="B29" s="320">
        <v>3458.68</v>
      </c>
      <c r="C29" s="305">
        <f>B29/B28*100</f>
        <v>100.61380389692749</v>
      </c>
      <c r="D29" s="306">
        <f t="shared" ref="D29:D34" si="11">B29/B$28*100</f>
        <v>100.61380389692749</v>
      </c>
      <c r="E29" s="326">
        <v>2295.15</v>
      </c>
      <c r="F29" s="305">
        <f>E29/E28*100</f>
        <v>102.37978410206084</v>
      </c>
      <c r="G29" s="327">
        <f t="shared" ref="G29:G34" si="12">E29/E$28*100</f>
        <v>102.37978410206084</v>
      </c>
      <c r="H29" s="302">
        <v>2159.42</v>
      </c>
      <c r="I29" s="305">
        <f>H29/H28*100</f>
        <v>102.03269703269704</v>
      </c>
      <c r="J29" s="306">
        <f t="shared" ref="J29:J34" si="13">H29/H$28*100</f>
        <v>102.03269703269704</v>
      </c>
      <c r="K29" s="13"/>
      <c r="L29" s="13"/>
      <c r="M29" s="13"/>
    </row>
    <row r="30" spans="1:13" ht="16.5" hidden="1" customHeight="1">
      <c r="A30" s="325" t="s">
        <v>11</v>
      </c>
      <c r="B30" s="320">
        <v>3610.8</v>
      </c>
      <c r="C30" s="305">
        <f t="shared" si="8"/>
        <v>104.39820972162792</v>
      </c>
      <c r="D30" s="306">
        <f t="shared" si="11"/>
        <v>105.0390100012218</v>
      </c>
      <c r="E30" s="326">
        <v>2360.09</v>
      </c>
      <c r="F30" s="305">
        <f t="shared" si="9"/>
        <v>102.82944469860358</v>
      </c>
      <c r="G30" s="327">
        <f t="shared" si="12"/>
        <v>105.27656347577839</v>
      </c>
      <c r="H30" s="302">
        <v>2190.87</v>
      </c>
      <c r="I30" s="305">
        <f t="shared" si="10"/>
        <v>101.45640959146436</v>
      </c>
      <c r="J30" s="306">
        <f t="shared" si="13"/>
        <v>103.51871101871102</v>
      </c>
      <c r="K30" s="13"/>
      <c r="L30" s="13"/>
      <c r="M30" s="13"/>
    </row>
    <row r="31" spans="1:13" ht="16.5" hidden="1" customHeight="1">
      <c r="A31" s="325" t="s">
        <v>12</v>
      </c>
      <c r="B31" s="320">
        <v>3757.48</v>
      </c>
      <c r="C31" s="305">
        <f t="shared" si="8"/>
        <v>104.06225767143016</v>
      </c>
      <c r="D31" s="306">
        <f t="shared" si="11"/>
        <v>109.30596524299072</v>
      </c>
      <c r="E31" s="326">
        <v>2423.02</v>
      </c>
      <c r="F31" s="305">
        <f t="shared" si="9"/>
        <v>102.66642373807777</v>
      </c>
      <c r="G31" s="327">
        <f t="shared" si="12"/>
        <v>108.08368275492906</v>
      </c>
      <c r="H31" s="302">
        <v>2204.0500000000002</v>
      </c>
      <c r="I31" s="305">
        <f t="shared" si="10"/>
        <v>100.60158749720432</v>
      </c>
      <c r="J31" s="306">
        <f t="shared" si="13"/>
        <v>104.14146664146664</v>
      </c>
      <c r="K31" s="13"/>
      <c r="L31" s="13"/>
      <c r="M31" s="13"/>
    </row>
    <row r="32" spans="1:13" ht="16.5" hidden="1" customHeight="1">
      <c r="A32" s="325" t="s">
        <v>13</v>
      </c>
      <c r="B32" s="320">
        <v>3814.09</v>
      </c>
      <c r="C32" s="305">
        <f t="shared" ref="C32:C37" si="14">B32/B31*100</f>
        <v>101.50659484548154</v>
      </c>
      <c r="D32" s="306">
        <f t="shared" si="11"/>
        <v>110.95276328114548</v>
      </c>
      <c r="E32" s="326">
        <v>2406.36</v>
      </c>
      <c r="F32" s="305">
        <f t="shared" si="9"/>
        <v>99.312428291966228</v>
      </c>
      <c r="G32" s="327">
        <f t="shared" si="12"/>
        <v>107.34052993130521</v>
      </c>
      <c r="H32" s="302">
        <v>2212.92</v>
      </c>
      <c r="I32" s="305">
        <f t="shared" ref="I32:I37" si="15">H32/H31*100</f>
        <v>100.40244096095823</v>
      </c>
      <c r="J32" s="306">
        <f t="shared" si="13"/>
        <v>104.56057456057455</v>
      </c>
      <c r="K32" s="13"/>
      <c r="L32" s="13"/>
      <c r="M32" s="13"/>
    </row>
    <row r="33" spans="1:13" ht="16.5" hidden="1" customHeight="1">
      <c r="A33" s="328" t="s">
        <v>14</v>
      </c>
      <c r="B33" s="317">
        <v>3947.2</v>
      </c>
      <c r="C33" s="310">
        <f t="shared" si="14"/>
        <v>103.48995435346306</v>
      </c>
      <c r="D33" s="312">
        <f t="shared" si="11"/>
        <v>114.82496407356338</v>
      </c>
      <c r="E33" s="329">
        <v>2406.1</v>
      </c>
      <c r="F33" s="330">
        <f t="shared" si="9"/>
        <v>99.989195299123978</v>
      </c>
      <c r="G33" s="331">
        <f t="shared" si="12"/>
        <v>107.32893210812739</v>
      </c>
      <c r="H33" s="332">
        <v>2240.4</v>
      </c>
      <c r="I33" s="310">
        <f t="shared" si="15"/>
        <v>101.2417981671276</v>
      </c>
      <c r="J33" s="312">
        <f t="shared" si="13"/>
        <v>105.85900585900585</v>
      </c>
      <c r="K33" s="13"/>
      <c r="L33" s="13"/>
      <c r="M33" s="13"/>
    </row>
    <row r="34" spans="1:13" ht="16.5" hidden="1" customHeight="1">
      <c r="A34" s="325" t="s">
        <v>15</v>
      </c>
      <c r="B34" s="320">
        <v>3926.3</v>
      </c>
      <c r="C34" s="305">
        <f t="shared" si="14"/>
        <v>99.470510741791657</v>
      </c>
      <c r="D34" s="306">
        <f t="shared" si="11"/>
        <v>114.21697822305228</v>
      </c>
      <c r="E34" s="326">
        <v>2410.9299999999998</v>
      </c>
      <c r="F34" s="333">
        <f t="shared" si="9"/>
        <v>100.20073978637629</v>
      </c>
      <c r="G34" s="327">
        <f t="shared" si="12"/>
        <v>107.54438397716119</v>
      </c>
      <c r="H34" s="302">
        <v>2270.63</v>
      </c>
      <c r="I34" s="305">
        <f t="shared" si="15"/>
        <v>101.34931262274594</v>
      </c>
      <c r="J34" s="306">
        <f t="shared" si="13"/>
        <v>107.28737478737477</v>
      </c>
      <c r="K34" s="13"/>
      <c r="L34" s="13"/>
      <c r="M34" s="13"/>
    </row>
    <row r="35" spans="1:13" ht="16.5" hidden="1" customHeight="1">
      <c r="A35" s="325" t="s">
        <v>130</v>
      </c>
      <c r="B35" s="320">
        <v>3709.52</v>
      </c>
      <c r="C35" s="305">
        <f t="shared" si="14"/>
        <v>94.478771362351324</v>
      </c>
      <c r="D35" s="306">
        <f>B35/B$28*100</f>
        <v>107.91079771234415</v>
      </c>
      <c r="E35" s="326">
        <v>2423.37</v>
      </c>
      <c r="F35" s="305">
        <f t="shared" ref="F35:F40" si="16">E35/E34*100</f>
        <v>100.51598345866533</v>
      </c>
      <c r="G35" s="327">
        <f>E35/E$28*100</f>
        <v>108.09929520920687</v>
      </c>
      <c r="H35" s="334">
        <v>2305.1999999999998</v>
      </c>
      <c r="I35" s="305">
        <f t="shared" si="15"/>
        <v>101.52248494911103</v>
      </c>
      <c r="J35" s="306">
        <f>H35/H$28*100</f>
        <v>108.92080892080891</v>
      </c>
      <c r="K35" s="13"/>
      <c r="L35" s="13"/>
      <c r="M35" s="13"/>
    </row>
    <row r="36" spans="1:13" ht="16.5" hidden="1" customHeight="1">
      <c r="A36" s="325" t="s">
        <v>138</v>
      </c>
      <c r="B36" s="320">
        <v>3718.28</v>
      </c>
      <c r="C36" s="305">
        <f t="shared" si="14"/>
        <v>100.23614915137269</v>
      </c>
      <c r="D36" s="306">
        <f>B36/B$28*100</f>
        <v>108.16562814538135</v>
      </c>
      <c r="E36" s="326">
        <v>2428.86</v>
      </c>
      <c r="F36" s="305">
        <f t="shared" si="16"/>
        <v>100.22654402753193</v>
      </c>
      <c r="G36" s="327">
        <f>E36/E$28*100</f>
        <v>108.34418770630742</v>
      </c>
      <c r="H36" s="334">
        <v>2225.67</v>
      </c>
      <c r="I36" s="305">
        <f t="shared" si="15"/>
        <v>96.549973971889642</v>
      </c>
      <c r="J36" s="306">
        <f>H36/H$28*100</f>
        <v>105.16301266301267</v>
      </c>
      <c r="K36" s="13"/>
      <c r="L36" s="13"/>
      <c r="M36" s="13"/>
    </row>
    <row r="37" spans="1:13" ht="16.5" hidden="1" customHeight="1">
      <c r="A37" s="335" t="s">
        <v>144</v>
      </c>
      <c r="B37" s="320">
        <v>3475.35</v>
      </c>
      <c r="C37" s="305">
        <f t="shared" si="14"/>
        <v>93.466602837871278</v>
      </c>
      <c r="D37" s="306">
        <f>B37/B$28*100</f>
        <v>101.09873806573229</v>
      </c>
      <c r="E37" s="326">
        <v>2313.62</v>
      </c>
      <c r="F37" s="305">
        <f t="shared" si="16"/>
        <v>95.25538730103834</v>
      </c>
      <c r="G37" s="306">
        <f>E37/E$28*100</f>
        <v>103.20367561780711</v>
      </c>
      <c r="H37" s="320">
        <v>2139.96</v>
      </c>
      <c r="I37" s="305">
        <f t="shared" si="15"/>
        <v>96.149024788041345</v>
      </c>
      <c r="J37" s="306">
        <f>H37/H$28*100</f>
        <v>101.11321111321112</v>
      </c>
      <c r="K37" s="13"/>
      <c r="L37" s="13"/>
      <c r="M37" s="13"/>
    </row>
    <row r="38" spans="1:13" ht="16.5" hidden="1" customHeight="1">
      <c r="A38" s="335" t="s">
        <v>145</v>
      </c>
      <c r="B38" s="320">
        <v>3484.3</v>
      </c>
      <c r="C38" s="305">
        <f t="shared" ref="C38:C43" si="17">B38/B37*100</f>
        <v>100.25752801876071</v>
      </c>
      <c r="D38" s="306">
        <f>B38/B$28*100</f>
        <v>101.35909564286504</v>
      </c>
      <c r="E38" s="326">
        <v>2259.6999999999998</v>
      </c>
      <c r="F38" s="305">
        <f t="shared" si="16"/>
        <v>97.669453064893972</v>
      </c>
      <c r="G38" s="306">
        <f>E38/E$28*100</f>
        <v>100.79846551877954</v>
      </c>
      <c r="H38" s="320">
        <v>2101.3000000000002</v>
      </c>
      <c r="I38" s="305">
        <f t="shared" ref="I38:I43" si="18">H38/H37*100</f>
        <v>98.193424176152831</v>
      </c>
      <c r="J38" s="306">
        <f>H38/H$28*100</f>
        <v>99.286524286524298</v>
      </c>
      <c r="K38" s="13"/>
      <c r="L38" s="13"/>
      <c r="M38" s="13"/>
    </row>
    <row r="39" spans="1:13" ht="16.5" hidden="1" customHeight="1" thickBot="1">
      <c r="A39" s="336" t="s">
        <v>150</v>
      </c>
      <c r="B39" s="337">
        <v>3509.28</v>
      </c>
      <c r="C39" s="338">
        <f t="shared" si="17"/>
        <v>100.71693022988835</v>
      </c>
      <c r="D39" s="339">
        <f>B39/B$28*100</f>
        <v>102.0857696402702</v>
      </c>
      <c r="E39" s="340">
        <v>2268.39</v>
      </c>
      <c r="F39" s="338">
        <f t="shared" si="16"/>
        <v>100.38456432269771</v>
      </c>
      <c r="G39" s="339">
        <f>E39/E$28*100</f>
        <v>101.1861004549915</v>
      </c>
      <c r="H39" s="337">
        <v>2107.6999999999998</v>
      </c>
      <c r="I39" s="338">
        <f t="shared" si="18"/>
        <v>100.30457335934895</v>
      </c>
      <c r="J39" s="339">
        <f>H39/H$28*100</f>
        <v>99.58892458892457</v>
      </c>
      <c r="K39" s="13"/>
      <c r="L39" s="13"/>
      <c r="M39" s="13"/>
    </row>
    <row r="40" spans="1:13" ht="3" hidden="1" customHeight="1">
      <c r="A40" s="321" t="s">
        <v>182</v>
      </c>
      <c r="B40" s="341">
        <v>3484.4</v>
      </c>
      <c r="C40" s="342">
        <f t="shared" si="17"/>
        <v>99.291022659918838</v>
      </c>
      <c r="D40" s="343">
        <f t="shared" ref="D40:D45" si="19">B40/B$40*100</f>
        <v>100</v>
      </c>
      <c r="E40" s="344">
        <v>2298.23</v>
      </c>
      <c r="F40" s="342">
        <f t="shared" si="16"/>
        <v>101.31547044379494</v>
      </c>
      <c r="G40" s="345">
        <f t="shared" ref="G40:G45" si="20">E40/E$40*100</f>
        <v>100</v>
      </c>
      <c r="H40" s="341">
        <v>2131</v>
      </c>
      <c r="I40" s="342">
        <f t="shared" si="18"/>
        <v>101.10547041799119</v>
      </c>
      <c r="J40" s="343">
        <f t="shared" ref="J40:J45" si="21">H40/H$40*100</f>
        <v>100</v>
      </c>
      <c r="K40" s="13"/>
      <c r="L40" s="13"/>
      <c r="M40" s="13"/>
    </row>
    <row r="41" spans="1:13" ht="16.5" hidden="1" customHeight="1">
      <c r="A41" s="325" t="s">
        <v>10</v>
      </c>
      <c r="B41" s="320">
        <v>3582.03</v>
      </c>
      <c r="C41" s="305">
        <f t="shared" si="17"/>
        <v>102.80191711628974</v>
      </c>
      <c r="D41" s="346">
        <f t="shared" si="19"/>
        <v>102.80191711628974</v>
      </c>
      <c r="E41" s="326">
        <v>2348.34</v>
      </c>
      <c r="F41" s="305">
        <f t="shared" ref="F41:F46" si="22">E41/E40*100</f>
        <v>102.18037359185112</v>
      </c>
      <c r="G41" s="347">
        <f t="shared" si="20"/>
        <v>102.18037359185112</v>
      </c>
      <c r="H41" s="348">
        <v>2192.7199999999998</v>
      </c>
      <c r="I41" s="305">
        <f t="shared" si="18"/>
        <v>102.89629282027218</v>
      </c>
      <c r="J41" s="346">
        <f t="shared" si="21"/>
        <v>102.89629282027218</v>
      </c>
      <c r="K41" s="13"/>
      <c r="L41" s="13"/>
      <c r="M41" s="13"/>
    </row>
    <row r="42" spans="1:13" ht="16.5" hidden="1" customHeight="1">
      <c r="A42" s="325" t="s">
        <v>11</v>
      </c>
      <c r="B42" s="320">
        <v>3667.61</v>
      </c>
      <c r="C42" s="305">
        <f t="shared" si="17"/>
        <v>102.38914805291972</v>
      </c>
      <c r="D42" s="346">
        <f t="shared" si="19"/>
        <v>105.25800711743771</v>
      </c>
      <c r="E42" s="326">
        <v>2397.3200000000002</v>
      </c>
      <c r="F42" s="305">
        <f t="shared" si="22"/>
        <v>102.08572864236014</v>
      </c>
      <c r="G42" s="347">
        <f t="shared" si="20"/>
        <v>104.31157891072695</v>
      </c>
      <c r="H42" s="348">
        <v>2239.67</v>
      </c>
      <c r="I42" s="305">
        <f t="shared" si="18"/>
        <v>102.14117625597432</v>
      </c>
      <c r="J42" s="346">
        <f t="shared" si="21"/>
        <v>105.09948381041765</v>
      </c>
      <c r="K42" s="13"/>
      <c r="L42" s="13"/>
      <c r="M42" s="13"/>
    </row>
    <row r="43" spans="1:13" ht="16.5" hidden="1" customHeight="1">
      <c r="A43" s="325" t="s">
        <v>12</v>
      </c>
      <c r="B43" s="320">
        <v>3761.96</v>
      </c>
      <c r="C43" s="305">
        <f t="shared" si="17"/>
        <v>102.57251997895087</v>
      </c>
      <c r="D43" s="346">
        <f t="shared" si="19"/>
        <v>107.96579037997932</v>
      </c>
      <c r="E43" s="326">
        <v>2457.02</v>
      </c>
      <c r="F43" s="305">
        <f t="shared" si="22"/>
        <v>102.49028081357514</v>
      </c>
      <c r="G43" s="347">
        <f t="shared" si="20"/>
        <v>106.9092301466781</v>
      </c>
      <c r="H43" s="348">
        <v>2272.67</v>
      </c>
      <c r="I43" s="305">
        <f t="shared" si="18"/>
        <v>101.47343135372621</v>
      </c>
      <c r="J43" s="346">
        <f t="shared" si="21"/>
        <v>106.64805255748475</v>
      </c>
      <c r="K43" s="13"/>
      <c r="L43" s="13"/>
      <c r="M43" s="13"/>
    </row>
    <row r="44" spans="1:13" ht="16.5" hidden="1" customHeight="1">
      <c r="A44" s="325" t="s">
        <v>13</v>
      </c>
      <c r="B44" s="320">
        <v>3809.35</v>
      </c>
      <c r="C44" s="305">
        <f t="shared" ref="C44:C49" si="23">B44/B43*100</f>
        <v>101.2597156801242</v>
      </c>
      <c r="D44" s="346">
        <f t="shared" si="19"/>
        <v>109.32585237056594</v>
      </c>
      <c r="E44" s="326">
        <v>2470.25</v>
      </c>
      <c r="F44" s="305">
        <f t="shared" si="22"/>
        <v>100.53845715541591</v>
      </c>
      <c r="G44" s="347">
        <f t="shared" si="20"/>
        <v>107.48489054620293</v>
      </c>
      <c r="H44" s="348">
        <v>2282.61</v>
      </c>
      <c r="I44" s="305">
        <f t="shared" ref="I44:I49" si="24">H44/H43*100</f>
        <v>100.43737102174974</v>
      </c>
      <c r="J44" s="346">
        <f t="shared" si="21"/>
        <v>107.11450023463162</v>
      </c>
      <c r="K44" s="13"/>
      <c r="L44" s="13"/>
      <c r="M44" s="13"/>
    </row>
    <row r="45" spans="1:13" ht="16.5" hidden="1" customHeight="1">
      <c r="A45" s="349" t="s">
        <v>14</v>
      </c>
      <c r="B45" s="348">
        <v>3854.5</v>
      </c>
      <c r="C45" s="350">
        <f t="shared" si="23"/>
        <v>101.18524157664694</v>
      </c>
      <c r="D45" s="346">
        <f t="shared" si="19"/>
        <v>110.62162782688554</v>
      </c>
      <c r="E45" s="351">
        <v>2532.1999999999998</v>
      </c>
      <c r="F45" s="350">
        <f t="shared" si="22"/>
        <v>102.50784333569476</v>
      </c>
      <c r="G45" s="347">
        <f t="shared" si="20"/>
        <v>110.18044321064471</v>
      </c>
      <c r="H45" s="348">
        <v>2316.8000000000002</v>
      </c>
      <c r="I45" s="350">
        <f t="shared" si="24"/>
        <v>101.49784676313519</v>
      </c>
      <c r="J45" s="346">
        <f t="shared" si="21"/>
        <v>108.71891130924449</v>
      </c>
      <c r="K45" s="13"/>
      <c r="L45" s="13"/>
      <c r="M45" s="13"/>
    </row>
    <row r="46" spans="1:13" ht="16.5" hidden="1" customHeight="1">
      <c r="A46" s="349" t="s">
        <v>15</v>
      </c>
      <c r="B46" s="348">
        <v>3808.84</v>
      </c>
      <c r="C46" s="350">
        <f t="shared" si="23"/>
        <v>98.815410559086786</v>
      </c>
      <c r="D46" s="346">
        <f t="shared" ref="D46:D51" si="25">B46/B$40*100</f>
        <v>109.31121570428195</v>
      </c>
      <c r="E46" s="351">
        <v>2548.98</v>
      </c>
      <c r="F46" s="350">
        <f t="shared" si="22"/>
        <v>100.66266487639209</v>
      </c>
      <c r="G46" s="347">
        <f t="shared" ref="G46:G51" si="26">E46/E$40*100</f>
        <v>110.91057030845477</v>
      </c>
      <c r="H46" s="348">
        <v>2344.36</v>
      </c>
      <c r="I46" s="350">
        <f t="shared" si="24"/>
        <v>101.18957182320443</v>
      </c>
      <c r="J46" s="346">
        <f t="shared" ref="J46:J51" si="27">H46/H$40*100</f>
        <v>110.01220084467387</v>
      </c>
      <c r="K46" s="13"/>
      <c r="L46" s="13"/>
      <c r="M46" s="13"/>
    </row>
    <row r="47" spans="1:13" ht="16.5" hidden="1" customHeight="1">
      <c r="A47" s="352" t="s">
        <v>130</v>
      </c>
      <c r="B47" s="353">
        <v>3758.33</v>
      </c>
      <c r="C47" s="354">
        <f t="shared" si="23"/>
        <v>98.673874460465655</v>
      </c>
      <c r="D47" s="355">
        <f t="shared" si="25"/>
        <v>107.86161175525197</v>
      </c>
      <c r="E47" s="356">
        <v>2617.46</v>
      </c>
      <c r="F47" s="354">
        <f>E47/E46*100</f>
        <v>102.68656482200724</v>
      </c>
      <c r="G47" s="357">
        <f t="shared" si="26"/>
        <v>113.89025467424932</v>
      </c>
      <c r="H47" s="353">
        <v>2354.6</v>
      </c>
      <c r="I47" s="354">
        <f t="shared" si="24"/>
        <v>100.4367929840127</v>
      </c>
      <c r="J47" s="355">
        <f t="shared" si="27"/>
        <v>110.49272641952135</v>
      </c>
      <c r="K47" s="13"/>
      <c r="L47" s="13"/>
      <c r="M47" s="13"/>
    </row>
    <row r="48" spans="1:13" ht="16.5" hidden="1" customHeight="1">
      <c r="A48" s="352" t="s">
        <v>138</v>
      </c>
      <c r="B48" s="353">
        <v>3877.71</v>
      </c>
      <c r="C48" s="354">
        <f t="shared" si="23"/>
        <v>103.17641079947744</v>
      </c>
      <c r="D48" s="355">
        <f t="shared" si="25"/>
        <v>111.28773963953623</v>
      </c>
      <c r="E48" s="356">
        <v>2590.12</v>
      </c>
      <c r="F48" s="354">
        <f>E48/E47*100</f>
        <v>98.955475919402772</v>
      </c>
      <c r="G48" s="357">
        <f t="shared" si="26"/>
        <v>112.70064353872327</v>
      </c>
      <c r="H48" s="353">
        <v>2371.96</v>
      </c>
      <c r="I48" s="354">
        <f t="shared" si="24"/>
        <v>100.7372802174467</v>
      </c>
      <c r="J48" s="355">
        <f t="shared" si="27"/>
        <v>111.30736743312998</v>
      </c>
      <c r="K48" s="13"/>
      <c r="L48" s="13"/>
      <c r="M48" s="13"/>
    </row>
    <row r="49" spans="1:13" ht="16.5" hidden="1" customHeight="1">
      <c r="A49" s="352" t="s">
        <v>144</v>
      </c>
      <c r="B49" s="353">
        <v>3758.21</v>
      </c>
      <c r="C49" s="354">
        <f t="shared" si="23"/>
        <v>96.918284245082802</v>
      </c>
      <c r="D49" s="355">
        <f t="shared" si="25"/>
        <v>107.85816783377338</v>
      </c>
      <c r="E49" s="356">
        <v>2496.67</v>
      </c>
      <c r="F49" s="354">
        <f>E49/E48*100</f>
        <v>96.392059055178919</v>
      </c>
      <c r="G49" s="357">
        <f t="shared" si="26"/>
        <v>108.63447087541283</v>
      </c>
      <c r="H49" s="353">
        <v>2442.54</v>
      </c>
      <c r="I49" s="354">
        <f t="shared" si="24"/>
        <v>102.97559823943068</v>
      </c>
      <c r="J49" s="355">
        <f t="shared" si="27"/>
        <v>114.61942749882684</v>
      </c>
      <c r="K49" s="13"/>
      <c r="L49" s="13"/>
      <c r="M49" s="13"/>
    </row>
    <row r="50" spans="1:13" ht="16.5" hidden="1" customHeight="1">
      <c r="A50" s="352" t="s">
        <v>145</v>
      </c>
      <c r="B50" s="353">
        <v>3894.63</v>
      </c>
      <c r="C50" s="354">
        <f>B50/B49*100</f>
        <v>103.62991956277057</v>
      </c>
      <c r="D50" s="355">
        <f t="shared" si="25"/>
        <v>111.77333256801745</v>
      </c>
      <c r="E50" s="356">
        <v>2539.16</v>
      </c>
      <c r="F50" s="354">
        <f>E50/E49*100</f>
        <v>101.70186688669307</v>
      </c>
      <c r="G50" s="357">
        <f t="shared" si="26"/>
        <v>110.48328496277568</v>
      </c>
      <c r="H50" s="353">
        <v>2464.96</v>
      </c>
      <c r="I50" s="354">
        <f>H50/H49*100</f>
        <v>100.91789694334588</v>
      </c>
      <c r="J50" s="355">
        <f t="shared" si="27"/>
        <v>115.67151572031911</v>
      </c>
      <c r="K50" s="13"/>
      <c r="L50" s="13"/>
      <c r="M50" s="13"/>
    </row>
    <row r="51" spans="1:13" ht="16.5" hidden="1" customHeight="1">
      <c r="A51" s="352" t="s">
        <v>150</v>
      </c>
      <c r="B51" s="353">
        <v>3912.55</v>
      </c>
      <c r="C51" s="354">
        <f>B51/B50*100</f>
        <v>100.46012073033896</v>
      </c>
      <c r="D51" s="355">
        <f t="shared" si="25"/>
        <v>112.2876248421536</v>
      </c>
      <c r="E51" s="356">
        <v>2618.0300000000002</v>
      </c>
      <c r="F51" s="354">
        <f>E51/E50*100</f>
        <v>103.10614533940358</v>
      </c>
      <c r="G51" s="357">
        <f t="shared" si="26"/>
        <v>113.91505636946695</v>
      </c>
      <c r="H51" s="353">
        <v>2519.35</v>
      </c>
      <c r="I51" s="354">
        <f>H51/H50*100</f>
        <v>102.20652667791769</v>
      </c>
      <c r="J51" s="355">
        <f t="shared" si="27"/>
        <v>118.22383857343969</v>
      </c>
      <c r="K51" s="13"/>
      <c r="L51" s="13"/>
      <c r="M51" s="13"/>
    </row>
    <row r="52" spans="1:13" ht="16.5" customHeight="1" thickBot="1">
      <c r="A52" s="358" t="s">
        <v>435</v>
      </c>
      <c r="B52" s="359">
        <v>4663.51</v>
      </c>
      <c r="C52" s="360">
        <v>98.945726894678785</v>
      </c>
      <c r="D52" s="361">
        <v>104.97088462568681</v>
      </c>
      <c r="E52" s="359">
        <v>3171.84</v>
      </c>
      <c r="F52" s="360">
        <v>101.01755157027794</v>
      </c>
      <c r="G52" s="361">
        <v>104.26755905615349</v>
      </c>
      <c r="H52" s="359">
        <v>2871.48</v>
      </c>
      <c r="I52" s="360">
        <v>101.24213309828119</v>
      </c>
      <c r="J52" s="361">
        <v>110.06309075716574</v>
      </c>
      <c r="K52" s="13"/>
      <c r="L52" s="13"/>
      <c r="M52" s="13"/>
    </row>
    <row r="53" spans="1:13" ht="16.5" customHeight="1" thickBot="1">
      <c r="A53" s="824" t="s">
        <v>457</v>
      </c>
      <c r="B53" s="825"/>
      <c r="C53" s="825"/>
      <c r="D53" s="825"/>
      <c r="E53" s="825"/>
      <c r="F53" s="825"/>
      <c r="G53" s="825"/>
      <c r="H53" s="825"/>
      <c r="I53" s="825"/>
      <c r="J53" s="826"/>
      <c r="K53" s="13"/>
      <c r="L53" s="13"/>
      <c r="M53" s="13"/>
    </row>
    <row r="54" spans="1:13" ht="15.75" customHeight="1">
      <c r="A54" s="362" t="s">
        <v>10</v>
      </c>
      <c r="B54" s="363">
        <v>4636.76</v>
      </c>
      <c r="C54" s="342">
        <f>B54/B52*100</f>
        <v>99.426397713310365</v>
      </c>
      <c r="D54" s="343">
        <f>B54/B$52*100</f>
        <v>99.426397713310365</v>
      </c>
      <c r="E54" s="363">
        <v>3230.64</v>
      </c>
      <c r="F54" s="342">
        <f>E54/E52*100</f>
        <v>101.85381355932202</v>
      </c>
      <c r="G54" s="343">
        <f t="shared" ref="G54:G61" si="28">E54/E$52*100</f>
        <v>101.85381355932202</v>
      </c>
      <c r="H54" s="363">
        <v>2922.88</v>
      </c>
      <c r="I54" s="342">
        <f>H54/H52*100</f>
        <v>101.79001769122544</v>
      </c>
      <c r="J54" s="343">
        <f t="shared" ref="J54:J61" si="29">H54/H$52*100</f>
        <v>101.79001769122544</v>
      </c>
      <c r="K54" s="13"/>
      <c r="L54" s="13"/>
      <c r="M54" s="13"/>
    </row>
    <row r="55" spans="1:13" ht="17.25" hidden="1" customHeight="1">
      <c r="A55" s="364" t="s">
        <v>11</v>
      </c>
      <c r="B55" s="365"/>
      <c r="C55" s="350">
        <f t="shared" ref="C55:C62" si="30">B55/B54*100</f>
        <v>0</v>
      </c>
      <c r="D55" s="346">
        <f t="shared" ref="D55:D61" si="31">B55/B$52*100</f>
        <v>0</v>
      </c>
      <c r="E55" s="365"/>
      <c r="F55" s="350">
        <f t="shared" ref="F55:F62" si="32">E55/E54*100</f>
        <v>0</v>
      </c>
      <c r="G55" s="346">
        <f t="shared" si="28"/>
        <v>0</v>
      </c>
      <c r="H55" s="365"/>
      <c r="I55" s="350">
        <f t="shared" ref="I55:I62" si="33">H55/H54*100</f>
        <v>0</v>
      </c>
      <c r="J55" s="346">
        <f t="shared" si="29"/>
        <v>0</v>
      </c>
      <c r="K55" s="13"/>
      <c r="L55" s="13"/>
      <c r="M55" s="13"/>
    </row>
    <row r="56" spans="1:13" ht="17.25" hidden="1" customHeight="1">
      <c r="A56" s="366" t="s">
        <v>12</v>
      </c>
      <c r="B56" s="367"/>
      <c r="C56" s="354" t="e">
        <f t="shared" si="30"/>
        <v>#DIV/0!</v>
      </c>
      <c r="D56" s="355">
        <f t="shared" si="31"/>
        <v>0</v>
      </c>
      <c r="E56" s="367"/>
      <c r="F56" s="354" t="e">
        <f t="shared" si="32"/>
        <v>#DIV/0!</v>
      </c>
      <c r="G56" s="355">
        <f t="shared" si="28"/>
        <v>0</v>
      </c>
      <c r="H56" s="367"/>
      <c r="I56" s="354" t="e">
        <f t="shared" si="33"/>
        <v>#DIV/0!</v>
      </c>
      <c r="J56" s="355">
        <f t="shared" si="29"/>
        <v>0</v>
      </c>
      <c r="K56" s="13"/>
      <c r="L56" s="13"/>
      <c r="M56" s="13"/>
    </row>
    <row r="57" spans="1:13" ht="17.25" hidden="1" customHeight="1">
      <c r="A57" s="366" t="s">
        <v>13</v>
      </c>
      <c r="B57" s="367"/>
      <c r="C57" s="354" t="e">
        <f t="shared" si="30"/>
        <v>#DIV/0!</v>
      </c>
      <c r="D57" s="355">
        <f t="shared" si="31"/>
        <v>0</v>
      </c>
      <c r="E57" s="367"/>
      <c r="F57" s="354" t="e">
        <f t="shared" si="32"/>
        <v>#DIV/0!</v>
      </c>
      <c r="G57" s="355">
        <f t="shared" si="28"/>
        <v>0</v>
      </c>
      <c r="H57" s="367"/>
      <c r="I57" s="354" t="e">
        <f t="shared" si="33"/>
        <v>#DIV/0!</v>
      </c>
      <c r="J57" s="355">
        <f t="shared" si="29"/>
        <v>0</v>
      </c>
      <c r="K57" s="13"/>
      <c r="L57" s="13"/>
      <c r="M57" s="13"/>
    </row>
    <row r="58" spans="1:13" ht="17.25" hidden="1" customHeight="1">
      <c r="A58" s="366" t="s">
        <v>14</v>
      </c>
      <c r="B58" s="367"/>
      <c r="C58" s="354" t="e">
        <f t="shared" si="30"/>
        <v>#DIV/0!</v>
      </c>
      <c r="D58" s="355">
        <f t="shared" si="31"/>
        <v>0</v>
      </c>
      <c r="E58" s="367"/>
      <c r="F58" s="354" t="e">
        <f t="shared" si="32"/>
        <v>#DIV/0!</v>
      </c>
      <c r="G58" s="355">
        <f t="shared" si="28"/>
        <v>0</v>
      </c>
      <c r="H58" s="367"/>
      <c r="I58" s="354" t="e">
        <f t="shared" si="33"/>
        <v>#DIV/0!</v>
      </c>
      <c r="J58" s="355">
        <f t="shared" si="29"/>
        <v>0</v>
      </c>
      <c r="K58" s="13"/>
      <c r="L58" s="13"/>
      <c r="M58" s="13"/>
    </row>
    <row r="59" spans="1:13" ht="17.25" hidden="1" customHeight="1">
      <c r="A59" s="366" t="s">
        <v>15</v>
      </c>
      <c r="B59" s="367"/>
      <c r="C59" s="354" t="e">
        <f t="shared" si="30"/>
        <v>#DIV/0!</v>
      </c>
      <c r="D59" s="355">
        <f t="shared" si="31"/>
        <v>0</v>
      </c>
      <c r="E59" s="367"/>
      <c r="F59" s="354" t="e">
        <f t="shared" si="32"/>
        <v>#DIV/0!</v>
      </c>
      <c r="G59" s="355">
        <f t="shared" si="28"/>
        <v>0</v>
      </c>
      <c r="H59" s="367"/>
      <c r="I59" s="354" t="e">
        <f t="shared" si="33"/>
        <v>#DIV/0!</v>
      </c>
      <c r="J59" s="355">
        <f t="shared" si="29"/>
        <v>0</v>
      </c>
      <c r="K59" s="13"/>
      <c r="L59" s="13"/>
      <c r="M59" s="13"/>
    </row>
    <row r="60" spans="1:13" ht="17.25" hidden="1" customHeight="1">
      <c r="A60" s="366" t="s">
        <v>130</v>
      </c>
      <c r="B60" s="367"/>
      <c r="C60" s="354" t="e">
        <f t="shared" si="30"/>
        <v>#DIV/0!</v>
      </c>
      <c r="D60" s="355">
        <f t="shared" si="31"/>
        <v>0</v>
      </c>
      <c r="E60" s="367"/>
      <c r="F60" s="354" t="e">
        <f t="shared" si="32"/>
        <v>#DIV/0!</v>
      </c>
      <c r="G60" s="355">
        <f t="shared" si="28"/>
        <v>0</v>
      </c>
      <c r="H60" s="367"/>
      <c r="I60" s="354" t="e">
        <f t="shared" si="33"/>
        <v>#DIV/0!</v>
      </c>
      <c r="J60" s="355">
        <f t="shared" si="29"/>
        <v>0</v>
      </c>
      <c r="K60" s="13"/>
      <c r="L60" s="13"/>
      <c r="M60" s="13"/>
    </row>
    <row r="61" spans="1:13" ht="17.25" hidden="1" customHeight="1">
      <c r="A61" s="364" t="s">
        <v>138</v>
      </c>
      <c r="B61" s="365"/>
      <c r="C61" s="350" t="e">
        <f>B61/B59*100</f>
        <v>#DIV/0!</v>
      </c>
      <c r="D61" s="346">
        <f t="shared" si="31"/>
        <v>0</v>
      </c>
      <c r="E61" s="365"/>
      <c r="F61" s="350" t="e">
        <f>E61/E59*100</f>
        <v>#DIV/0!</v>
      </c>
      <c r="G61" s="346">
        <f t="shared" si="28"/>
        <v>0</v>
      </c>
      <c r="H61" s="365"/>
      <c r="I61" s="350" t="e">
        <f>H61/H59*100</f>
        <v>#DIV/0!</v>
      </c>
      <c r="J61" s="346">
        <f t="shared" si="29"/>
        <v>0</v>
      </c>
      <c r="K61" s="13"/>
      <c r="L61" s="13"/>
      <c r="M61" s="13"/>
    </row>
    <row r="62" spans="1:13" ht="16.5" hidden="1" customHeight="1">
      <c r="A62" s="364" t="s">
        <v>144</v>
      </c>
      <c r="B62" s="365"/>
      <c r="C62" s="350" t="e">
        <f t="shared" si="30"/>
        <v>#DIV/0!</v>
      </c>
      <c r="D62" s="346">
        <f>B62/B$52*100</f>
        <v>0</v>
      </c>
      <c r="E62" s="365"/>
      <c r="F62" s="350" t="e">
        <f t="shared" si="32"/>
        <v>#DIV/0!</v>
      </c>
      <c r="G62" s="346">
        <f>E62/E$52*100</f>
        <v>0</v>
      </c>
      <c r="H62" s="365"/>
      <c r="I62" s="350" t="e">
        <f t="shared" si="33"/>
        <v>#DIV/0!</v>
      </c>
      <c r="J62" s="346">
        <f>H62/H$52*100</f>
        <v>0</v>
      </c>
      <c r="K62" s="13"/>
      <c r="L62" s="13"/>
      <c r="M62" s="13"/>
    </row>
    <row r="63" spans="1:13" ht="16.5" hidden="1" customHeight="1">
      <c r="A63" s="387" t="s">
        <v>145</v>
      </c>
      <c r="B63" s="388"/>
      <c r="C63" s="389" t="e">
        <f t="shared" ref="C63" si="34">B63/B62*100</f>
        <v>#DIV/0!</v>
      </c>
      <c r="D63" s="390">
        <f>B63/B$52*100</f>
        <v>0</v>
      </c>
      <c r="E63" s="388"/>
      <c r="F63" s="389" t="e">
        <f t="shared" ref="F63" si="35">E63/E62*100</f>
        <v>#DIV/0!</v>
      </c>
      <c r="G63" s="390">
        <f>E63/E$52*100</f>
        <v>0</v>
      </c>
      <c r="H63" s="388"/>
      <c r="I63" s="389" t="e">
        <f t="shared" ref="I63" si="36">H63/H62*100</f>
        <v>#DIV/0!</v>
      </c>
      <c r="J63" s="390">
        <f>H63/H$52*100</f>
        <v>0</v>
      </c>
      <c r="K63" s="13"/>
      <c r="L63" s="13"/>
      <c r="M63" s="13"/>
    </row>
    <row r="64" spans="1:13" ht="16.5" hidden="1" customHeight="1">
      <c r="A64" s="366" t="s">
        <v>150</v>
      </c>
      <c r="B64" s="367"/>
      <c r="C64" s="354" t="e">
        <f t="shared" ref="C64" si="37">B64/B63*100</f>
        <v>#DIV/0!</v>
      </c>
      <c r="D64" s="355">
        <f>B64/B$52*100</f>
        <v>0</v>
      </c>
      <c r="E64" s="367"/>
      <c r="F64" s="354" t="e">
        <f t="shared" ref="F64" si="38">E64/E63*100</f>
        <v>#DIV/0!</v>
      </c>
      <c r="G64" s="355">
        <f>E64/E$52*100</f>
        <v>0</v>
      </c>
      <c r="H64" s="367"/>
      <c r="I64" s="354" t="e">
        <f t="shared" ref="I64" si="39">H64/H63*100</f>
        <v>#DIV/0!</v>
      </c>
      <c r="J64" s="355">
        <f>H64/H$52*100</f>
        <v>0</v>
      </c>
      <c r="K64" s="13"/>
      <c r="L64" s="13"/>
      <c r="M64" s="13"/>
    </row>
    <row r="65" spans="1:14" ht="0.75" customHeight="1" thickBot="1">
      <c r="A65" s="358" t="s">
        <v>151</v>
      </c>
      <c r="B65" s="359"/>
      <c r="C65" s="360" t="e">
        <f t="shared" ref="C65" si="40">B65/B64*100</f>
        <v>#DIV/0!</v>
      </c>
      <c r="D65" s="361">
        <f>B65/B$52*100</f>
        <v>0</v>
      </c>
      <c r="E65" s="359"/>
      <c r="F65" s="360" t="e">
        <f t="shared" ref="F65" si="41">E65/E64*100</f>
        <v>#DIV/0!</v>
      </c>
      <c r="G65" s="361">
        <f>E65/E$52*100</f>
        <v>0</v>
      </c>
      <c r="H65" s="359"/>
      <c r="I65" s="360" t="e">
        <f t="shared" ref="I65" si="42">H65/H64*100</f>
        <v>#DIV/0!</v>
      </c>
      <c r="J65" s="361">
        <f>H65/H$52*100</f>
        <v>0</v>
      </c>
      <c r="K65" s="13"/>
      <c r="L65" s="13"/>
      <c r="M65" s="13"/>
    </row>
    <row r="66" spans="1:14" ht="22.5" customHeight="1">
      <c r="A66" s="828" t="s">
        <v>492</v>
      </c>
      <c r="B66" s="828"/>
      <c r="C66" s="828"/>
      <c r="D66" s="828"/>
      <c r="E66" s="828"/>
      <c r="F66" s="828"/>
      <c r="G66" s="828"/>
      <c r="H66" s="828"/>
      <c r="I66" s="828"/>
      <c r="J66" s="828"/>
      <c r="K66" s="13"/>
      <c r="L66" s="13"/>
      <c r="M66" s="13"/>
    </row>
    <row r="67" spans="1:14" ht="22.5" customHeight="1">
      <c r="A67" s="661"/>
      <c r="B67" s="661"/>
      <c r="C67" s="661"/>
      <c r="D67" s="661"/>
      <c r="E67" s="661"/>
      <c r="F67" s="661"/>
      <c r="G67" s="661"/>
      <c r="H67" s="661"/>
      <c r="I67" s="661"/>
      <c r="J67" s="661"/>
      <c r="K67" s="13"/>
      <c r="L67" s="13"/>
      <c r="M67" s="13"/>
    </row>
    <row r="68" spans="1:14" ht="24" customHeight="1">
      <c r="A68" s="827" t="s">
        <v>456</v>
      </c>
      <c r="B68" s="827"/>
      <c r="C68" s="827"/>
      <c r="D68" s="827"/>
      <c r="E68" s="827"/>
      <c r="F68" s="827"/>
      <c r="G68" s="827"/>
      <c r="H68" s="827"/>
      <c r="I68" s="827"/>
      <c r="J68" s="827"/>
      <c r="K68" s="368"/>
    </row>
    <row r="69" spans="1:14">
      <c r="A69" s="15"/>
      <c r="B69" s="15"/>
      <c r="C69" s="15"/>
      <c r="D69" s="15"/>
      <c r="E69" s="15"/>
      <c r="F69" s="15"/>
      <c r="G69" s="15"/>
      <c r="H69" s="18"/>
      <c r="I69" s="18"/>
      <c r="J69" s="18"/>
    </row>
    <row r="71" spans="1:14">
      <c r="N71" s="40"/>
    </row>
    <row r="72" spans="1:14">
      <c r="N72" s="40"/>
    </row>
    <row r="73" spans="1:14">
      <c r="N73" s="40"/>
    </row>
    <row r="74" spans="1:14">
      <c r="N74" s="40"/>
    </row>
    <row r="75" spans="1:14">
      <c r="N75" s="40"/>
    </row>
    <row r="76" spans="1:14">
      <c r="N76" s="40"/>
    </row>
    <row r="77" spans="1:14">
      <c r="M77" s="40"/>
      <c r="N77" s="40"/>
    </row>
    <row r="78" spans="1:14">
      <c r="M78" s="40"/>
      <c r="N78" s="40"/>
    </row>
    <row r="79" spans="1:14">
      <c r="M79" s="40"/>
      <c r="N79" s="40"/>
    </row>
    <row r="80" spans="1:14">
      <c r="M80" s="40"/>
      <c r="N80" s="40"/>
    </row>
    <row r="81" spans="13:14">
      <c r="M81" s="40"/>
      <c r="N81" s="40"/>
    </row>
    <row r="82" spans="13:14">
      <c r="M82" s="40"/>
      <c r="N82" s="40"/>
    </row>
    <row r="83" spans="13:14">
      <c r="M83" s="40"/>
      <c r="N83" s="40"/>
    </row>
    <row r="84" spans="13:14">
      <c r="M84" s="40"/>
      <c r="N84" s="40"/>
    </row>
    <row r="85" spans="13:14">
      <c r="M85" s="40"/>
    </row>
    <row r="86" spans="13:14">
      <c r="M86" s="40"/>
    </row>
    <row r="87" spans="13:14">
      <c r="M87" s="40"/>
    </row>
    <row r="88" spans="13:14">
      <c r="M88" s="40"/>
    </row>
    <row r="89" spans="13:14">
      <c r="M89" s="40"/>
    </row>
    <row r="90" spans="13:14">
      <c r="M90" s="40"/>
    </row>
  </sheetData>
  <mergeCells count="17">
    <mergeCell ref="A53:J53"/>
    <mergeCell ref="A68:J68"/>
    <mergeCell ref="A66:J66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90"/>
  <sheetViews>
    <sheetView view="pageBreakPreview" topLeftCell="A42" zoomScale="80" zoomScaleNormal="100" zoomScaleSheetLayoutView="80" workbookViewId="0">
      <selection activeCell="I69" sqref="I69"/>
    </sheetView>
  </sheetViews>
  <sheetFormatPr defaultRowHeight="16.5"/>
  <cols>
    <col min="1" max="1" width="5.7109375" style="127" customWidth="1"/>
    <col min="2" max="2" width="99.28515625" style="128" customWidth="1"/>
    <col min="3" max="3" width="10.140625" style="128" bestFit="1" customWidth="1"/>
    <col min="4" max="4" width="18.85546875" style="128" customWidth="1"/>
    <col min="5" max="5" width="19" style="135" customWidth="1"/>
    <col min="6" max="6" width="19.5703125" style="136" customWidth="1"/>
    <col min="7" max="256" width="9.140625" style="128"/>
    <col min="257" max="257" width="5.7109375" style="128" customWidth="1"/>
    <col min="258" max="258" width="99.28515625" style="128" customWidth="1"/>
    <col min="259" max="259" width="10.140625" style="128" bestFit="1" customWidth="1"/>
    <col min="260" max="260" width="18.85546875" style="128" customWidth="1"/>
    <col min="261" max="261" width="19" style="128" customWidth="1"/>
    <col min="262" max="262" width="19.5703125" style="128" customWidth="1"/>
    <col min="263" max="512" width="9.140625" style="128"/>
    <col min="513" max="513" width="5.7109375" style="128" customWidth="1"/>
    <col min="514" max="514" width="99.28515625" style="128" customWidth="1"/>
    <col min="515" max="515" width="10.140625" style="128" bestFit="1" customWidth="1"/>
    <col min="516" max="516" width="18.85546875" style="128" customWidth="1"/>
    <col min="517" max="517" width="19" style="128" customWidth="1"/>
    <col min="518" max="518" width="19.5703125" style="128" customWidth="1"/>
    <col min="519" max="768" width="9.140625" style="128"/>
    <col min="769" max="769" width="5.7109375" style="128" customWidth="1"/>
    <col min="770" max="770" width="99.28515625" style="128" customWidth="1"/>
    <col min="771" max="771" width="10.140625" style="128" bestFit="1" customWidth="1"/>
    <col min="772" max="772" width="18.85546875" style="128" customWidth="1"/>
    <col min="773" max="773" width="19" style="128" customWidth="1"/>
    <col min="774" max="774" width="19.5703125" style="128" customWidth="1"/>
    <col min="775" max="1024" width="9.140625" style="128"/>
    <col min="1025" max="1025" width="5.7109375" style="128" customWidth="1"/>
    <col min="1026" max="1026" width="99.28515625" style="128" customWidth="1"/>
    <col min="1027" max="1027" width="10.140625" style="128" bestFit="1" customWidth="1"/>
    <col min="1028" max="1028" width="18.85546875" style="128" customWidth="1"/>
    <col min="1029" max="1029" width="19" style="128" customWidth="1"/>
    <col min="1030" max="1030" width="19.5703125" style="128" customWidth="1"/>
    <col min="1031" max="1280" width="9.140625" style="128"/>
    <col min="1281" max="1281" width="5.7109375" style="128" customWidth="1"/>
    <col min="1282" max="1282" width="99.28515625" style="128" customWidth="1"/>
    <col min="1283" max="1283" width="10.140625" style="128" bestFit="1" customWidth="1"/>
    <col min="1284" max="1284" width="18.85546875" style="128" customWidth="1"/>
    <col min="1285" max="1285" width="19" style="128" customWidth="1"/>
    <col min="1286" max="1286" width="19.5703125" style="128" customWidth="1"/>
    <col min="1287" max="1536" width="9.140625" style="128"/>
    <col min="1537" max="1537" width="5.7109375" style="128" customWidth="1"/>
    <col min="1538" max="1538" width="99.28515625" style="128" customWidth="1"/>
    <col min="1539" max="1539" width="10.140625" style="128" bestFit="1" customWidth="1"/>
    <col min="1540" max="1540" width="18.85546875" style="128" customWidth="1"/>
    <col min="1541" max="1541" width="19" style="128" customWidth="1"/>
    <col min="1542" max="1542" width="19.5703125" style="128" customWidth="1"/>
    <col min="1543" max="1792" width="9.140625" style="128"/>
    <col min="1793" max="1793" width="5.7109375" style="128" customWidth="1"/>
    <col min="1794" max="1794" width="99.28515625" style="128" customWidth="1"/>
    <col min="1795" max="1795" width="10.140625" style="128" bestFit="1" customWidth="1"/>
    <col min="1796" max="1796" width="18.85546875" style="128" customWidth="1"/>
    <col min="1797" max="1797" width="19" style="128" customWidth="1"/>
    <col min="1798" max="1798" width="19.5703125" style="128" customWidth="1"/>
    <col min="1799" max="2048" width="9.140625" style="128"/>
    <col min="2049" max="2049" width="5.7109375" style="128" customWidth="1"/>
    <col min="2050" max="2050" width="99.28515625" style="128" customWidth="1"/>
    <col min="2051" max="2051" width="10.140625" style="128" bestFit="1" customWidth="1"/>
    <col min="2052" max="2052" width="18.85546875" style="128" customWidth="1"/>
    <col min="2053" max="2053" width="19" style="128" customWidth="1"/>
    <col min="2054" max="2054" width="19.5703125" style="128" customWidth="1"/>
    <col min="2055" max="2304" width="9.140625" style="128"/>
    <col min="2305" max="2305" width="5.7109375" style="128" customWidth="1"/>
    <col min="2306" max="2306" width="99.28515625" style="128" customWidth="1"/>
    <col min="2307" max="2307" width="10.140625" style="128" bestFit="1" customWidth="1"/>
    <col min="2308" max="2308" width="18.85546875" style="128" customWidth="1"/>
    <col min="2309" max="2309" width="19" style="128" customWidth="1"/>
    <col min="2310" max="2310" width="19.5703125" style="128" customWidth="1"/>
    <col min="2311" max="2560" width="9.140625" style="128"/>
    <col min="2561" max="2561" width="5.7109375" style="128" customWidth="1"/>
    <col min="2562" max="2562" width="99.28515625" style="128" customWidth="1"/>
    <col min="2563" max="2563" width="10.140625" style="128" bestFit="1" customWidth="1"/>
    <col min="2564" max="2564" width="18.85546875" style="128" customWidth="1"/>
    <col min="2565" max="2565" width="19" style="128" customWidth="1"/>
    <col min="2566" max="2566" width="19.5703125" style="128" customWidth="1"/>
    <col min="2567" max="2816" width="9.140625" style="128"/>
    <col min="2817" max="2817" width="5.7109375" style="128" customWidth="1"/>
    <col min="2818" max="2818" width="99.28515625" style="128" customWidth="1"/>
    <col min="2819" max="2819" width="10.140625" style="128" bestFit="1" customWidth="1"/>
    <col min="2820" max="2820" width="18.85546875" style="128" customWidth="1"/>
    <col min="2821" max="2821" width="19" style="128" customWidth="1"/>
    <col min="2822" max="2822" width="19.5703125" style="128" customWidth="1"/>
    <col min="2823" max="3072" width="9.140625" style="128"/>
    <col min="3073" max="3073" width="5.7109375" style="128" customWidth="1"/>
    <col min="3074" max="3074" width="99.28515625" style="128" customWidth="1"/>
    <col min="3075" max="3075" width="10.140625" style="128" bestFit="1" customWidth="1"/>
    <col min="3076" max="3076" width="18.85546875" style="128" customWidth="1"/>
    <col min="3077" max="3077" width="19" style="128" customWidth="1"/>
    <col min="3078" max="3078" width="19.5703125" style="128" customWidth="1"/>
    <col min="3079" max="3328" width="9.140625" style="128"/>
    <col min="3329" max="3329" width="5.7109375" style="128" customWidth="1"/>
    <col min="3330" max="3330" width="99.28515625" style="128" customWidth="1"/>
    <col min="3331" max="3331" width="10.140625" style="128" bestFit="1" customWidth="1"/>
    <col min="3332" max="3332" width="18.85546875" style="128" customWidth="1"/>
    <col min="3333" max="3333" width="19" style="128" customWidth="1"/>
    <col min="3334" max="3334" width="19.5703125" style="128" customWidth="1"/>
    <col min="3335" max="3584" width="9.140625" style="128"/>
    <col min="3585" max="3585" width="5.7109375" style="128" customWidth="1"/>
    <col min="3586" max="3586" width="99.28515625" style="128" customWidth="1"/>
    <col min="3587" max="3587" width="10.140625" style="128" bestFit="1" customWidth="1"/>
    <col min="3588" max="3588" width="18.85546875" style="128" customWidth="1"/>
    <col min="3589" max="3589" width="19" style="128" customWidth="1"/>
    <col min="3590" max="3590" width="19.5703125" style="128" customWidth="1"/>
    <col min="3591" max="3840" width="9.140625" style="128"/>
    <col min="3841" max="3841" width="5.7109375" style="128" customWidth="1"/>
    <col min="3842" max="3842" width="99.28515625" style="128" customWidth="1"/>
    <col min="3843" max="3843" width="10.140625" style="128" bestFit="1" customWidth="1"/>
    <col min="3844" max="3844" width="18.85546875" style="128" customWidth="1"/>
    <col min="3845" max="3845" width="19" style="128" customWidth="1"/>
    <col min="3846" max="3846" width="19.5703125" style="128" customWidth="1"/>
    <col min="3847" max="4096" width="9.140625" style="128"/>
    <col min="4097" max="4097" width="5.7109375" style="128" customWidth="1"/>
    <col min="4098" max="4098" width="99.28515625" style="128" customWidth="1"/>
    <col min="4099" max="4099" width="10.140625" style="128" bestFit="1" customWidth="1"/>
    <col min="4100" max="4100" width="18.85546875" style="128" customWidth="1"/>
    <col min="4101" max="4101" width="19" style="128" customWidth="1"/>
    <col min="4102" max="4102" width="19.5703125" style="128" customWidth="1"/>
    <col min="4103" max="4352" width="9.140625" style="128"/>
    <col min="4353" max="4353" width="5.7109375" style="128" customWidth="1"/>
    <col min="4354" max="4354" width="99.28515625" style="128" customWidth="1"/>
    <col min="4355" max="4355" width="10.140625" style="128" bestFit="1" customWidth="1"/>
    <col min="4356" max="4356" width="18.85546875" style="128" customWidth="1"/>
    <col min="4357" max="4357" width="19" style="128" customWidth="1"/>
    <col min="4358" max="4358" width="19.5703125" style="128" customWidth="1"/>
    <col min="4359" max="4608" width="9.140625" style="128"/>
    <col min="4609" max="4609" width="5.7109375" style="128" customWidth="1"/>
    <col min="4610" max="4610" width="99.28515625" style="128" customWidth="1"/>
    <col min="4611" max="4611" width="10.140625" style="128" bestFit="1" customWidth="1"/>
    <col min="4612" max="4612" width="18.85546875" style="128" customWidth="1"/>
    <col min="4613" max="4613" width="19" style="128" customWidth="1"/>
    <col min="4614" max="4614" width="19.5703125" style="128" customWidth="1"/>
    <col min="4615" max="4864" width="9.140625" style="128"/>
    <col min="4865" max="4865" width="5.7109375" style="128" customWidth="1"/>
    <col min="4866" max="4866" width="99.28515625" style="128" customWidth="1"/>
    <col min="4867" max="4867" width="10.140625" style="128" bestFit="1" customWidth="1"/>
    <col min="4868" max="4868" width="18.85546875" style="128" customWidth="1"/>
    <col min="4869" max="4869" width="19" style="128" customWidth="1"/>
    <col min="4870" max="4870" width="19.5703125" style="128" customWidth="1"/>
    <col min="4871" max="5120" width="9.140625" style="128"/>
    <col min="5121" max="5121" width="5.7109375" style="128" customWidth="1"/>
    <col min="5122" max="5122" width="99.28515625" style="128" customWidth="1"/>
    <col min="5123" max="5123" width="10.140625" style="128" bestFit="1" customWidth="1"/>
    <col min="5124" max="5124" width="18.85546875" style="128" customWidth="1"/>
    <col min="5125" max="5125" width="19" style="128" customWidth="1"/>
    <col min="5126" max="5126" width="19.5703125" style="128" customWidth="1"/>
    <col min="5127" max="5376" width="9.140625" style="128"/>
    <col min="5377" max="5377" width="5.7109375" style="128" customWidth="1"/>
    <col min="5378" max="5378" width="99.28515625" style="128" customWidth="1"/>
    <col min="5379" max="5379" width="10.140625" style="128" bestFit="1" customWidth="1"/>
    <col min="5380" max="5380" width="18.85546875" style="128" customWidth="1"/>
    <col min="5381" max="5381" width="19" style="128" customWidth="1"/>
    <col min="5382" max="5382" width="19.5703125" style="128" customWidth="1"/>
    <col min="5383" max="5632" width="9.140625" style="128"/>
    <col min="5633" max="5633" width="5.7109375" style="128" customWidth="1"/>
    <col min="5634" max="5634" width="99.28515625" style="128" customWidth="1"/>
    <col min="5635" max="5635" width="10.140625" style="128" bestFit="1" customWidth="1"/>
    <col min="5636" max="5636" width="18.85546875" style="128" customWidth="1"/>
    <col min="5637" max="5637" width="19" style="128" customWidth="1"/>
    <col min="5638" max="5638" width="19.5703125" style="128" customWidth="1"/>
    <col min="5639" max="5888" width="9.140625" style="128"/>
    <col min="5889" max="5889" width="5.7109375" style="128" customWidth="1"/>
    <col min="5890" max="5890" width="99.28515625" style="128" customWidth="1"/>
    <col min="5891" max="5891" width="10.140625" style="128" bestFit="1" customWidth="1"/>
    <col min="5892" max="5892" width="18.85546875" style="128" customWidth="1"/>
    <col min="5893" max="5893" width="19" style="128" customWidth="1"/>
    <col min="5894" max="5894" width="19.5703125" style="128" customWidth="1"/>
    <col min="5895" max="6144" width="9.140625" style="128"/>
    <col min="6145" max="6145" width="5.7109375" style="128" customWidth="1"/>
    <col min="6146" max="6146" width="99.28515625" style="128" customWidth="1"/>
    <col min="6147" max="6147" width="10.140625" style="128" bestFit="1" customWidth="1"/>
    <col min="6148" max="6148" width="18.85546875" style="128" customWidth="1"/>
    <col min="6149" max="6149" width="19" style="128" customWidth="1"/>
    <col min="6150" max="6150" width="19.5703125" style="128" customWidth="1"/>
    <col min="6151" max="6400" width="9.140625" style="128"/>
    <col min="6401" max="6401" width="5.7109375" style="128" customWidth="1"/>
    <col min="6402" max="6402" width="99.28515625" style="128" customWidth="1"/>
    <col min="6403" max="6403" width="10.140625" style="128" bestFit="1" customWidth="1"/>
    <col min="6404" max="6404" width="18.85546875" style="128" customWidth="1"/>
    <col min="6405" max="6405" width="19" style="128" customWidth="1"/>
    <col min="6406" max="6406" width="19.5703125" style="128" customWidth="1"/>
    <col min="6407" max="6656" width="9.140625" style="128"/>
    <col min="6657" max="6657" width="5.7109375" style="128" customWidth="1"/>
    <col min="6658" max="6658" width="99.28515625" style="128" customWidth="1"/>
    <col min="6659" max="6659" width="10.140625" style="128" bestFit="1" customWidth="1"/>
    <col min="6660" max="6660" width="18.85546875" style="128" customWidth="1"/>
    <col min="6661" max="6661" width="19" style="128" customWidth="1"/>
    <col min="6662" max="6662" width="19.5703125" style="128" customWidth="1"/>
    <col min="6663" max="6912" width="9.140625" style="128"/>
    <col min="6913" max="6913" width="5.7109375" style="128" customWidth="1"/>
    <col min="6914" max="6914" width="99.28515625" style="128" customWidth="1"/>
    <col min="6915" max="6915" width="10.140625" style="128" bestFit="1" customWidth="1"/>
    <col min="6916" max="6916" width="18.85546875" style="128" customWidth="1"/>
    <col min="6917" max="6917" width="19" style="128" customWidth="1"/>
    <col min="6918" max="6918" width="19.5703125" style="128" customWidth="1"/>
    <col min="6919" max="7168" width="9.140625" style="128"/>
    <col min="7169" max="7169" width="5.7109375" style="128" customWidth="1"/>
    <col min="7170" max="7170" width="99.28515625" style="128" customWidth="1"/>
    <col min="7171" max="7171" width="10.140625" style="128" bestFit="1" customWidth="1"/>
    <col min="7172" max="7172" width="18.85546875" style="128" customWidth="1"/>
    <col min="7173" max="7173" width="19" style="128" customWidth="1"/>
    <col min="7174" max="7174" width="19.5703125" style="128" customWidth="1"/>
    <col min="7175" max="7424" width="9.140625" style="128"/>
    <col min="7425" max="7425" width="5.7109375" style="128" customWidth="1"/>
    <col min="7426" max="7426" width="99.28515625" style="128" customWidth="1"/>
    <col min="7427" max="7427" width="10.140625" style="128" bestFit="1" customWidth="1"/>
    <col min="7428" max="7428" width="18.85546875" style="128" customWidth="1"/>
    <col min="7429" max="7429" width="19" style="128" customWidth="1"/>
    <col min="7430" max="7430" width="19.5703125" style="128" customWidth="1"/>
    <col min="7431" max="7680" width="9.140625" style="128"/>
    <col min="7681" max="7681" width="5.7109375" style="128" customWidth="1"/>
    <col min="7682" max="7682" width="99.28515625" style="128" customWidth="1"/>
    <col min="7683" max="7683" width="10.140625" style="128" bestFit="1" customWidth="1"/>
    <col min="7684" max="7684" width="18.85546875" style="128" customWidth="1"/>
    <col min="7685" max="7685" width="19" style="128" customWidth="1"/>
    <col min="7686" max="7686" width="19.5703125" style="128" customWidth="1"/>
    <col min="7687" max="7936" width="9.140625" style="128"/>
    <col min="7937" max="7937" width="5.7109375" style="128" customWidth="1"/>
    <col min="7938" max="7938" width="99.28515625" style="128" customWidth="1"/>
    <col min="7939" max="7939" width="10.140625" style="128" bestFit="1" customWidth="1"/>
    <col min="7940" max="7940" width="18.85546875" style="128" customWidth="1"/>
    <col min="7941" max="7941" width="19" style="128" customWidth="1"/>
    <col min="7942" max="7942" width="19.5703125" style="128" customWidth="1"/>
    <col min="7943" max="8192" width="9.140625" style="128"/>
    <col min="8193" max="8193" width="5.7109375" style="128" customWidth="1"/>
    <col min="8194" max="8194" width="99.28515625" style="128" customWidth="1"/>
    <col min="8195" max="8195" width="10.140625" style="128" bestFit="1" customWidth="1"/>
    <col min="8196" max="8196" width="18.85546875" style="128" customWidth="1"/>
    <col min="8197" max="8197" width="19" style="128" customWidth="1"/>
    <col min="8198" max="8198" width="19.5703125" style="128" customWidth="1"/>
    <col min="8199" max="8448" width="9.140625" style="128"/>
    <col min="8449" max="8449" width="5.7109375" style="128" customWidth="1"/>
    <col min="8450" max="8450" width="99.28515625" style="128" customWidth="1"/>
    <col min="8451" max="8451" width="10.140625" style="128" bestFit="1" customWidth="1"/>
    <col min="8452" max="8452" width="18.85546875" style="128" customWidth="1"/>
    <col min="8453" max="8453" width="19" style="128" customWidth="1"/>
    <col min="8454" max="8454" width="19.5703125" style="128" customWidth="1"/>
    <col min="8455" max="8704" width="9.140625" style="128"/>
    <col min="8705" max="8705" width="5.7109375" style="128" customWidth="1"/>
    <col min="8706" max="8706" width="99.28515625" style="128" customWidth="1"/>
    <col min="8707" max="8707" width="10.140625" style="128" bestFit="1" customWidth="1"/>
    <col min="8708" max="8708" width="18.85546875" style="128" customWidth="1"/>
    <col min="8709" max="8709" width="19" style="128" customWidth="1"/>
    <col min="8710" max="8710" width="19.5703125" style="128" customWidth="1"/>
    <col min="8711" max="8960" width="9.140625" style="128"/>
    <col min="8961" max="8961" width="5.7109375" style="128" customWidth="1"/>
    <col min="8962" max="8962" width="99.28515625" style="128" customWidth="1"/>
    <col min="8963" max="8963" width="10.140625" style="128" bestFit="1" customWidth="1"/>
    <col min="8964" max="8964" width="18.85546875" style="128" customWidth="1"/>
    <col min="8965" max="8965" width="19" style="128" customWidth="1"/>
    <col min="8966" max="8966" width="19.5703125" style="128" customWidth="1"/>
    <col min="8967" max="9216" width="9.140625" style="128"/>
    <col min="9217" max="9217" width="5.7109375" style="128" customWidth="1"/>
    <col min="9218" max="9218" width="99.28515625" style="128" customWidth="1"/>
    <col min="9219" max="9219" width="10.140625" style="128" bestFit="1" customWidth="1"/>
    <col min="9220" max="9220" width="18.85546875" style="128" customWidth="1"/>
    <col min="9221" max="9221" width="19" style="128" customWidth="1"/>
    <col min="9222" max="9222" width="19.5703125" style="128" customWidth="1"/>
    <col min="9223" max="9472" width="9.140625" style="128"/>
    <col min="9473" max="9473" width="5.7109375" style="128" customWidth="1"/>
    <col min="9474" max="9474" width="99.28515625" style="128" customWidth="1"/>
    <col min="9475" max="9475" width="10.140625" style="128" bestFit="1" customWidth="1"/>
    <col min="9476" max="9476" width="18.85546875" style="128" customWidth="1"/>
    <col min="9477" max="9477" width="19" style="128" customWidth="1"/>
    <col min="9478" max="9478" width="19.5703125" style="128" customWidth="1"/>
    <col min="9479" max="9728" width="9.140625" style="128"/>
    <col min="9729" max="9729" width="5.7109375" style="128" customWidth="1"/>
    <col min="9730" max="9730" width="99.28515625" style="128" customWidth="1"/>
    <col min="9731" max="9731" width="10.140625" style="128" bestFit="1" customWidth="1"/>
    <col min="9732" max="9732" width="18.85546875" style="128" customWidth="1"/>
    <col min="9733" max="9733" width="19" style="128" customWidth="1"/>
    <col min="9734" max="9734" width="19.5703125" style="128" customWidth="1"/>
    <col min="9735" max="9984" width="9.140625" style="128"/>
    <col min="9985" max="9985" width="5.7109375" style="128" customWidth="1"/>
    <col min="9986" max="9986" width="99.28515625" style="128" customWidth="1"/>
    <col min="9987" max="9987" width="10.140625" style="128" bestFit="1" customWidth="1"/>
    <col min="9988" max="9988" width="18.85546875" style="128" customWidth="1"/>
    <col min="9989" max="9989" width="19" style="128" customWidth="1"/>
    <col min="9990" max="9990" width="19.5703125" style="128" customWidth="1"/>
    <col min="9991" max="10240" width="9.140625" style="128"/>
    <col min="10241" max="10241" width="5.7109375" style="128" customWidth="1"/>
    <col min="10242" max="10242" width="99.28515625" style="128" customWidth="1"/>
    <col min="10243" max="10243" width="10.140625" style="128" bestFit="1" customWidth="1"/>
    <col min="10244" max="10244" width="18.85546875" style="128" customWidth="1"/>
    <col min="10245" max="10245" width="19" style="128" customWidth="1"/>
    <col min="10246" max="10246" width="19.5703125" style="128" customWidth="1"/>
    <col min="10247" max="10496" width="9.140625" style="128"/>
    <col min="10497" max="10497" width="5.7109375" style="128" customWidth="1"/>
    <col min="10498" max="10498" width="99.28515625" style="128" customWidth="1"/>
    <col min="10499" max="10499" width="10.140625" style="128" bestFit="1" customWidth="1"/>
    <col min="10500" max="10500" width="18.85546875" style="128" customWidth="1"/>
    <col min="10501" max="10501" width="19" style="128" customWidth="1"/>
    <col min="10502" max="10502" width="19.5703125" style="128" customWidth="1"/>
    <col min="10503" max="10752" width="9.140625" style="128"/>
    <col min="10753" max="10753" width="5.7109375" style="128" customWidth="1"/>
    <col min="10754" max="10754" width="99.28515625" style="128" customWidth="1"/>
    <col min="10755" max="10755" width="10.140625" style="128" bestFit="1" customWidth="1"/>
    <col min="10756" max="10756" width="18.85546875" style="128" customWidth="1"/>
    <col min="10757" max="10757" width="19" style="128" customWidth="1"/>
    <col min="10758" max="10758" width="19.5703125" style="128" customWidth="1"/>
    <col min="10759" max="11008" width="9.140625" style="128"/>
    <col min="11009" max="11009" width="5.7109375" style="128" customWidth="1"/>
    <col min="11010" max="11010" width="99.28515625" style="128" customWidth="1"/>
    <col min="11011" max="11011" width="10.140625" style="128" bestFit="1" customWidth="1"/>
    <col min="11012" max="11012" width="18.85546875" style="128" customWidth="1"/>
    <col min="11013" max="11013" width="19" style="128" customWidth="1"/>
    <col min="11014" max="11014" width="19.5703125" style="128" customWidth="1"/>
    <col min="11015" max="11264" width="9.140625" style="128"/>
    <col min="11265" max="11265" width="5.7109375" style="128" customWidth="1"/>
    <col min="11266" max="11266" width="99.28515625" style="128" customWidth="1"/>
    <col min="11267" max="11267" width="10.140625" style="128" bestFit="1" customWidth="1"/>
    <col min="11268" max="11268" width="18.85546875" style="128" customWidth="1"/>
    <col min="11269" max="11269" width="19" style="128" customWidth="1"/>
    <col min="11270" max="11270" width="19.5703125" style="128" customWidth="1"/>
    <col min="11271" max="11520" width="9.140625" style="128"/>
    <col min="11521" max="11521" width="5.7109375" style="128" customWidth="1"/>
    <col min="11522" max="11522" width="99.28515625" style="128" customWidth="1"/>
    <col min="11523" max="11523" width="10.140625" style="128" bestFit="1" customWidth="1"/>
    <col min="11524" max="11524" width="18.85546875" style="128" customWidth="1"/>
    <col min="11525" max="11525" width="19" style="128" customWidth="1"/>
    <col min="11526" max="11526" width="19.5703125" style="128" customWidth="1"/>
    <col min="11527" max="11776" width="9.140625" style="128"/>
    <col min="11777" max="11777" width="5.7109375" style="128" customWidth="1"/>
    <col min="11778" max="11778" width="99.28515625" style="128" customWidth="1"/>
    <col min="11779" max="11779" width="10.140625" style="128" bestFit="1" customWidth="1"/>
    <col min="11780" max="11780" width="18.85546875" style="128" customWidth="1"/>
    <col min="11781" max="11781" width="19" style="128" customWidth="1"/>
    <col min="11782" max="11782" width="19.5703125" style="128" customWidth="1"/>
    <col min="11783" max="12032" width="9.140625" style="128"/>
    <col min="12033" max="12033" width="5.7109375" style="128" customWidth="1"/>
    <col min="12034" max="12034" width="99.28515625" style="128" customWidth="1"/>
    <col min="12035" max="12035" width="10.140625" style="128" bestFit="1" customWidth="1"/>
    <col min="12036" max="12036" width="18.85546875" style="128" customWidth="1"/>
    <col min="12037" max="12037" width="19" style="128" customWidth="1"/>
    <col min="12038" max="12038" width="19.5703125" style="128" customWidth="1"/>
    <col min="12039" max="12288" width="9.140625" style="128"/>
    <col min="12289" max="12289" width="5.7109375" style="128" customWidth="1"/>
    <col min="12290" max="12290" width="99.28515625" style="128" customWidth="1"/>
    <col min="12291" max="12291" width="10.140625" style="128" bestFit="1" customWidth="1"/>
    <col min="12292" max="12292" width="18.85546875" style="128" customWidth="1"/>
    <col min="12293" max="12293" width="19" style="128" customWidth="1"/>
    <col min="12294" max="12294" width="19.5703125" style="128" customWidth="1"/>
    <col min="12295" max="12544" width="9.140625" style="128"/>
    <col min="12545" max="12545" width="5.7109375" style="128" customWidth="1"/>
    <col min="12546" max="12546" width="99.28515625" style="128" customWidth="1"/>
    <col min="12547" max="12547" width="10.140625" style="128" bestFit="1" customWidth="1"/>
    <col min="12548" max="12548" width="18.85546875" style="128" customWidth="1"/>
    <col min="12549" max="12549" width="19" style="128" customWidth="1"/>
    <col min="12550" max="12550" width="19.5703125" style="128" customWidth="1"/>
    <col min="12551" max="12800" width="9.140625" style="128"/>
    <col min="12801" max="12801" width="5.7109375" style="128" customWidth="1"/>
    <col min="12802" max="12802" width="99.28515625" style="128" customWidth="1"/>
    <col min="12803" max="12803" width="10.140625" style="128" bestFit="1" customWidth="1"/>
    <col min="12804" max="12804" width="18.85546875" style="128" customWidth="1"/>
    <col min="12805" max="12805" width="19" style="128" customWidth="1"/>
    <col min="12806" max="12806" width="19.5703125" style="128" customWidth="1"/>
    <col min="12807" max="13056" width="9.140625" style="128"/>
    <col min="13057" max="13057" width="5.7109375" style="128" customWidth="1"/>
    <col min="13058" max="13058" width="99.28515625" style="128" customWidth="1"/>
    <col min="13059" max="13059" width="10.140625" style="128" bestFit="1" customWidth="1"/>
    <col min="13060" max="13060" width="18.85546875" style="128" customWidth="1"/>
    <col min="13061" max="13061" width="19" style="128" customWidth="1"/>
    <col min="13062" max="13062" width="19.5703125" style="128" customWidth="1"/>
    <col min="13063" max="13312" width="9.140625" style="128"/>
    <col min="13313" max="13313" width="5.7109375" style="128" customWidth="1"/>
    <col min="13314" max="13314" width="99.28515625" style="128" customWidth="1"/>
    <col min="13315" max="13315" width="10.140625" style="128" bestFit="1" customWidth="1"/>
    <col min="13316" max="13316" width="18.85546875" style="128" customWidth="1"/>
    <col min="13317" max="13317" width="19" style="128" customWidth="1"/>
    <col min="13318" max="13318" width="19.5703125" style="128" customWidth="1"/>
    <col min="13319" max="13568" width="9.140625" style="128"/>
    <col min="13569" max="13569" width="5.7109375" style="128" customWidth="1"/>
    <col min="13570" max="13570" width="99.28515625" style="128" customWidth="1"/>
    <col min="13571" max="13571" width="10.140625" style="128" bestFit="1" customWidth="1"/>
    <col min="13572" max="13572" width="18.85546875" style="128" customWidth="1"/>
    <col min="13573" max="13573" width="19" style="128" customWidth="1"/>
    <col min="13574" max="13574" width="19.5703125" style="128" customWidth="1"/>
    <col min="13575" max="13824" width="9.140625" style="128"/>
    <col min="13825" max="13825" width="5.7109375" style="128" customWidth="1"/>
    <col min="13826" max="13826" width="99.28515625" style="128" customWidth="1"/>
    <col min="13827" max="13827" width="10.140625" style="128" bestFit="1" customWidth="1"/>
    <col min="13828" max="13828" width="18.85546875" style="128" customWidth="1"/>
    <col min="13829" max="13829" width="19" style="128" customWidth="1"/>
    <col min="13830" max="13830" width="19.5703125" style="128" customWidth="1"/>
    <col min="13831" max="14080" width="9.140625" style="128"/>
    <col min="14081" max="14081" width="5.7109375" style="128" customWidth="1"/>
    <col min="14082" max="14082" width="99.28515625" style="128" customWidth="1"/>
    <col min="14083" max="14083" width="10.140625" style="128" bestFit="1" customWidth="1"/>
    <col min="14084" max="14084" width="18.85546875" style="128" customWidth="1"/>
    <col min="14085" max="14085" width="19" style="128" customWidth="1"/>
    <col min="14086" max="14086" width="19.5703125" style="128" customWidth="1"/>
    <col min="14087" max="14336" width="9.140625" style="128"/>
    <col min="14337" max="14337" width="5.7109375" style="128" customWidth="1"/>
    <col min="14338" max="14338" width="99.28515625" style="128" customWidth="1"/>
    <col min="14339" max="14339" width="10.140625" style="128" bestFit="1" customWidth="1"/>
    <col min="14340" max="14340" width="18.85546875" style="128" customWidth="1"/>
    <col min="14341" max="14341" width="19" style="128" customWidth="1"/>
    <col min="14342" max="14342" width="19.5703125" style="128" customWidth="1"/>
    <col min="14343" max="14592" width="9.140625" style="128"/>
    <col min="14593" max="14593" width="5.7109375" style="128" customWidth="1"/>
    <col min="14594" max="14594" width="99.28515625" style="128" customWidth="1"/>
    <col min="14595" max="14595" width="10.140625" style="128" bestFit="1" customWidth="1"/>
    <col min="14596" max="14596" width="18.85546875" style="128" customWidth="1"/>
    <col min="14597" max="14597" width="19" style="128" customWidth="1"/>
    <col min="14598" max="14598" width="19.5703125" style="128" customWidth="1"/>
    <col min="14599" max="14848" width="9.140625" style="128"/>
    <col min="14849" max="14849" width="5.7109375" style="128" customWidth="1"/>
    <col min="14850" max="14850" width="99.28515625" style="128" customWidth="1"/>
    <col min="14851" max="14851" width="10.140625" style="128" bestFit="1" customWidth="1"/>
    <col min="14852" max="14852" width="18.85546875" style="128" customWidth="1"/>
    <col min="14853" max="14853" width="19" style="128" customWidth="1"/>
    <col min="14854" max="14854" width="19.5703125" style="128" customWidth="1"/>
    <col min="14855" max="15104" width="9.140625" style="128"/>
    <col min="15105" max="15105" width="5.7109375" style="128" customWidth="1"/>
    <col min="15106" max="15106" width="99.28515625" style="128" customWidth="1"/>
    <col min="15107" max="15107" width="10.140625" style="128" bestFit="1" customWidth="1"/>
    <col min="15108" max="15108" width="18.85546875" style="128" customWidth="1"/>
    <col min="15109" max="15109" width="19" style="128" customWidth="1"/>
    <col min="15110" max="15110" width="19.5703125" style="128" customWidth="1"/>
    <col min="15111" max="15360" width="9.140625" style="128"/>
    <col min="15361" max="15361" width="5.7109375" style="128" customWidth="1"/>
    <col min="15362" max="15362" width="99.28515625" style="128" customWidth="1"/>
    <col min="15363" max="15363" width="10.140625" style="128" bestFit="1" customWidth="1"/>
    <col min="15364" max="15364" width="18.85546875" style="128" customWidth="1"/>
    <col min="15365" max="15365" width="19" style="128" customWidth="1"/>
    <col min="15366" max="15366" width="19.5703125" style="128" customWidth="1"/>
    <col min="15367" max="15616" width="9.140625" style="128"/>
    <col min="15617" max="15617" width="5.7109375" style="128" customWidth="1"/>
    <col min="15618" max="15618" width="99.28515625" style="128" customWidth="1"/>
    <col min="15619" max="15619" width="10.140625" style="128" bestFit="1" customWidth="1"/>
    <col min="15620" max="15620" width="18.85546875" style="128" customWidth="1"/>
    <col min="15621" max="15621" width="19" style="128" customWidth="1"/>
    <col min="15622" max="15622" width="19.5703125" style="128" customWidth="1"/>
    <col min="15623" max="15872" width="9.140625" style="128"/>
    <col min="15873" max="15873" width="5.7109375" style="128" customWidth="1"/>
    <col min="15874" max="15874" width="99.28515625" style="128" customWidth="1"/>
    <col min="15875" max="15875" width="10.140625" style="128" bestFit="1" customWidth="1"/>
    <col min="15876" max="15876" width="18.85546875" style="128" customWidth="1"/>
    <col min="15877" max="15877" width="19" style="128" customWidth="1"/>
    <col min="15878" max="15878" width="19.5703125" style="128" customWidth="1"/>
    <col min="15879" max="16128" width="9.140625" style="128"/>
    <col min="16129" max="16129" width="5.7109375" style="128" customWidth="1"/>
    <col min="16130" max="16130" width="99.28515625" style="128" customWidth="1"/>
    <col min="16131" max="16131" width="10.140625" style="128" bestFit="1" customWidth="1"/>
    <col min="16132" max="16132" width="18.85546875" style="128" customWidth="1"/>
    <col min="16133" max="16133" width="19" style="128" customWidth="1"/>
    <col min="16134" max="16134" width="19.5703125" style="128" customWidth="1"/>
    <col min="16135" max="16384" width="9.140625" style="128"/>
  </cols>
  <sheetData>
    <row r="1" spans="1:6" ht="20.25" customHeight="1">
      <c r="B1" s="843" t="s">
        <v>193</v>
      </c>
      <c r="C1" s="843"/>
      <c r="D1" s="843"/>
      <c r="E1" s="843"/>
      <c r="F1" s="843"/>
    </row>
    <row r="2" spans="1:6" ht="14.25" customHeight="1" thickBot="1">
      <c r="E2" s="844" t="s">
        <v>194</v>
      </c>
      <c r="F2" s="844"/>
    </row>
    <row r="3" spans="1:6" ht="39" thickBot="1">
      <c r="A3" s="845"/>
      <c r="B3" s="847" t="s">
        <v>66</v>
      </c>
      <c r="C3" s="849" t="s">
        <v>63</v>
      </c>
      <c r="D3" s="850"/>
      <c r="E3" s="851"/>
      <c r="F3" s="137" t="s">
        <v>153</v>
      </c>
    </row>
    <row r="4" spans="1:6" ht="15.75" customHeight="1" thickBot="1">
      <c r="A4" s="846"/>
      <c r="B4" s="848"/>
      <c r="C4" s="138" t="s">
        <v>39</v>
      </c>
      <c r="D4" s="129" t="s">
        <v>436</v>
      </c>
      <c r="E4" s="129" t="s">
        <v>433</v>
      </c>
      <c r="F4" s="130" t="s">
        <v>437</v>
      </c>
    </row>
    <row r="5" spans="1:6" ht="19.5" customHeight="1">
      <c r="A5" s="833" t="s">
        <v>55</v>
      </c>
      <c r="B5" s="139" t="s">
        <v>335</v>
      </c>
      <c r="C5" s="140" t="s">
        <v>195</v>
      </c>
      <c r="D5" s="141">
        <v>40</v>
      </c>
      <c r="E5" s="140">
        <v>43</v>
      </c>
      <c r="F5" s="142">
        <v>18</v>
      </c>
    </row>
    <row r="6" spans="1:6" ht="18" customHeight="1">
      <c r="A6" s="833"/>
      <c r="B6" s="143" t="s">
        <v>196</v>
      </c>
      <c r="C6" s="141"/>
      <c r="D6" s="141"/>
      <c r="E6" s="141"/>
      <c r="F6" s="144"/>
    </row>
    <row r="7" spans="1:6" ht="18" customHeight="1">
      <c r="A7" s="833"/>
      <c r="B7" s="145" t="s">
        <v>197</v>
      </c>
      <c r="C7" s="141" t="s">
        <v>28</v>
      </c>
      <c r="D7" s="654">
        <v>9870</v>
      </c>
      <c r="E7" s="134">
        <v>10946</v>
      </c>
      <c r="F7" s="146">
        <v>2228</v>
      </c>
    </row>
    <row r="8" spans="1:6">
      <c r="A8" s="833"/>
      <c r="B8" s="145" t="s">
        <v>198</v>
      </c>
      <c r="C8" s="141" t="s">
        <v>28</v>
      </c>
      <c r="D8" s="147">
        <v>9591</v>
      </c>
      <c r="E8" s="134">
        <v>9942</v>
      </c>
      <c r="F8" s="148"/>
    </row>
    <row r="9" spans="1:6">
      <c r="A9" s="833"/>
      <c r="B9" s="145" t="s">
        <v>199</v>
      </c>
      <c r="C9" s="141" t="s">
        <v>28</v>
      </c>
      <c r="D9" s="147">
        <v>7149</v>
      </c>
      <c r="E9" s="134">
        <v>7416</v>
      </c>
      <c r="F9" s="148"/>
    </row>
    <row r="10" spans="1:6" ht="20.25" thickBot="1">
      <c r="A10" s="833"/>
      <c r="B10" s="145" t="s">
        <v>356</v>
      </c>
      <c r="C10" s="149" t="s">
        <v>28</v>
      </c>
      <c r="D10" s="150" t="s">
        <v>438</v>
      </c>
      <c r="E10" s="151" t="s">
        <v>439</v>
      </c>
      <c r="F10" s="152"/>
    </row>
    <row r="11" spans="1:6">
      <c r="A11" s="842"/>
      <c r="B11" s="153" t="s">
        <v>318</v>
      </c>
      <c r="C11" s="142" t="s">
        <v>200</v>
      </c>
      <c r="D11" s="154" t="s">
        <v>440</v>
      </c>
      <c r="E11" s="155" t="s">
        <v>441</v>
      </c>
      <c r="F11" s="156" t="s">
        <v>507</v>
      </c>
    </row>
    <row r="12" spans="1:6" ht="15.75" customHeight="1">
      <c r="A12" s="842"/>
      <c r="B12" s="157" t="s">
        <v>201</v>
      </c>
      <c r="C12" s="142" t="s">
        <v>195</v>
      </c>
      <c r="D12" s="155">
        <v>30</v>
      </c>
      <c r="E12" s="155">
        <v>30</v>
      </c>
      <c r="F12" s="148"/>
    </row>
    <row r="13" spans="1:6" ht="19.5" hidden="1">
      <c r="A13" s="842"/>
      <c r="B13" s="157" t="s">
        <v>202</v>
      </c>
      <c r="C13" s="142" t="s">
        <v>195</v>
      </c>
      <c r="D13" s="155">
        <v>0</v>
      </c>
      <c r="E13" s="155">
        <v>0</v>
      </c>
      <c r="F13" s="148"/>
    </row>
    <row r="14" spans="1:6">
      <c r="A14" s="842"/>
      <c r="B14" s="157" t="s">
        <v>203</v>
      </c>
      <c r="C14" s="142" t="s">
        <v>195</v>
      </c>
      <c r="D14" s="155">
        <v>2</v>
      </c>
      <c r="E14" s="155">
        <v>2</v>
      </c>
      <c r="F14" s="148"/>
    </row>
    <row r="15" spans="1:6">
      <c r="A15" s="842"/>
      <c r="B15" s="157" t="s">
        <v>204</v>
      </c>
      <c r="C15" s="142" t="s">
        <v>195</v>
      </c>
      <c r="D15" s="155">
        <v>6</v>
      </c>
      <c r="E15" s="155">
        <v>6</v>
      </c>
      <c r="F15" s="148"/>
    </row>
    <row r="16" spans="1:6">
      <c r="A16" s="842"/>
      <c r="B16" s="157" t="s">
        <v>205</v>
      </c>
      <c r="C16" s="142" t="s">
        <v>195</v>
      </c>
      <c r="D16" s="155">
        <v>1</v>
      </c>
      <c r="E16" s="155">
        <v>1</v>
      </c>
      <c r="F16" s="148"/>
    </row>
    <row r="17" spans="1:6" hidden="1">
      <c r="A17" s="842"/>
      <c r="B17" s="157" t="s">
        <v>206</v>
      </c>
      <c r="C17" s="142" t="s">
        <v>195</v>
      </c>
      <c r="D17" s="155">
        <v>1</v>
      </c>
      <c r="E17" s="155">
        <v>1</v>
      </c>
      <c r="F17" s="148"/>
    </row>
    <row r="18" spans="1:6" ht="17.25" thickBot="1">
      <c r="A18" s="842"/>
      <c r="B18" s="157" t="s">
        <v>207</v>
      </c>
      <c r="C18" s="142" t="s">
        <v>195</v>
      </c>
      <c r="D18" s="158">
        <v>3</v>
      </c>
      <c r="E18" s="158">
        <v>3</v>
      </c>
      <c r="F18" s="148"/>
    </row>
    <row r="19" spans="1:6">
      <c r="A19" s="842"/>
      <c r="B19" s="218" t="s">
        <v>208</v>
      </c>
      <c r="C19" s="567"/>
      <c r="D19" s="568"/>
      <c r="E19" s="568"/>
      <c r="F19" s="569"/>
    </row>
    <row r="20" spans="1:6" s="131" customFormat="1">
      <c r="A20" s="842"/>
      <c r="B20" s="159" t="s">
        <v>209</v>
      </c>
      <c r="C20" s="142" t="s">
        <v>195</v>
      </c>
      <c r="D20" s="160">
        <v>1</v>
      </c>
      <c r="E20" s="160">
        <v>1</v>
      </c>
      <c r="F20" s="148"/>
    </row>
    <row r="21" spans="1:6" ht="17.25" thickBot="1">
      <c r="A21" s="842"/>
      <c r="B21" s="157" t="s">
        <v>210</v>
      </c>
      <c r="C21" s="142" t="s">
        <v>195</v>
      </c>
      <c r="D21" s="161" t="s">
        <v>211</v>
      </c>
      <c r="E21" s="162" t="s">
        <v>211</v>
      </c>
      <c r="F21" s="148"/>
    </row>
    <row r="22" spans="1:6">
      <c r="A22" s="842"/>
      <c r="B22" s="218" t="s">
        <v>212</v>
      </c>
      <c r="C22" s="567"/>
      <c r="D22" s="570"/>
      <c r="E22" s="570"/>
      <c r="F22" s="569"/>
    </row>
    <row r="23" spans="1:6" s="131" customFormat="1" ht="33.75" customHeight="1" thickBot="1">
      <c r="A23" s="842"/>
      <c r="B23" s="163" t="s">
        <v>213</v>
      </c>
      <c r="C23" s="685" t="s">
        <v>195</v>
      </c>
      <c r="D23" s="162" t="s">
        <v>214</v>
      </c>
      <c r="E23" s="162" t="s">
        <v>214</v>
      </c>
      <c r="F23" s="148"/>
    </row>
    <row r="24" spans="1:6">
      <c r="A24" s="842"/>
      <c r="B24" s="218" t="s">
        <v>215</v>
      </c>
      <c r="C24" s="567"/>
      <c r="D24" s="568"/>
      <c r="E24" s="568"/>
      <c r="F24" s="569"/>
    </row>
    <row r="25" spans="1:6" ht="17.25" thickBot="1">
      <c r="A25" s="842"/>
      <c r="B25" s="164" t="s">
        <v>216</v>
      </c>
      <c r="C25" s="165" t="s">
        <v>195</v>
      </c>
      <c r="D25" s="166">
        <v>1</v>
      </c>
      <c r="E25" s="166">
        <v>1</v>
      </c>
      <c r="F25" s="152"/>
    </row>
    <row r="26" spans="1:6" s="131" customFormat="1">
      <c r="A26" s="833"/>
      <c r="B26" s="167" t="s">
        <v>217</v>
      </c>
      <c r="C26" s="168"/>
      <c r="D26" s="169"/>
      <c r="E26" s="170"/>
      <c r="F26" s="171"/>
    </row>
    <row r="27" spans="1:6" s="131" customFormat="1" ht="18" thickBot="1">
      <c r="A27" s="833"/>
      <c r="B27" s="236" t="s">
        <v>357</v>
      </c>
      <c r="C27" s="173" t="s">
        <v>195</v>
      </c>
      <c r="D27" s="174">
        <v>2</v>
      </c>
      <c r="E27" s="146">
        <v>0</v>
      </c>
      <c r="F27" s="175"/>
    </row>
    <row r="28" spans="1:6" s="131" customFormat="1" ht="17.25" thickBot="1">
      <c r="A28" s="833"/>
      <c r="B28" s="176" t="s">
        <v>508</v>
      </c>
      <c r="C28" s="177" t="s">
        <v>195</v>
      </c>
      <c r="D28" s="177">
        <v>5</v>
      </c>
      <c r="E28" s="177">
        <v>5</v>
      </c>
      <c r="F28" s="177">
        <v>1</v>
      </c>
    </row>
    <row r="29" spans="1:6" s="132" customFormat="1" ht="17.25" hidden="1" customHeight="1">
      <c r="A29" s="833"/>
      <c r="B29" s="178" t="s">
        <v>218</v>
      </c>
      <c r="C29" s="141" t="s">
        <v>200</v>
      </c>
      <c r="D29" s="179" t="s">
        <v>219</v>
      </c>
      <c r="E29" s="179" t="s">
        <v>219</v>
      </c>
      <c r="F29" s="141"/>
    </row>
    <row r="30" spans="1:6" s="132" customFormat="1" ht="17.25" hidden="1" customHeight="1">
      <c r="A30" s="833"/>
      <c r="B30" s="178" t="s">
        <v>220</v>
      </c>
      <c r="C30" s="141" t="s">
        <v>200</v>
      </c>
      <c r="D30" s="179" t="s">
        <v>221</v>
      </c>
      <c r="E30" s="179" t="s">
        <v>221</v>
      </c>
      <c r="F30" s="141"/>
    </row>
    <row r="31" spans="1:6" s="132" customFormat="1" ht="17.25" hidden="1" customHeight="1">
      <c r="A31" s="833"/>
      <c r="B31" s="178" t="s">
        <v>222</v>
      </c>
      <c r="C31" s="141" t="s">
        <v>200</v>
      </c>
      <c r="D31" s="179" t="s">
        <v>223</v>
      </c>
      <c r="E31" s="179" t="s">
        <v>223</v>
      </c>
      <c r="F31" s="141"/>
    </row>
    <row r="32" spans="1:6" s="132" customFormat="1" ht="17.25" hidden="1" customHeight="1">
      <c r="A32" s="833"/>
      <c r="B32" s="178" t="s">
        <v>224</v>
      </c>
      <c r="C32" s="141" t="s">
        <v>200</v>
      </c>
      <c r="D32" s="179" t="s">
        <v>225</v>
      </c>
      <c r="E32" s="179" t="s">
        <v>225</v>
      </c>
      <c r="F32" s="141"/>
    </row>
    <row r="33" spans="1:6" s="132" customFormat="1" ht="17.25" hidden="1" customHeight="1">
      <c r="A33" s="833"/>
      <c r="B33" s="178" t="s">
        <v>226</v>
      </c>
      <c r="C33" s="141" t="s">
        <v>200</v>
      </c>
      <c r="D33" s="179" t="s">
        <v>227</v>
      </c>
      <c r="E33" s="179" t="s">
        <v>227</v>
      </c>
      <c r="F33" s="141"/>
    </row>
    <row r="34" spans="1:6" s="132" customFormat="1" ht="13.5" hidden="1" customHeight="1">
      <c r="A34" s="833"/>
      <c r="B34" s="178" t="s">
        <v>228</v>
      </c>
      <c r="C34" s="141" t="s">
        <v>200</v>
      </c>
      <c r="D34" s="179" t="s">
        <v>229</v>
      </c>
      <c r="E34" s="179" t="s">
        <v>229</v>
      </c>
      <c r="F34" s="141"/>
    </row>
    <row r="35" spans="1:6" s="132" customFormat="1" ht="17.25" hidden="1" customHeight="1" thickBot="1">
      <c r="A35" s="833"/>
      <c r="B35" s="180" t="s">
        <v>230</v>
      </c>
      <c r="C35" s="149" t="s">
        <v>200</v>
      </c>
      <c r="D35" s="181" t="s">
        <v>231</v>
      </c>
      <c r="E35" s="181" t="s">
        <v>231</v>
      </c>
      <c r="F35" s="149"/>
    </row>
    <row r="36" spans="1:6" s="131" customFormat="1">
      <c r="A36" s="833"/>
      <c r="B36" s="176" t="s">
        <v>232</v>
      </c>
      <c r="C36" s="142"/>
      <c r="D36" s="182"/>
      <c r="E36" s="182"/>
      <c r="F36" s="140">
        <v>1</v>
      </c>
    </row>
    <row r="37" spans="1:6" s="131" customFormat="1">
      <c r="A37" s="833"/>
      <c r="B37" s="172" t="s">
        <v>233</v>
      </c>
      <c r="C37" s="142" t="s">
        <v>195</v>
      </c>
      <c r="D37" s="141">
        <v>1</v>
      </c>
      <c r="E37" s="141">
        <v>1</v>
      </c>
      <c r="F37" s="183"/>
    </row>
    <row r="38" spans="1:6" s="131" customFormat="1" ht="18" thickBot="1">
      <c r="A38" s="834"/>
      <c r="B38" s="180" t="s">
        <v>509</v>
      </c>
      <c r="C38" s="142" t="s">
        <v>195</v>
      </c>
      <c r="D38" s="149">
        <v>6</v>
      </c>
      <c r="E38" s="149">
        <v>5</v>
      </c>
      <c r="F38" s="184"/>
    </row>
    <row r="39" spans="1:6">
      <c r="A39" s="832" t="s">
        <v>510</v>
      </c>
      <c r="B39" s="153" t="s">
        <v>323</v>
      </c>
      <c r="C39" s="140" t="s">
        <v>234</v>
      </c>
      <c r="D39" s="140" t="s">
        <v>324</v>
      </c>
      <c r="E39" s="140" t="s">
        <v>348</v>
      </c>
      <c r="F39" s="185" t="s">
        <v>345</v>
      </c>
    </row>
    <row r="40" spans="1:6">
      <c r="A40" s="833"/>
      <c r="B40" s="186" t="s">
        <v>235</v>
      </c>
      <c r="C40" s="141" t="s">
        <v>234</v>
      </c>
      <c r="D40" s="141" t="s">
        <v>325</v>
      </c>
      <c r="E40" s="141" t="s">
        <v>325</v>
      </c>
      <c r="F40" s="187"/>
    </row>
    <row r="41" spans="1:6" ht="17.25" thickBot="1">
      <c r="A41" s="833"/>
      <c r="B41" s="188" t="s">
        <v>236</v>
      </c>
      <c r="C41" s="149" t="s">
        <v>234</v>
      </c>
      <c r="D41" s="151" t="s">
        <v>321</v>
      </c>
      <c r="E41" s="151" t="s">
        <v>349</v>
      </c>
      <c r="F41" s="189"/>
    </row>
    <row r="42" spans="1:6" s="131" customFormat="1">
      <c r="A42" s="833"/>
      <c r="B42" s="153" t="s">
        <v>326</v>
      </c>
      <c r="C42" s="190" t="s">
        <v>234</v>
      </c>
      <c r="D42" s="140" t="s">
        <v>327</v>
      </c>
      <c r="E42" s="140" t="s">
        <v>350</v>
      </c>
      <c r="F42" s="191" t="s">
        <v>330</v>
      </c>
    </row>
    <row r="43" spans="1:6" s="131" customFormat="1">
      <c r="A43" s="833"/>
      <c r="B43" s="186" t="s">
        <v>237</v>
      </c>
      <c r="C43" s="173" t="s">
        <v>234</v>
      </c>
      <c r="D43" s="141" t="s">
        <v>238</v>
      </c>
      <c r="E43" s="141" t="s">
        <v>351</v>
      </c>
      <c r="F43" s="187"/>
    </row>
    <row r="44" spans="1:6" s="131" customFormat="1">
      <c r="A44" s="833"/>
      <c r="B44" s="186" t="s">
        <v>239</v>
      </c>
      <c r="C44" s="173" t="s">
        <v>234</v>
      </c>
      <c r="D44" s="141" t="s">
        <v>328</v>
      </c>
      <c r="E44" s="141" t="s">
        <v>352</v>
      </c>
      <c r="F44" s="187"/>
    </row>
    <row r="45" spans="1:6" s="131" customFormat="1" ht="17.25" thickBot="1">
      <c r="A45" s="833"/>
      <c r="B45" s="192" t="s">
        <v>240</v>
      </c>
      <c r="C45" s="193" t="s">
        <v>234</v>
      </c>
      <c r="D45" s="162" t="s">
        <v>329</v>
      </c>
      <c r="E45" s="162" t="s">
        <v>329</v>
      </c>
      <c r="F45" s="194"/>
    </row>
    <row r="46" spans="1:6">
      <c r="A46" s="833"/>
      <c r="B46" s="153" t="s">
        <v>241</v>
      </c>
      <c r="C46" s="140" t="s">
        <v>195</v>
      </c>
      <c r="D46" s="140">
        <v>3</v>
      </c>
      <c r="E46" s="140">
        <v>3</v>
      </c>
      <c r="F46" s="140">
        <v>19</v>
      </c>
    </row>
    <row r="47" spans="1:6" ht="11.25" customHeight="1">
      <c r="A47" s="833"/>
      <c r="B47" s="195" t="s">
        <v>31</v>
      </c>
      <c r="C47" s="141"/>
      <c r="D47" s="141"/>
      <c r="E47" s="141"/>
      <c r="F47" s="183"/>
    </row>
    <row r="48" spans="1:6">
      <c r="A48" s="833"/>
      <c r="B48" s="186" t="s">
        <v>242</v>
      </c>
      <c r="C48" s="141" t="s">
        <v>195</v>
      </c>
      <c r="D48" s="141">
        <v>1</v>
      </c>
      <c r="E48" s="141">
        <v>1</v>
      </c>
      <c r="F48" s="835" t="s">
        <v>243</v>
      </c>
    </row>
    <row r="49" spans="1:6">
      <c r="A49" s="833"/>
      <c r="B49" s="186" t="s">
        <v>366</v>
      </c>
      <c r="C49" s="141" t="s">
        <v>195</v>
      </c>
      <c r="D49" s="141">
        <v>1</v>
      </c>
      <c r="E49" s="141">
        <v>1</v>
      </c>
      <c r="F49" s="835"/>
    </row>
    <row r="50" spans="1:6" ht="17.25" thickBot="1">
      <c r="A50" s="833"/>
      <c r="B50" s="188" t="s">
        <v>244</v>
      </c>
      <c r="C50" s="149" t="s">
        <v>195</v>
      </c>
      <c r="D50" s="149">
        <v>1</v>
      </c>
      <c r="E50" s="149">
        <v>1</v>
      </c>
      <c r="F50" s="836"/>
    </row>
    <row r="51" spans="1:6" ht="17.25" thickBot="1">
      <c r="A51" s="833"/>
      <c r="B51" s="196" t="s">
        <v>245</v>
      </c>
      <c r="C51" s="197" t="s">
        <v>246</v>
      </c>
      <c r="D51" s="198">
        <v>1</v>
      </c>
      <c r="E51" s="198">
        <v>1</v>
      </c>
      <c r="F51" s="199"/>
    </row>
    <row r="52" spans="1:6" ht="17.25" thickBot="1">
      <c r="A52" s="833"/>
      <c r="B52" s="200" t="s">
        <v>247</v>
      </c>
      <c r="C52" s="177" t="s">
        <v>195</v>
      </c>
      <c r="D52" s="177">
        <v>1</v>
      </c>
      <c r="E52" s="177">
        <v>1</v>
      </c>
      <c r="F52" s="177">
        <v>2</v>
      </c>
    </row>
    <row r="53" spans="1:6" ht="17.25" thickBot="1">
      <c r="A53" s="833"/>
      <c r="B53" s="200" t="s">
        <v>248</v>
      </c>
      <c r="C53" s="177" t="s">
        <v>195</v>
      </c>
      <c r="D53" s="177">
        <v>1</v>
      </c>
      <c r="E53" s="177">
        <v>1</v>
      </c>
      <c r="F53" s="183"/>
    </row>
    <row r="54" spans="1:6" ht="17.25" thickBot="1">
      <c r="A54" s="833"/>
      <c r="B54" s="153" t="s">
        <v>249</v>
      </c>
      <c r="C54" s="140" t="s">
        <v>195</v>
      </c>
      <c r="D54" s="140">
        <v>1</v>
      </c>
      <c r="E54" s="140">
        <v>1</v>
      </c>
      <c r="F54" s="201"/>
    </row>
    <row r="55" spans="1:6" s="133" customFormat="1" ht="50.25" thickBot="1">
      <c r="A55" s="834"/>
      <c r="B55" s="202" t="s">
        <v>250</v>
      </c>
      <c r="C55" s="203" t="s">
        <v>195</v>
      </c>
      <c r="D55" s="204">
        <v>1</v>
      </c>
      <c r="E55" s="204">
        <v>1</v>
      </c>
      <c r="F55" s="205"/>
    </row>
    <row r="56" spans="1:6" ht="17.25" customHeight="1">
      <c r="A56" s="832" t="s">
        <v>251</v>
      </c>
      <c r="B56" s="206" t="s">
        <v>252</v>
      </c>
      <c r="C56" s="190" t="s">
        <v>195</v>
      </c>
      <c r="D56" s="204">
        <v>16</v>
      </c>
      <c r="E56" s="204">
        <v>16</v>
      </c>
      <c r="F56" s="204">
        <v>60</v>
      </c>
    </row>
    <row r="57" spans="1:6">
      <c r="A57" s="833"/>
      <c r="B57" s="207" t="s">
        <v>358</v>
      </c>
      <c r="C57" s="173" t="s">
        <v>200</v>
      </c>
      <c r="D57" s="160" t="s">
        <v>336</v>
      </c>
      <c r="E57" s="160" t="s">
        <v>336</v>
      </c>
      <c r="F57" s="208" t="s">
        <v>511</v>
      </c>
    </row>
    <row r="58" spans="1:6" ht="18.75" customHeight="1">
      <c r="A58" s="833"/>
      <c r="B58" s="209" t="s">
        <v>253</v>
      </c>
      <c r="C58" s="193" t="s">
        <v>254</v>
      </c>
      <c r="D58" s="208" t="s">
        <v>255</v>
      </c>
      <c r="E58" s="208" t="s">
        <v>255</v>
      </c>
      <c r="F58" s="208">
        <v>1</v>
      </c>
    </row>
    <row r="59" spans="1:6">
      <c r="A59" s="833"/>
      <c r="B59" s="210" t="s">
        <v>256</v>
      </c>
      <c r="C59" s="193" t="s">
        <v>195</v>
      </c>
      <c r="D59" s="208">
        <v>1</v>
      </c>
      <c r="E59" s="208">
        <v>1</v>
      </c>
      <c r="F59" s="211"/>
    </row>
    <row r="60" spans="1:6" ht="16.5" customHeight="1">
      <c r="A60" s="833"/>
      <c r="B60" s="210" t="s">
        <v>257</v>
      </c>
      <c r="C60" s="193" t="s">
        <v>195</v>
      </c>
      <c r="D60" s="208">
        <v>1</v>
      </c>
      <c r="E60" s="208">
        <v>1</v>
      </c>
      <c r="F60" s="208">
        <v>26</v>
      </c>
    </row>
    <row r="61" spans="1:6">
      <c r="A61" s="833"/>
      <c r="B61" s="212" t="s">
        <v>258</v>
      </c>
      <c r="C61" s="193" t="s">
        <v>195</v>
      </c>
      <c r="D61" s="208">
        <v>1</v>
      </c>
      <c r="E61" s="208">
        <v>1</v>
      </c>
      <c r="F61" s="211"/>
    </row>
    <row r="62" spans="1:6">
      <c r="A62" s="833"/>
      <c r="B62" s="212" t="s">
        <v>259</v>
      </c>
      <c r="C62" s="193" t="s">
        <v>195</v>
      </c>
      <c r="D62" s="208">
        <v>9</v>
      </c>
      <c r="E62" s="208">
        <v>9</v>
      </c>
      <c r="F62" s="211"/>
    </row>
    <row r="63" spans="1:6" ht="33">
      <c r="A63" s="833"/>
      <c r="B63" s="163" t="s">
        <v>260</v>
      </c>
      <c r="C63" s="193" t="s">
        <v>195</v>
      </c>
      <c r="D63" s="208">
        <v>1</v>
      </c>
      <c r="E63" s="208">
        <v>1</v>
      </c>
      <c r="F63" s="213">
        <v>1</v>
      </c>
    </row>
    <row r="64" spans="1:6">
      <c r="A64" s="833"/>
      <c r="B64" s="214" t="s">
        <v>261</v>
      </c>
      <c r="C64" s="193" t="s">
        <v>195</v>
      </c>
      <c r="D64" s="208">
        <v>1</v>
      </c>
      <c r="E64" s="208">
        <v>1</v>
      </c>
      <c r="F64" s="211"/>
    </row>
    <row r="65" spans="1:6">
      <c r="A65" s="833"/>
      <c r="B65" s="214" t="s">
        <v>337</v>
      </c>
      <c r="C65" s="193" t="s">
        <v>195</v>
      </c>
      <c r="D65" s="208">
        <v>0</v>
      </c>
      <c r="E65" s="208">
        <v>0</v>
      </c>
      <c r="F65" s="211"/>
    </row>
    <row r="66" spans="1:6">
      <c r="A66" s="833"/>
      <c r="B66" s="214" t="s">
        <v>262</v>
      </c>
      <c r="C66" s="193" t="s">
        <v>195</v>
      </c>
      <c r="D66" s="208">
        <v>1</v>
      </c>
      <c r="E66" s="208">
        <v>1</v>
      </c>
      <c r="F66" s="211"/>
    </row>
    <row r="67" spans="1:6">
      <c r="A67" s="833"/>
      <c r="B67" s="163" t="s">
        <v>263</v>
      </c>
      <c r="C67" s="193"/>
      <c r="D67" s="208" t="s">
        <v>264</v>
      </c>
      <c r="E67" s="208" t="s">
        <v>264</v>
      </c>
      <c r="F67" s="208">
        <v>1</v>
      </c>
    </row>
    <row r="68" spans="1:6">
      <c r="A68" s="833"/>
      <c r="B68" s="215" t="s">
        <v>265</v>
      </c>
      <c r="C68" s="193" t="s">
        <v>195</v>
      </c>
      <c r="D68" s="208">
        <v>1</v>
      </c>
      <c r="E68" s="208">
        <v>1</v>
      </c>
      <c r="F68" s="211"/>
    </row>
    <row r="69" spans="1:6" ht="33.75" thickBot="1">
      <c r="A69" s="833"/>
      <c r="B69" s="216" t="s">
        <v>266</v>
      </c>
      <c r="C69" s="193" t="s">
        <v>195</v>
      </c>
      <c r="D69" s="217" t="s">
        <v>267</v>
      </c>
      <c r="E69" s="217" t="s">
        <v>267</v>
      </c>
      <c r="F69" s="211"/>
    </row>
    <row r="70" spans="1:6">
      <c r="A70" s="832" t="s">
        <v>268</v>
      </c>
      <c r="B70" s="218" t="s">
        <v>269</v>
      </c>
      <c r="C70" s="140" t="s">
        <v>195</v>
      </c>
      <c r="D70" s="140" t="s">
        <v>270</v>
      </c>
      <c r="E70" s="140" t="s">
        <v>270</v>
      </c>
      <c r="F70" s="140">
        <v>45</v>
      </c>
    </row>
    <row r="71" spans="1:6">
      <c r="A71" s="833"/>
      <c r="B71" s="195" t="s">
        <v>271</v>
      </c>
      <c r="C71" s="141"/>
      <c r="D71" s="141">
        <v>17</v>
      </c>
      <c r="E71" s="141">
        <v>17</v>
      </c>
      <c r="F71" s="183"/>
    </row>
    <row r="72" spans="1:6">
      <c r="A72" s="833"/>
      <c r="B72" s="195" t="s">
        <v>272</v>
      </c>
      <c r="C72" s="141" t="s">
        <v>246</v>
      </c>
      <c r="D72" s="141">
        <v>3</v>
      </c>
      <c r="E72" s="141">
        <v>3</v>
      </c>
      <c r="F72" s="141">
        <v>1</v>
      </c>
    </row>
    <row r="73" spans="1:6">
      <c r="A73" s="833"/>
      <c r="B73" s="219" t="s">
        <v>273</v>
      </c>
      <c r="C73" s="141" t="s">
        <v>246</v>
      </c>
      <c r="D73" s="141">
        <v>4</v>
      </c>
      <c r="E73" s="141">
        <v>4</v>
      </c>
      <c r="F73" s="183"/>
    </row>
    <row r="74" spans="1:6" ht="17.25" customHeight="1">
      <c r="A74" s="833"/>
      <c r="B74" s="195" t="s">
        <v>319</v>
      </c>
      <c r="C74" s="141" t="s">
        <v>246</v>
      </c>
      <c r="D74" s="141">
        <v>1</v>
      </c>
      <c r="E74" s="141">
        <v>1</v>
      </c>
      <c r="F74" s="183"/>
    </row>
    <row r="75" spans="1:6">
      <c r="A75" s="833"/>
      <c r="B75" s="195" t="s">
        <v>274</v>
      </c>
      <c r="C75" s="141" t="s">
        <v>246</v>
      </c>
      <c r="D75" s="141">
        <v>1</v>
      </c>
      <c r="E75" s="141">
        <v>1</v>
      </c>
      <c r="F75" s="183"/>
    </row>
    <row r="76" spans="1:6" ht="15.75" customHeight="1" thickBot="1">
      <c r="A76" s="833"/>
      <c r="B76" s="220" t="s">
        <v>275</v>
      </c>
      <c r="C76" s="141" t="s">
        <v>246</v>
      </c>
      <c r="D76" s="141">
        <v>8</v>
      </c>
      <c r="E76" s="141">
        <v>8</v>
      </c>
      <c r="F76" s="183"/>
    </row>
    <row r="77" spans="1:6" ht="19.5">
      <c r="A77" s="833"/>
      <c r="B77" s="218" t="s">
        <v>276</v>
      </c>
      <c r="C77" s="140" t="s">
        <v>246</v>
      </c>
      <c r="D77" s="140">
        <v>9</v>
      </c>
      <c r="E77" s="140">
        <v>9</v>
      </c>
      <c r="F77" s="140">
        <v>1</v>
      </c>
    </row>
    <row r="78" spans="1:6" ht="19.5" customHeight="1" thickBot="1">
      <c r="A78" s="833"/>
      <c r="B78" s="195" t="s">
        <v>277</v>
      </c>
      <c r="C78" s="141" t="s">
        <v>28</v>
      </c>
      <c r="D78" s="134">
        <v>6566</v>
      </c>
      <c r="E78" s="134">
        <v>6216</v>
      </c>
      <c r="F78" s="134">
        <v>7620</v>
      </c>
    </row>
    <row r="79" spans="1:6" ht="19.5" customHeight="1">
      <c r="A79" s="837" t="s">
        <v>442</v>
      </c>
      <c r="B79" s="218" t="s">
        <v>443</v>
      </c>
      <c r="C79" s="221" t="s">
        <v>195</v>
      </c>
      <c r="D79" s="414">
        <v>3</v>
      </c>
      <c r="E79" s="415">
        <v>3</v>
      </c>
      <c r="F79" s="414"/>
    </row>
    <row r="80" spans="1:6" ht="19.5" customHeight="1">
      <c r="A80" s="838"/>
      <c r="B80" s="195" t="s">
        <v>31</v>
      </c>
      <c r="C80" s="416"/>
      <c r="D80" s="417"/>
      <c r="E80" s="418"/>
      <c r="F80" s="417"/>
    </row>
    <row r="81" spans="1:9" ht="19.5" customHeight="1">
      <c r="A81" s="838"/>
      <c r="B81" s="195" t="s">
        <v>444</v>
      </c>
      <c r="C81" s="416" t="s">
        <v>195</v>
      </c>
      <c r="D81" s="417">
        <v>1</v>
      </c>
      <c r="E81" s="418">
        <v>1</v>
      </c>
      <c r="F81" s="417"/>
    </row>
    <row r="82" spans="1:9" ht="19.5" customHeight="1">
      <c r="A82" s="838"/>
      <c r="B82" s="219" t="s">
        <v>445</v>
      </c>
      <c r="C82" s="416" t="s">
        <v>195</v>
      </c>
      <c r="D82" s="417">
        <v>1</v>
      </c>
      <c r="E82" s="418">
        <v>1</v>
      </c>
      <c r="F82" s="417"/>
    </row>
    <row r="83" spans="1:9" ht="19.5" customHeight="1" thickBot="1">
      <c r="A83" s="839"/>
      <c r="B83" s="195" t="s">
        <v>512</v>
      </c>
      <c r="C83" s="223" t="s">
        <v>195</v>
      </c>
      <c r="D83" s="419">
        <v>1</v>
      </c>
      <c r="E83" s="420">
        <v>1</v>
      </c>
      <c r="F83" s="419"/>
    </row>
    <row r="84" spans="1:9" ht="33.75" customHeight="1">
      <c r="A84" s="840" t="s">
        <v>42</v>
      </c>
      <c r="B84" s="686" t="s">
        <v>278</v>
      </c>
      <c r="C84" s="421" t="s">
        <v>195</v>
      </c>
      <c r="D84" s="422">
        <v>2</v>
      </c>
      <c r="E84" s="421">
        <v>2</v>
      </c>
      <c r="F84" s="422">
        <v>1</v>
      </c>
    </row>
    <row r="85" spans="1:9" ht="33.75" customHeight="1" thickBot="1">
      <c r="A85" s="841"/>
      <c r="B85" s="222" t="s">
        <v>279</v>
      </c>
      <c r="C85" s="223" t="s">
        <v>195</v>
      </c>
      <c r="D85" s="224">
        <v>1</v>
      </c>
      <c r="E85" s="223">
        <v>1</v>
      </c>
      <c r="F85" s="225"/>
    </row>
    <row r="86" spans="1:9" ht="18.75" customHeight="1">
      <c r="A86" s="128"/>
      <c r="B86" s="829" t="s">
        <v>359</v>
      </c>
      <c r="C86" s="829"/>
      <c r="D86" s="829"/>
      <c r="E86" s="829"/>
      <c r="F86" s="829"/>
    </row>
    <row r="87" spans="1:9" ht="39" customHeight="1">
      <c r="A87" s="128"/>
      <c r="B87" s="829" t="s">
        <v>446</v>
      </c>
      <c r="C87" s="829"/>
      <c r="D87" s="829"/>
      <c r="E87" s="829"/>
      <c r="F87" s="829"/>
    </row>
    <row r="88" spans="1:9" ht="38.25" customHeight="1">
      <c r="A88" s="128"/>
      <c r="B88" s="829" t="s">
        <v>513</v>
      </c>
      <c r="C88" s="829"/>
      <c r="D88" s="829"/>
      <c r="E88" s="829"/>
      <c r="F88" s="829"/>
    </row>
    <row r="89" spans="1:9">
      <c r="B89" s="226" t="s">
        <v>514</v>
      </c>
      <c r="F89" s="127"/>
    </row>
    <row r="90" spans="1:9">
      <c r="A90" s="128"/>
      <c r="B90" s="830" t="s">
        <v>515</v>
      </c>
      <c r="C90" s="831"/>
      <c r="D90" s="831"/>
      <c r="E90" s="831"/>
      <c r="F90" s="831"/>
      <c r="G90" s="831"/>
      <c r="H90" s="831"/>
      <c r="I90" s="831"/>
    </row>
  </sheetData>
  <mergeCells count="16">
    <mergeCell ref="A5:A38"/>
    <mergeCell ref="B1:F1"/>
    <mergeCell ref="E2:F2"/>
    <mergeCell ref="A3:A4"/>
    <mergeCell ref="B3:B4"/>
    <mergeCell ref="C3:E3"/>
    <mergeCell ref="B86:F86"/>
    <mergeCell ref="B87:F87"/>
    <mergeCell ref="B88:F88"/>
    <mergeCell ref="B90:I90"/>
    <mergeCell ref="A39:A55"/>
    <mergeCell ref="F48:F50"/>
    <mergeCell ref="A56:A69"/>
    <mergeCell ref="A70:A78"/>
    <mergeCell ref="A79:A83"/>
    <mergeCell ref="A84:A85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2" orientation="portrait" r:id="rId1"/>
  <headerFooter alignWithMargins="0">
    <oddFooter>&amp;C12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 enableFormatConditionsCalculation="0">
    <tabColor rgb="FF00B050"/>
  </sheetPr>
  <dimension ref="A1:O97"/>
  <sheetViews>
    <sheetView view="pageBreakPreview" topLeftCell="A13" zoomScale="60" zoomScaleNormal="60" workbookViewId="0">
      <selection activeCell="J94" sqref="J94"/>
    </sheetView>
  </sheetViews>
  <sheetFormatPr defaultColWidth="9.140625" defaultRowHeight="15.7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>
      <c r="A1" s="855" t="s">
        <v>414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</row>
    <row r="2" spans="1:15" ht="6" customHeight="1" thickBo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15"/>
    </row>
    <row r="3" spans="1:15" ht="40.5" customHeight="1" thickBot="1">
      <c r="A3" s="15"/>
      <c r="B3" s="856" t="s">
        <v>131</v>
      </c>
      <c r="C3" s="853" t="s">
        <v>281</v>
      </c>
      <c r="D3" s="854"/>
      <c r="E3" s="853" t="s">
        <v>287</v>
      </c>
      <c r="F3" s="854"/>
      <c r="G3" s="853" t="s">
        <v>282</v>
      </c>
      <c r="H3" s="854"/>
      <c r="I3" s="853" t="s">
        <v>283</v>
      </c>
      <c r="J3" s="854"/>
      <c r="K3" s="853" t="s">
        <v>284</v>
      </c>
      <c r="L3" s="854"/>
      <c r="M3" s="853" t="s">
        <v>285</v>
      </c>
      <c r="N3" s="854"/>
    </row>
    <row r="4" spans="1:15" ht="23.25" customHeight="1" thickBot="1">
      <c r="A4" s="15"/>
      <c r="B4" s="857"/>
      <c r="C4" s="275">
        <v>2013</v>
      </c>
      <c r="D4" s="276">
        <v>2014</v>
      </c>
      <c r="E4" s="275">
        <v>2013</v>
      </c>
      <c r="F4" s="276">
        <v>2014</v>
      </c>
      <c r="G4" s="275">
        <v>2013</v>
      </c>
      <c r="H4" s="276">
        <v>2014</v>
      </c>
      <c r="I4" s="275">
        <v>2013</v>
      </c>
      <c r="J4" s="276">
        <v>2014</v>
      </c>
      <c r="K4" s="275">
        <v>2013</v>
      </c>
      <c r="L4" s="276">
        <v>2014</v>
      </c>
      <c r="M4" s="275">
        <v>2013</v>
      </c>
      <c r="N4" s="276">
        <v>2014</v>
      </c>
    </row>
    <row r="5" spans="1:15" s="39" customFormat="1" ht="45" customHeight="1">
      <c r="A5" s="277"/>
      <c r="B5" s="278" t="s">
        <v>10</v>
      </c>
      <c r="C5" s="279">
        <v>8048.7713636363642</v>
      </c>
      <c r="D5" s="279">
        <v>7294.3281818181822</v>
      </c>
      <c r="E5" s="279">
        <v>17459.886363636364</v>
      </c>
      <c r="F5" s="505">
        <v>14076.37</v>
      </c>
      <c r="G5" s="279">
        <v>1636.57</v>
      </c>
      <c r="H5" s="279">
        <v>1423.18</v>
      </c>
      <c r="I5" s="279">
        <v>712.36</v>
      </c>
      <c r="J5" s="505">
        <v>734.14</v>
      </c>
      <c r="K5" s="279">
        <v>1669.91</v>
      </c>
      <c r="L5" s="279">
        <v>1244.8</v>
      </c>
      <c r="M5" s="280">
        <v>31.06</v>
      </c>
      <c r="N5" s="280">
        <v>19.91</v>
      </c>
    </row>
    <row r="6" spans="1:15" s="39" customFormat="1" ht="39" customHeight="1">
      <c r="A6" s="277"/>
      <c r="B6" s="281" t="s">
        <v>11</v>
      </c>
      <c r="C6" s="282">
        <v>8070.02</v>
      </c>
      <c r="D6" s="282"/>
      <c r="E6" s="282">
        <v>17728.625</v>
      </c>
      <c r="F6" s="506"/>
      <c r="G6" s="282">
        <v>1673.75</v>
      </c>
      <c r="H6" s="282"/>
      <c r="I6" s="282">
        <v>751.93</v>
      </c>
      <c r="J6" s="506"/>
      <c r="K6" s="282">
        <v>1627.59</v>
      </c>
      <c r="L6" s="282"/>
      <c r="M6" s="283">
        <v>30.33</v>
      </c>
      <c r="N6" s="283"/>
    </row>
    <row r="7" spans="1:15" s="39" customFormat="1" ht="39.75" customHeight="1">
      <c r="A7" s="277"/>
      <c r="B7" s="281" t="s">
        <v>12</v>
      </c>
      <c r="C7" s="282">
        <v>7662.24</v>
      </c>
      <c r="D7" s="282"/>
      <c r="E7" s="282">
        <v>16725.13</v>
      </c>
      <c r="F7" s="506"/>
      <c r="G7" s="282">
        <v>1583.3</v>
      </c>
      <c r="H7" s="282"/>
      <c r="I7" s="282">
        <v>756.65</v>
      </c>
      <c r="J7" s="506"/>
      <c r="K7" s="282">
        <v>1592.86</v>
      </c>
      <c r="L7" s="282"/>
      <c r="M7" s="283">
        <v>28.8</v>
      </c>
      <c r="N7" s="283"/>
    </row>
    <row r="8" spans="1:15" s="39" customFormat="1" ht="43.5" customHeight="1">
      <c r="A8" s="277"/>
      <c r="B8" s="281" t="s">
        <v>13</v>
      </c>
      <c r="C8" s="282">
        <v>7202.97</v>
      </c>
      <c r="D8" s="282"/>
      <c r="E8" s="282">
        <v>15631.55</v>
      </c>
      <c r="F8" s="506"/>
      <c r="G8" s="282">
        <v>1489.12</v>
      </c>
      <c r="H8" s="282"/>
      <c r="I8" s="282">
        <v>703.05</v>
      </c>
      <c r="J8" s="506"/>
      <c r="K8" s="282">
        <v>1485.08</v>
      </c>
      <c r="L8" s="282"/>
      <c r="M8" s="283">
        <v>25.2</v>
      </c>
      <c r="N8" s="283"/>
    </row>
    <row r="9" spans="1:15" s="39" customFormat="1" ht="41.25" customHeight="1">
      <c r="B9" s="281" t="s">
        <v>14</v>
      </c>
      <c r="C9" s="282">
        <v>7228.62</v>
      </c>
      <c r="D9" s="282"/>
      <c r="E9" s="282">
        <v>14947.98</v>
      </c>
      <c r="F9" s="506"/>
      <c r="G9" s="282">
        <v>1474.9</v>
      </c>
      <c r="H9" s="282"/>
      <c r="I9" s="282">
        <v>720.19</v>
      </c>
      <c r="J9" s="506"/>
      <c r="K9" s="282">
        <v>1413.87</v>
      </c>
      <c r="L9" s="282"/>
      <c r="M9" s="283">
        <v>23.01</v>
      </c>
      <c r="N9" s="283"/>
    </row>
    <row r="10" spans="1:15" s="39" customFormat="1" ht="41.25" customHeight="1">
      <c r="B10" s="281" t="s">
        <v>15</v>
      </c>
      <c r="C10" s="282">
        <v>7003.7150000000001</v>
      </c>
      <c r="D10" s="282"/>
      <c r="E10" s="282">
        <v>14266.875</v>
      </c>
      <c r="F10" s="506"/>
      <c r="G10" s="282">
        <v>1430.23</v>
      </c>
      <c r="H10" s="282"/>
      <c r="I10" s="282">
        <v>713.68</v>
      </c>
      <c r="J10" s="506"/>
      <c r="K10" s="282">
        <v>1342.36</v>
      </c>
      <c r="L10" s="282"/>
      <c r="M10" s="283">
        <v>21.11</v>
      </c>
      <c r="N10" s="283"/>
    </row>
    <row r="11" spans="1:15" s="39" customFormat="1" ht="47.25" customHeight="1">
      <c r="B11" s="284" t="s">
        <v>130</v>
      </c>
      <c r="C11" s="285">
        <v>6892.5091304347825</v>
      </c>
      <c r="D11" s="282"/>
      <c r="E11" s="285">
        <v>13702.174999999999</v>
      </c>
      <c r="F11" s="506"/>
      <c r="G11" s="285">
        <v>1401.48</v>
      </c>
      <c r="H11" s="282"/>
      <c r="I11" s="285">
        <v>718.02</v>
      </c>
      <c r="J11" s="506"/>
      <c r="K11" s="285">
        <v>1286.72</v>
      </c>
      <c r="L11" s="282"/>
      <c r="M11" s="286">
        <v>19.71</v>
      </c>
      <c r="N11" s="283"/>
    </row>
    <row r="12" spans="1:15" s="39" customFormat="1" ht="43.5" customHeight="1">
      <c r="B12" s="284" t="s">
        <v>138</v>
      </c>
      <c r="C12" s="285">
        <v>7181.88</v>
      </c>
      <c r="D12" s="282"/>
      <c r="E12" s="285">
        <v>14278.22</v>
      </c>
      <c r="F12" s="506"/>
      <c r="G12" s="285">
        <v>1494.1</v>
      </c>
      <c r="H12" s="282"/>
      <c r="I12" s="285">
        <v>740.57</v>
      </c>
      <c r="J12" s="506"/>
      <c r="K12" s="285">
        <v>1347.1</v>
      </c>
      <c r="L12" s="282"/>
      <c r="M12" s="286">
        <v>21.84</v>
      </c>
      <c r="N12" s="283"/>
    </row>
    <row r="13" spans="1:15" s="39" customFormat="1" ht="42.75" customHeight="1">
      <c r="B13" s="284" t="s">
        <v>144</v>
      </c>
      <c r="C13" s="285">
        <v>7161.11</v>
      </c>
      <c r="D13" s="285"/>
      <c r="E13" s="285">
        <v>13776.19</v>
      </c>
      <c r="F13" s="507"/>
      <c r="G13" s="285">
        <v>1456.86</v>
      </c>
      <c r="H13" s="285"/>
      <c r="I13" s="285">
        <v>709.14</v>
      </c>
      <c r="J13" s="507"/>
      <c r="K13" s="285">
        <v>1348.8</v>
      </c>
      <c r="L13" s="285"/>
      <c r="M13" s="286">
        <v>22.56</v>
      </c>
      <c r="N13" s="286"/>
    </row>
    <row r="14" spans="1:15" s="39" customFormat="1" ht="51.75" customHeight="1">
      <c r="B14" s="281" t="s">
        <v>145</v>
      </c>
      <c r="C14" s="282">
        <v>7188.38</v>
      </c>
      <c r="D14" s="282"/>
      <c r="E14" s="282">
        <v>14066.41</v>
      </c>
      <c r="F14" s="282"/>
      <c r="G14" s="282">
        <v>1413.48</v>
      </c>
      <c r="H14" s="282"/>
      <c r="I14" s="282">
        <v>724.61</v>
      </c>
      <c r="J14" s="282"/>
      <c r="K14" s="282">
        <v>1316.18</v>
      </c>
      <c r="L14" s="282"/>
      <c r="M14" s="283">
        <v>21.92</v>
      </c>
      <c r="N14" s="282"/>
    </row>
    <row r="15" spans="1:15" s="39" customFormat="1" ht="45" customHeight="1">
      <c r="B15" s="281" t="s">
        <v>150</v>
      </c>
      <c r="C15" s="282">
        <v>7066.06</v>
      </c>
      <c r="D15" s="508"/>
      <c r="E15" s="282">
        <v>13725.12</v>
      </c>
      <c r="F15" s="509"/>
      <c r="G15" s="282">
        <v>1420.19</v>
      </c>
      <c r="H15" s="508"/>
      <c r="I15" s="282">
        <v>733.36</v>
      </c>
      <c r="J15" s="509"/>
      <c r="K15" s="282">
        <v>1276.45</v>
      </c>
      <c r="L15" s="508"/>
      <c r="M15" s="283">
        <v>20.77</v>
      </c>
      <c r="N15" s="510"/>
    </row>
    <row r="16" spans="1:15" s="39" customFormat="1" ht="51.75" customHeight="1" thickBot="1">
      <c r="B16" s="281" t="s">
        <v>151</v>
      </c>
      <c r="C16" s="282">
        <v>7202.5499999999993</v>
      </c>
      <c r="D16" s="282"/>
      <c r="E16" s="287">
        <v>13911.125</v>
      </c>
      <c r="F16" s="506"/>
      <c r="G16" s="282">
        <v>1357.1</v>
      </c>
      <c r="H16" s="282"/>
      <c r="I16" s="287">
        <v>718.2</v>
      </c>
      <c r="J16" s="506"/>
      <c r="K16" s="282">
        <v>1222.76</v>
      </c>
      <c r="L16" s="282"/>
      <c r="M16" s="283">
        <v>19.61</v>
      </c>
      <c r="N16" s="283"/>
    </row>
    <row r="17" spans="2:14" s="39" customFormat="1" ht="49.5" customHeight="1" thickBot="1">
      <c r="B17" s="440" t="s">
        <v>286</v>
      </c>
      <c r="C17" s="288">
        <f>AVERAGE(C5:C16)</f>
        <v>7325.7354578392624</v>
      </c>
      <c r="D17" s="288">
        <f>AVERAGE(D5:D16)</f>
        <v>7294.3281818181822</v>
      </c>
      <c r="E17" s="288">
        <f t="shared" ref="E17:L17" si="0">AVERAGE(E5:E16)</f>
        <v>15018.273863636365</v>
      </c>
      <c r="F17" s="288">
        <f t="shared" si="0"/>
        <v>14076.37</v>
      </c>
      <c r="G17" s="288">
        <f>AVERAGE(G5:G16)</f>
        <v>1485.9233333333332</v>
      </c>
      <c r="H17" s="288">
        <f>AVERAGE(H5:H16)</f>
        <v>1423.18</v>
      </c>
      <c r="I17" s="288">
        <f>AVERAGE(I5:I16)</f>
        <v>725.14666666666653</v>
      </c>
      <c r="J17" s="288">
        <f t="shared" si="0"/>
        <v>734.14</v>
      </c>
      <c r="K17" s="288">
        <f>AVERAGE(K5:K16)</f>
        <v>1410.8066666666666</v>
      </c>
      <c r="L17" s="288">
        <f t="shared" si="0"/>
        <v>1244.8</v>
      </c>
      <c r="M17" s="289">
        <f>AVERAGE(M5:M16)</f>
        <v>23.826666666666668</v>
      </c>
      <c r="N17" s="289">
        <f>AVERAGE(N5:N16)</f>
        <v>19.91</v>
      </c>
    </row>
    <row r="18" spans="2:14" ht="30" customHeight="1"/>
    <row r="21" spans="2:14">
      <c r="F21" s="69"/>
    </row>
    <row r="57" ht="42.75" customHeight="1"/>
    <row r="96" spans="8:8" ht="26.25">
      <c r="H96" s="247">
        <v>14</v>
      </c>
    </row>
    <row r="97" spans="8:8" ht="26.25">
      <c r="H97" s="247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 enableFormatConditionsCalculation="0">
    <tabColor rgb="FF00B050"/>
  </sheetPr>
  <dimension ref="B2:J19"/>
  <sheetViews>
    <sheetView view="pageBreakPreview" topLeftCell="A52" zoomScale="90" zoomScaleNormal="85" zoomScaleSheetLayoutView="90" workbookViewId="0">
      <selection activeCell="S62" sqref="S62"/>
    </sheetView>
  </sheetViews>
  <sheetFormatPr defaultColWidth="9.140625" defaultRowHeight="15.7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41"/>
      <c r="C2" s="13"/>
      <c r="D2" s="13"/>
      <c r="E2" s="13"/>
      <c r="F2" s="13"/>
      <c r="G2" s="13"/>
      <c r="H2" s="13"/>
      <c r="I2" s="13"/>
      <c r="J2" s="13"/>
    </row>
    <row r="3" spans="2:10" ht="15">
      <c r="B3" s="106"/>
      <c r="C3" s="106"/>
      <c r="D3" s="106"/>
      <c r="E3" s="106"/>
      <c r="F3" s="106"/>
      <c r="G3" s="106"/>
      <c r="H3" s="106"/>
      <c r="I3" s="21"/>
      <c r="J3" s="21"/>
    </row>
    <row r="4" spans="2:10" ht="14.25" customHeight="1">
      <c r="B4" s="107"/>
      <c r="C4" s="19"/>
      <c r="D4" s="19"/>
      <c r="E4" s="19"/>
      <c r="F4" s="19"/>
      <c r="G4" s="19"/>
      <c r="H4" s="19"/>
      <c r="I4" s="21"/>
      <c r="J4" s="21"/>
    </row>
    <row r="5" spans="2:10" ht="14.25">
      <c r="B5" s="107"/>
      <c r="C5" s="20"/>
      <c r="D5" s="20"/>
      <c r="E5" s="20"/>
      <c r="F5" s="20"/>
      <c r="G5" s="20"/>
      <c r="H5" s="20"/>
      <c r="I5" s="20"/>
      <c r="J5" s="20"/>
    </row>
    <row r="6" spans="2:10" ht="14.25">
      <c r="B6" s="107"/>
      <c r="C6" s="20"/>
      <c r="D6" s="20"/>
      <c r="E6" s="20"/>
      <c r="F6" s="20"/>
      <c r="G6" s="20"/>
      <c r="H6" s="20"/>
      <c r="I6" s="20"/>
      <c r="J6" s="20"/>
    </row>
    <row r="7" spans="2:10" ht="14.25">
      <c r="B7" s="107"/>
      <c r="C7" s="20"/>
      <c r="D7" s="20"/>
      <c r="E7" s="20"/>
      <c r="F7" s="20"/>
      <c r="G7" s="20"/>
      <c r="H7" s="20"/>
      <c r="I7" s="20"/>
      <c r="J7" s="20"/>
    </row>
    <row r="8" spans="2:10" ht="14.25">
      <c r="B8" s="107"/>
      <c r="C8" s="20"/>
      <c r="D8" s="20"/>
      <c r="E8" s="20"/>
      <c r="F8" s="20"/>
      <c r="G8" s="20"/>
      <c r="H8" s="20"/>
      <c r="I8" s="20"/>
      <c r="J8" s="20"/>
    </row>
    <row r="9" spans="2:10" ht="14.25">
      <c r="B9" s="107"/>
      <c r="C9" s="20"/>
      <c r="D9" s="20"/>
      <c r="E9" s="20"/>
      <c r="F9" s="20"/>
      <c r="G9" s="20"/>
      <c r="H9" s="20"/>
      <c r="I9" s="20"/>
      <c r="J9" s="20"/>
    </row>
    <row r="10" spans="2:10" ht="14.25">
      <c r="B10" s="107"/>
      <c r="C10" s="19"/>
      <c r="D10" s="19"/>
      <c r="E10" s="19"/>
      <c r="F10" s="19"/>
      <c r="G10" s="19"/>
      <c r="H10" s="20"/>
      <c r="I10" s="19"/>
      <c r="J10" s="19"/>
    </row>
    <row r="11" spans="2:10" ht="12.75">
      <c r="B11" s="108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09"/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10"/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>
      <c r="B15" s="110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110"/>
      <c r="C16" s="13"/>
      <c r="D16" s="13"/>
      <c r="E16" s="13"/>
      <c r="F16" s="13"/>
      <c r="G16" s="13"/>
      <c r="H16" s="13"/>
      <c r="I16" s="13"/>
      <c r="J16" s="13"/>
    </row>
    <row r="17" spans="2:10" ht="12.75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>
      <c r="B19" s="111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&amp;C15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5"/>
  <sheetViews>
    <sheetView zoomScaleNormal="100" workbookViewId="0">
      <pane ySplit="4" topLeftCell="A62" activePane="bottomLeft" state="frozen"/>
      <selection activeCell="AA46" sqref="AA46"/>
      <selection pane="bottomLeft" activeCell="H68" sqref="H68"/>
    </sheetView>
  </sheetViews>
  <sheetFormatPr defaultColWidth="9.140625"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>
      <c r="A1" s="803" t="s">
        <v>128</v>
      </c>
      <c r="B1" s="803"/>
      <c r="C1" s="803"/>
      <c r="D1" s="803"/>
      <c r="E1" s="803"/>
      <c r="F1" s="803"/>
    </row>
    <row r="2" spans="1:6" ht="23.25" thickBot="1">
      <c r="A2" s="273"/>
      <c r="B2" s="273"/>
      <c r="C2" s="273"/>
      <c r="D2" s="273"/>
      <c r="E2" s="273"/>
      <c r="F2" s="273"/>
    </row>
    <row r="3" spans="1:6" ht="19.5" thickBot="1">
      <c r="A3" s="707" t="s">
        <v>66</v>
      </c>
      <c r="B3" s="852" t="s">
        <v>447</v>
      </c>
      <c r="C3" s="859" t="s">
        <v>49</v>
      </c>
      <c r="D3" s="860"/>
      <c r="E3" s="861"/>
      <c r="F3" s="571" t="s">
        <v>50</v>
      </c>
    </row>
    <row r="4" spans="1:6" ht="28.5" customHeight="1" thickBot="1">
      <c r="A4" s="804"/>
      <c r="B4" s="858"/>
      <c r="C4" s="572" t="s">
        <v>452</v>
      </c>
      <c r="D4" s="573" t="s">
        <v>451</v>
      </c>
      <c r="E4" s="392" t="s">
        <v>56</v>
      </c>
      <c r="F4" s="574" t="s">
        <v>451</v>
      </c>
    </row>
    <row r="5" spans="1:6" ht="23.25" customHeight="1">
      <c r="A5" s="575" t="s">
        <v>36</v>
      </c>
      <c r="B5" s="576"/>
      <c r="C5" s="518"/>
      <c r="D5" s="518"/>
      <c r="E5" s="518"/>
      <c r="F5" s="518"/>
    </row>
    <row r="6" spans="1:6" ht="21.75" customHeight="1">
      <c r="A6" s="584" t="s">
        <v>70</v>
      </c>
      <c r="B6" s="9" t="s">
        <v>44</v>
      </c>
      <c r="C6" s="518">
        <v>37.4</v>
      </c>
      <c r="D6" s="518">
        <v>39.799999999999997</v>
      </c>
      <c r="E6" s="518">
        <f t="shared" ref="E6:E33" si="0">D6/C6*100</f>
        <v>106.41711229946524</v>
      </c>
      <c r="F6" s="518">
        <v>40.299999999999997</v>
      </c>
    </row>
    <row r="7" spans="1:6" ht="21.75" customHeight="1">
      <c r="A7" s="584" t="s">
        <v>71</v>
      </c>
      <c r="B7" s="9" t="s">
        <v>44</v>
      </c>
      <c r="C7" s="518">
        <v>67</v>
      </c>
      <c r="D7" s="518">
        <v>76.400000000000006</v>
      </c>
      <c r="E7" s="518">
        <f t="shared" si="0"/>
        <v>114.02985074626866</v>
      </c>
      <c r="F7" s="518">
        <v>68</v>
      </c>
    </row>
    <row r="8" spans="1:6" ht="21.75" customHeight="1">
      <c r="A8" s="584" t="s">
        <v>364</v>
      </c>
      <c r="B8" s="9" t="s">
        <v>44</v>
      </c>
      <c r="C8" s="518">
        <v>62.7</v>
      </c>
      <c r="D8" s="518">
        <v>72.5</v>
      </c>
      <c r="E8" s="518">
        <f t="shared" si="0"/>
        <v>115.62998405103669</v>
      </c>
      <c r="F8" s="518">
        <v>70.099999999999994</v>
      </c>
    </row>
    <row r="9" spans="1:6" ht="21.75" customHeight="1">
      <c r="A9" s="584" t="s">
        <v>72</v>
      </c>
      <c r="B9" s="9" t="s">
        <v>44</v>
      </c>
      <c r="C9" s="518">
        <v>93</v>
      </c>
      <c r="D9" s="518">
        <v>95</v>
      </c>
      <c r="E9" s="518">
        <f t="shared" si="0"/>
        <v>102.15053763440861</v>
      </c>
      <c r="F9" s="518">
        <v>84.2</v>
      </c>
    </row>
    <row r="10" spans="1:6" ht="21.75" customHeight="1">
      <c r="A10" s="584" t="s">
        <v>73</v>
      </c>
      <c r="B10" s="9" t="s">
        <v>44</v>
      </c>
      <c r="C10" s="518">
        <v>70.3</v>
      </c>
      <c r="D10" s="518">
        <v>73.8</v>
      </c>
      <c r="E10" s="518">
        <f t="shared" si="0"/>
        <v>104.97866287339971</v>
      </c>
      <c r="F10" s="518">
        <v>63.5</v>
      </c>
    </row>
    <row r="11" spans="1:6" ht="21.75" customHeight="1">
      <c r="A11" s="584" t="s">
        <v>74</v>
      </c>
      <c r="B11" s="9" t="s">
        <v>44</v>
      </c>
      <c r="C11" s="518">
        <v>72.8</v>
      </c>
      <c r="D11" s="518">
        <v>69.599999999999994</v>
      </c>
      <c r="E11" s="518">
        <f>D11/C11*100</f>
        <v>95.604395604395592</v>
      </c>
      <c r="F11" s="518">
        <v>58.3</v>
      </c>
    </row>
    <row r="12" spans="1:6" ht="21.75" customHeight="1">
      <c r="A12" s="584" t="s">
        <v>75</v>
      </c>
      <c r="B12" s="9" t="s">
        <v>44</v>
      </c>
      <c r="C12" s="518">
        <v>36.1</v>
      </c>
      <c r="D12" s="518">
        <v>43.8</v>
      </c>
      <c r="E12" s="518">
        <f t="shared" si="0"/>
        <v>121.32963988919667</v>
      </c>
      <c r="F12" s="518">
        <v>37.6</v>
      </c>
    </row>
    <row r="13" spans="1:6" ht="21.75" customHeight="1">
      <c r="A13" s="584" t="s">
        <v>76</v>
      </c>
      <c r="B13" s="9" t="s">
        <v>44</v>
      </c>
      <c r="C13" s="518">
        <v>42.7</v>
      </c>
      <c r="D13" s="518">
        <v>44.6</v>
      </c>
      <c r="E13" s="518">
        <f t="shared" si="0"/>
        <v>104.44964871194379</v>
      </c>
      <c r="F13" s="518">
        <v>38.1</v>
      </c>
    </row>
    <row r="14" spans="1:6" ht="21.75" customHeight="1">
      <c r="A14" s="584" t="s">
        <v>77</v>
      </c>
      <c r="B14" s="9" t="s">
        <v>44</v>
      </c>
      <c r="C14" s="518">
        <v>38</v>
      </c>
      <c r="D14" s="518">
        <v>43.3</v>
      </c>
      <c r="E14" s="518">
        <f>D14/C14*100</f>
        <v>113.94736842105262</v>
      </c>
      <c r="F14" s="518">
        <v>38.4</v>
      </c>
    </row>
    <row r="15" spans="1:6" ht="21.75" customHeight="1">
      <c r="A15" s="584" t="s">
        <v>78</v>
      </c>
      <c r="B15" s="9" t="s">
        <v>44</v>
      </c>
      <c r="C15" s="518">
        <v>339.2</v>
      </c>
      <c r="D15" s="518">
        <v>341.2</v>
      </c>
      <c r="E15" s="518">
        <f t="shared" si="0"/>
        <v>100.58962264150944</v>
      </c>
      <c r="F15" s="518">
        <v>309.89999999999998</v>
      </c>
    </row>
    <row r="16" spans="1:6" ht="21.75" customHeight="1">
      <c r="A16" s="584" t="s">
        <v>79</v>
      </c>
      <c r="B16" s="9" t="s">
        <v>44</v>
      </c>
      <c r="C16" s="518">
        <v>283.89999999999998</v>
      </c>
      <c r="D16" s="518">
        <v>277.2</v>
      </c>
      <c r="E16" s="518">
        <f t="shared" si="0"/>
        <v>97.640014089468124</v>
      </c>
      <c r="F16" s="518">
        <v>262.89999999999998</v>
      </c>
    </row>
    <row r="17" spans="1:10" ht="21.75" customHeight="1">
      <c r="A17" s="584" t="s">
        <v>80</v>
      </c>
      <c r="B17" s="9" t="s">
        <v>44</v>
      </c>
      <c r="C17" s="518">
        <v>107.1</v>
      </c>
      <c r="D17" s="518">
        <v>104.5</v>
      </c>
      <c r="E17" s="518">
        <f t="shared" si="0"/>
        <v>97.57236227824464</v>
      </c>
      <c r="F17" s="518">
        <v>111.9</v>
      </c>
    </row>
    <row r="18" spans="1:10" ht="21.75" customHeight="1">
      <c r="A18" s="584" t="s">
        <v>81</v>
      </c>
      <c r="B18" s="9" t="s">
        <v>44</v>
      </c>
      <c r="C18" s="518">
        <v>140</v>
      </c>
      <c r="D18" s="518">
        <v>133.9</v>
      </c>
      <c r="E18" s="518">
        <f t="shared" si="0"/>
        <v>95.642857142857153</v>
      </c>
      <c r="F18" s="518">
        <v>148</v>
      </c>
    </row>
    <row r="19" spans="1:10" ht="21.75" customHeight="1">
      <c r="A19" s="584" t="s">
        <v>82</v>
      </c>
      <c r="B19" s="9" t="s">
        <v>44</v>
      </c>
      <c r="C19" s="518">
        <v>126.2</v>
      </c>
      <c r="D19" s="518">
        <v>98.5</v>
      </c>
      <c r="E19" s="518">
        <f t="shared" si="0"/>
        <v>78.050713153724246</v>
      </c>
      <c r="F19" s="518">
        <v>105.9</v>
      </c>
    </row>
    <row r="20" spans="1:10" ht="21.75" customHeight="1">
      <c r="A20" s="584" t="s">
        <v>83</v>
      </c>
      <c r="B20" s="9" t="s">
        <v>44</v>
      </c>
      <c r="C20" s="518">
        <v>103.7</v>
      </c>
      <c r="D20" s="518">
        <v>98.8</v>
      </c>
      <c r="E20" s="518">
        <f t="shared" si="0"/>
        <v>95.274831243972997</v>
      </c>
      <c r="F20" s="518">
        <v>99.5</v>
      </c>
    </row>
    <row r="21" spans="1:10" ht="21.75" customHeight="1">
      <c r="A21" s="584" t="s">
        <v>84</v>
      </c>
      <c r="B21" s="9" t="s">
        <v>44</v>
      </c>
      <c r="C21" s="518">
        <v>320</v>
      </c>
      <c r="D21" s="518">
        <v>310.10000000000002</v>
      </c>
      <c r="E21" s="518">
        <f t="shared" si="0"/>
        <v>96.90625</v>
      </c>
      <c r="F21" s="518">
        <v>318.3</v>
      </c>
    </row>
    <row r="22" spans="1:10" ht="21.75" customHeight="1">
      <c r="A22" s="584" t="s">
        <v>85</v>
      </c>
      <c r="B22" s="9" t="s">
        <v>44</v>
      </c>
      <c r="C22" s="518">
        <v>266.8</v>
      </c>
      <c r="D22" s="518">
        <v>258</v>
      </c>
      <c r="E22" s="518">
        <f t="shared" si="0"/>
        <v>96.701649175412285</v>
      </c>
      <c r="F22" s="518">
        <v>278.8</v>
      </c>
      <c r="J22" s="120"/>
    </row>
    <row r="23" spans="1:10" ht="21.75" customHeight="1">
      <c r="A23" s="584" t="s">
        <v>86</v>
      </c>
      <c r="B23" s="9" t="s">
        <v>44</v>
      </c>
      <c r="C23" s="518">
        <v>217.4</v>
      </c>
      <c r="D23" s="518">
        <v>205.1</v>
      </c>
      <c r="E23" s="518">
        <f t="shared" si="0"/>
        <v>94.342226310947552</v>
      </c>
      <c r="F23" s="518">
        <v>212.8</v>
      </c>
    </row>
    <row r="24" spans="1:10" ht="21.75" customHeight="1">
      <c r="A24" s="584" t="s">
        <v>87</v>
      </c>
      <c r="B24" s="9" t="s">
        <v>44</v>
      </c>
      <c r="C24" s="518">
        <v>256.2</v>
      </c>
      <c r="D24" s="518">
        <v>255.8</v>
      </c>
      <c r="E24" s="518">
        <f t="shared" si="0"/>
        <v>99.843871975019525</v>
      </c>
      <c r="F24" s="518">
        <v>267.7</v>
      </c>
    </row>
    <row r="25" spans="1:10" ht="21.75" customHeight="1">
      <c r="A25" s="584" t="s">
        <v>88</v>
      </c>
      <c r="B25" s="9" t="s">
        <v>44</v>
      </c>
      <c r="C25" s="518">
        <v>156.80000000000001</v>
      </c>
      <c r="D25" s="518">
        <v>137.80000000000001</v>
      </c>
      <c r="E25" s="518">
        <f t="shared" si="0"/>
        <v>87.882653061224488</v>
      </c>
      <c r="F25" s="518">
        <v>137.19999999999999</v>
      </c>
    </row>
    <row r="26" spans="1:10" ht="21.75" customHeight="1">
      <c r="A26" s="584" t="s">
        <v>89</v>
      </c>
      <c r="B26" s="9" t="s">
        <v>47</v>
      </c>
      <c r="C26" s="518">
        <v>65.900000000000006</v>
      </c>
      <c r="D26" s="518">
        <v>70.400000000000006</v>
      </c>
      <c r="E26" s="518">
        <f t="shared" si="0"/>
        <v>106.82852807283763</v>
      </c>
      <c r="F26" s="518">
        <v>71.3</v>
      </c>
    </row>
    <row r="27" spans="1:10" ht="21.75" customHeight="1">
      <c r="A27" s="584" t="s">
        <v>365</v>
      </c>
      <c r="B27" s="9" t="s">
        <v>45</v>
      </c>
      <c r="C27" s="518">
        <v>58.1</v>
      </c>
      <c r="D27" s="518">
        <v>68.8</v>
      </c>
      <c r="E27" s="518">
        <f t="shared" si="0"/>
        <v>118.41652323580034</v>
      </c>
      <c r="F27" s="518">
        <v>61.1</v>
      </c>
    </row>
    <row r="28" spans="1:10" ht="21.75" customHeight="1">
      <c r="A28" s="584" t="s">
        <v>90</v>
      </c>
      <c r="B28" s="9" t="s">
        <v>45</v>
      </c>
      <c r="C28" s="518">
        <v>82.6</v>
      </c>
      <c r="D28" s="518">
        <v>83.4</v>
      </c>
      <c r="E28" s="518">
        <f t="shared" si="0"/>
        <v>100.96852300242132</v>
      </c>
      <c r="F28" s="518">
        <v>109</v>
      </c>
    </row>
    <row r="29" spans="1:10" ht="21.75" customHeight="1">
      <c r="A29" s="584" t="s">
        <v>91</v>
      </c>
      <c r="B29" s="9" t="s">
        <v>46</v>
      </c>
      <c r="C29" s="518">
        <v>262.8</v>
      </c>
      <c r="D29" s="518">
        <v>284.2</v>
      </c>
      <c r="E29" s="518">
        <f t="shared" si="0"/>
        <v>108.14307458143074</v>
      </c>
      <c r="F29" s="518">
        <v>336</v>
      </c>
    </row>
    <row r="30" spans="1:10" ht="21.75" customHeight="1">
      <c r="A30" s="584" t="s">
        <v>92</v>
      </c>
      <c r="B30" s="9" t="s">
        <v>46</v>
      </c>
      <c r="C30" s="518">
        <v>310.60000000000002</v>
      </c>
      <c r="D30" s="518">
        <v>355.9</v>
      </c>
      <c r="E30" s="518">
        <f t="shared" si="0"/>
        <v>114.58467482292336</v>
      </c>
      <c r="F30" s="518">
        <v>378.5</v>
      </c>
    </row>
    <row r="31" spans="1:10" ht="21.75" customHeight="1">
      <c r="A31" s="584" t="s">
        <v>93</v>
      </c>
      <c r="B31" s="9" t="s">
        <v>46</v>
      </c>
      <c r="C31" s="518">
        <v>313.2</v>
      </c>
      <c r="D31" s="518">
        <v>418.2</v>
      </c>
      <c r="E31" s="518">
        <f t="shared" si="0"/>
        <v>133.52490421455937</v>
      </c>
      <c r="F31" s="518">
        <v>385</v>
      </c>
    </row>
    <row r="32" spans="1:10" ht="21.75" customHeight="1">
      <c r="A32" s="584" t="s">
        <v>94</v>
      </c>
      <c r="B32" s="9" t="s">
        <v>45</v>
      </c>
      <c r="C32" s="518">
        <v>101.1</v>
      </c>
      <c r="D32" s="518">
        <v>98.2</v>
      </c>
      <c r="E32" s="518">
        <f t="shared" si="0"/>
        <v>97.131552917903079</v>
      </c>
      <c r="F32" s="518">
        <v>86.3</v>
      </c>
    </row>
    <row r="33" spans="1:6" ht="21.75" customHeight="1">
      <c r="A33" s="584" t="s">
        <v>95</v>
      </c>
      <c r="B33" s="9" t="s">
        <v>45</v>
      </c>
      <c r="C33" s="518">
        <v>118.7</v>
      </c>
      <c r="D33" s="518">
        <v>122.6</v>
      </c>
      <c r="E33" s="518">
        <f t="shared" si="0"/>
        <v>103.28559393428812</v>
      </c>
      <c r="F33" s="518">
        <v>104.8</v>
      </c>
    </row>
    <row r="34" spans="1:6" ht="21.75" customHeight="1" thickBot="1">
      <c r="A34" s="243" t="s">
        <v>96</v>
      </c>
      <c r="B34" s="9" t="s">
        <v>45</v>
      </c>
      <c r="C34" s="518">
        <v>477.3</v>
      </c>
      <c r="D34" s="518">
        <v>507.5</v>
      </c>
      <c r="E34" s="518">
        <f>D34/C34*100</f>
        <v>106.32725749004818</v>
      </c>
      <c r="F34" s="518">
        <v>542</v>
      </c>
    </row>
    <row r="35" spans="1:6" ht="27" customHeight="1" thickBot="1">
      <c r="A35" s="577" t="s">
        <v>43</v>
      </c>
      <c r="B35" s="578"/>
      <c r="C35" s="267"/>
      <c r="D35" s="579"/>
      <c r="E35" s="267"/>
      <c r="F35" s="267"/>
    </row>
    <row r="36" spans="1:6" s="17" customFormat="1" ht="21.75" customHeight="1">
      <c r="A36" s="585" t="s">
        <v>97</v>
      </c>
      <c r="B36" s="586" t="s">
        <v>30</v>
      </c>
      <c r="C36" s="518">
        <v>600</v>
      </c>
      <c r="D36" s="518">
        <v>700</v>
      </c>
      <c r="E36" s="518">
        <f t="shared" ref="E36:E54" si="1">D36/C36*100</f>
        <v>116.66666666666667</v>
      </c>
      <c r="F36" s="518">
        <v>360</v>
      </c>
    </row>
    <row r="37" spans="1:6" s="17" customFormat="1" ht="21.75" customHeight="1">
      <c r="A37" s="585" t="s">
        <v>98</v>
      </c>
      <c r="B37" s="586" t="s">
        <v>30</v>
      </c>
      <c r="C37" s="518">
        <v>683.3</v>
      </c>
      <c r="D37" s="518">
        <v>705.6</v>
      </c>
      <c r="E37" s="518">
        <f t="shared" si="1"/>
        <v>103.26357383286991</v>
      </c>
      <c r="F37" s="518">
        <v>462.5</v>
      </c>
    </row>
    <row r="38" spans="1:6" s="17" customFormat="1" ht="21.75" customHeight="1">
      <c r="A38" s="585" t="s">
        <v>99</v>
      </c>
      <c r="B38" s="586" t="s">
        <v>30</v>
      </c>
      <c r="C38" s="518">
        <v>505.6</v>
      </c>
      <c r="D38" s="518">
        <v>538.9</v>
      </c>
      <c r="E38" s="518">
        <f t="shared" si="1"/>
        <v>106.58623417721518</v>
      </c>
      <c r="F38" s="518">
        <v>381.25</v>
      </c>
    </row>
    <row r="39" spans="1:6" s="17" customFormat="1" ht="16.5">
      <c r="A39" s="585" t="s">
        <v>100</v>
      </c>
      <c r="B39" s="586" t="s">
        <v>30</v>
      </c>
      <c r="C39" s="518">
        <v>2000</v>
      </c>
      <c r="D39" s="518">
        <v>2000</v>
      </c>
      <c r="E39" s="518">
        <f t="shared" si="1"/>
        <v>100</v>
      </c>
      <c r="F39" s="518">
        <v>1500</v>
      </c>
    </row>
    <row r="40" spans="1:6" s="17" customFormat="1" ht="16.5">
      <c r="A40" s="585" t="s">
        <v>101</v>
      </c>
      <c r="B40" s="586" t="s">
        <v>30</v>
      </c>
      <c r="C40" s="518">
        <v>2500</v>
      </c>
      <c r="D40" s="518">
        <v>2500</v>
      </c>
      <c r="E40" s="518">
        <f t="shared" si="1"/>
        <v>100</v>
      </c>
      <c r="F40" s="518">
        <v>2000</v>
      </c>
    </row>
    <row r="41" spans="1:6" s="17" customFormat="1" ht="33">
      <c r="A41" s="585" t="s">
        <v>102</v>
      </c>
      <c r="B41" s="586" t="s">
        <v>30</v>
      </c>
      <c r="C41" s="518">
        <v>400</v>
      </c>
      <c r="D41" s="518">
        <v>400</v>
      </c>
      <c r="E41" s="518">
        <f t="shared" si="1"/>
        <v>100</v>
      </c>
      <c r="F41" s="518">
        <v>337.5</v>
      </c>
    </row>
    <row r="42" spans="1:6" s="17" customFormat="1" ht="33">
      <c r="A42" s="585" t="s">
        <v>103</v>
      </c>
      <c r="B42" s="586" t="s">
        <v>30</v>
      </c>
      <c r="C42" s="518">
        <v>383.3</v>
      </c>
      <c r="D42" s="518">
        <v>383.3</v>
      </c>
      <c r="E42" s="518">
        <f t="shared" si="1"/>
        <v>100</v>
      </c>
      <c r="F42" s="518">
        <v>337.5</v>
      </c>
    </row>
    <row r="43" spans="1:6" s="17" customFormat="1" ht="16.5">
      <c r="A43" s="585" t="s">
        <v>104</v>
      </c>
      <c r="B43" s="586" t="s">
        <v>30</v>
      </c>
      <c r="C43" s="518">
        <v>850</v>
      </c>
      <c r="D43" s="518">
        <v>850</v>
      </c>
      <c r="E43" s="518">
        <f t="shared" si="1"/>
        <v>100</v>
      </c>
      <c r="F43" s="518" t="s">
        <v>123</v>
      </c>
    </row>
    <row r="44" spans="1:6" s="17" customFormat="1" ht="33">
      <c r="A44" s="585" t="s">
        <v>368</v>
      </c>
      <c r="B44" s="586" t="s">
        <v>30</v>
      </c>
      <c r="C44" s="518">
        <v>5233.3999999999996</v>
      </c>
      <c r="D44" s="518">
        <v>5233.3999999999996</v>
      </c>
      <c r="E44" s="518">
        <f>D44/C44*100</f>
        <v>100</v>
      </c>
      <c r="F44" s="518" t="s">
        <v>123</v>
      </c>
    </row>
    <row r="45" spans="1:6" s="17" customFormat="1" ht="33" customHeight="1">
      <c r="A45" s="585" t="s">
        <v>367</v>
      </c>
      <c r="B45" s="586" t="s">
        <v>30</v>
      </c>
      <c r="C45" s="518">
        <v>3976.5</v>
      </c>
      <c r="D45" s="518">
        <v>6000</v>
      </c>
      <c r="E45" s="518">
        <f t="shared" si="1"/>
        <v>150.88645794039985</v>
      </c>
      <c r="F45" s="518">
        <v>3700</v>
      </c>
    </row>
    <row r="46" spans="1:6" s="17" customFormat="1" ht="18" customHeight="1">
      <c r="A46" s="587" t="s">
        <v>105</v>
      </c>
      <c r="B46" s="586" t="s">
        <v>30</v>
      </c>
      <c r="C46" s="518">
        <v>130</v>
      </c>
      <c r="D46" s="518">
        <v>200</v>
      </c>
      <c r="E46" s="518">
        <f t="shared" si="1"/>
        <v>153.84615384615387</v>
      </c>
      <c r="F46" s="518">
        <v>76</v>
      </c>
    </row>
    <row r="47" spans="1:6" s="17" customFormat="1" ht="17.25" thickBot="1">
      <c r="A47" s="588" t="s">
        <v>189</v>
      </c>
      <c r="B47" s="589" t="s">
        <v>30</v>
      </c>
      <c r="C47" s="518">
        <v>266.7</v>
      </c>
      <c r="D47" s="518">
        <v>266.7</v>
      </c>
      <c r="E47" s="518">
        <f t="shared" si="1"/>
        <v>100</v>
      </c>
      <c r="F47" s="518">
        <v>300</v>
      </c>
    </row>
    <row r="48" spans="1:6" ht="27" customHeight="1" thickBot="1">
      <c r="A48" s="590" t="s">
        <v>69</v>
      </c>
      <c r="B48" s="578" t="s">
        <v>30</v>
      </c>
      <c r="C48" s="267">
        <v>340</v>
      </c>
      <c r="D48" s="607">
        <v>359</v>
      </c>
      <c r="E48" s="429">
        <f t="shared" si="1"/>
        <v>105.58823529411765</v>
      </c>
      <c r="F48" s="517">
        <v>359</v>
      </c>
    </row>
    <row r="49" spans="1:10" ht="53.25" customHeight="1" thickBot="1">
      <c r="A49" s="591" t="s">
        <v>106</v>
      </c>
      <c r="B49" s="578" t="s">
        <v>30</v>
      </c>
      <c r="C49" s="267">
        <v>5.8</v>
      </c>
      <c r="D49" s="579">
        <v>5.8</v>
      </c>
      <c r="E49" s="608">
        <f t="shared" si="1"/>
        <v>100</v>
      </c>
      <c r="F49" s="267">
        <v>5.8</v>
      </c>
    </row>
    <row r="50" spans="1:10" ht="56.25" customHeight="1" thickBot="1">
      <c r="A50" s="592" t="s">
        <v>107</v>
      </c>
      <c r="B50" s="578" t="s">
        <v>30</v>
      </c>
      <c r="C50" s="267">
        <v>7.6</v>
      </c>
      <c r="D50" s="579">
        <v>7.6</v>
      </c>
      <c r="E50" s="608">
        <f t="shared" si="1"/>
        <v>100</v>
      </c>
      <c r="F50" s="267">
        <v>7.6</v>
      </c>
    </row>
    <row r="51" spans="1:10" ht="24.75" customHeight="1" thickBot="1">
      <c r="A51" s="592" t="s">
        <v>108</v>
      </c>
      <c r="B51" s="578" t="s">
        <v>30</v>
      </c>
      <c r="C51" s="267">
        <v>80.400000000000006</v>
      </c>
      <c r="D51" s="579">
        <v>85.9</v>
      </c>
      <c r="E51" s="608">
        <f t="shared" si="1"/>
        <v>106.84079601990051</v>
      </c>
      <c r="F51" s="267">
        <v>85.9</v>
      </c>
    </row>
    <row r="52" spans="1:10" ht="36.75" customHeight="1" thickBot="1">
      <c r="A52" s="593" t="s">
        <v>109</v>
      </c>
      <c r="B52" s="578" t="s">
        <v>30</v>
      </c>
      <c r="C52" s="267">
        <v>1979</v>
      </c>
      <c r="D52" s="583">
        <v>2080</v>
      </c>
      <c r="E52" s="608">
        <f t="shared" si="1"/>
        <v>105.10358767054069</v>
      </c>
      <c r="F52" s="267" t="s">
        <v>123</v>
      </c>
    </row>
    <row r="53" spans="1:10" ht="35.25" customHeight="1" thickBot="1">
      <c r="A53" s="592" t="s">
        <v>110</v>
      </c>
      <c r="B53" s="578" t="s">
        <v>30</v>
      </c>
      <c r="C53" s="267">
        <v>1500</v>
      </c>
      <c r="D53" s="579">
        <v>1612.5</v>
      </c>
      <c r="E53" s="608">
        <f t="shared" si="1"/>
        <v>107.5</v>
      </c>
      <c r="F53" s="609" t="s">
        <v>123</v>
      </c>
    </row>
    <row r="54" spans="1:10" ht="49.5" customHeight="1" thickBot="1">
      <c r="A54" s="592" t="s">
        <v>161</v>
      </c>
      <c r="B54" s="578" t="s">
        <v>30</v>
      </c>
      <c r="C54" s="580">
        <v>109.1</v>
      </c>
      <c r="D54" s="580">
        <v>136.4</v>
      </c>
      <c r="E54" s="608">
        <f t="shared" si="1"/>
        <v>125.02291475710359</v>
      </c>
      <c r="F54" s="290">
        <v>79.17</v>
      </c>
    </row>
    <row r="55" spans="1:10" ht="16.5" customHeight="1" thickBot="1">
      <c r="A55" s="862" t="s">
        <v>170</v>
      </c>
      <c r="B55" s="594" t="s">
        <v>125</v>
      </c>
      <c r="C55" s="290">
        <v>5500</v>
      </c>
      <c r="D55" s="610">
        <v>9775</v>
      </c>
      <c r="E55" s="608">
        <f>D55/C55*100</f>
        <v>177.72727272727275</v>
      </c>
      <c r="F55" s="517" t="s">
        <v>123</v>
      </c>
    </row>
    <row r="56" spans="1:10" ht="25.5" customHeight="1" thickBot="1">
      <c r="A56" s="863"/>
      <c r="B56" s="594" t="s">
        <v>126</v>
      </c>
      <c r="C56" s="290">
        <v>28000</v>
      </c>
      <c r="D56" s="610">
        <v>28000</v>
      </c>
      <c r="E56" s="608">
        <f>D56/C56*100</f>
        <v>100</v>
      </c>
      <c r="F56" s="517" t="s">
        <v>123</v>
      </c>
    </row>
    <row r="57" spans="1:10" ht="18.75" customHeight="1" thickBot="1">
      <c r="A57" s="862" t="s">
        <v>171</v>
      </c>
      <c r="B57" s="594" t="s">
        <v>125</v>
      </c>
      <c r="C57" s="290">
        <v>7000</v>
      </c>
      <c r="D57" s="610">
        <v>13000</v>
      </c>
      <c r="E57" s="608">
        <f>D57/C57*100</f>
        <v>185.71428571428572</v>
      </c>
      <c r="F57" s="517" t="s">
        <v>123</v>
      </c>
    </row>
    <row r="58" spans="1:10" ht="23.25" customHeight="1" thickBot="1">
      <c r="A58" s="863"/>
      <c r="B58" s="594" t="s">
        <v>126</v>
      </c>
      <c r="C58" s="290">
        <v>75000</v>
      </c>
      <c r="D58" s="610">
        <v>50000</v>
      </c>
      <c r="E58" s="608">
        <f>D58/C58*100</f>
        <v>66.666666666666657</v>
      </c>
      <c r="F58" s="517" t="s">
        <v>123</v>
      </c>
    </row>
    <row r="59" spans="1:10" ht="39.75" customHeight="1" thickBot="1">
      <c r="A59" s="581" t="s">
        <v>339</v>
      </c>
      <c r="B59" s="582"/>
      <c r="C59" s="267"/>
      <c r="D59" s="579"/>
      <c r="E59" s="583"/>
      <c r="F59" s="267"/>
    </row>
    <row r="60" spans="1:10" ht="36">
      <c r="A60" s="597" t="s">
        <v>493</v>
      </c>
      <c r="B60" s="598" t="s">
        <v>52</v>
      </c>
      <c r="C60" s="595">
        <v>49.4</v>
      </c>
      <c r="D60" s="683">
        <v>53.92</v>
      </c>
      <c r="E60" s="1">
        <f>D60/C60*100</f>
        <v>109.14979757085021</v>
      </c>
      <c r="F60" s="293">
        <v>76.61</v>
      </c>
      <c r="J60" s="62"/>
    </row>
    <row r="61" spans="1:10" ht="24" customHeight="1">
      <c r="A61" s="599" t="s">
        <v>340</v>
      </c>
      <c r="B61" s="598" t="s">
        <v>53</v>
      </c>
      <c r="C61" s="596">
        <v>1.1599999999999999</v>
      </c>
      <c r="D61" s="684">
        <v>1.28</v>
      </c>
      <c r="E61" s="1">
        <f>D61/C61*100</f>
        <v>110.34482758620692</v>
      </c>
      <c r="F61" s="293">
        <v>1.28</v>
      </c>
    </row>
    <row r="62" spans="1:10" ht="24" customHeight="1">
      <c r="A62" s="599" t="s">
        <v>111</v>
      </c>
      <c r="B62" s="598" t="s">
        <v>162</v>
      </c>
      <c r="C62" s="293">
        <v>971.25</v>
      </c>
      <c r="D62" s="683">
        <v>1008.82</v>
      </c>
      <c r="E62" s="1">
        <f>D62/C62*100</f>
        <v>103.86821106821107</v>
      </c>
      <c r="F62" s="293">
        <v>1099.1400000000001</v>
      </c>
    </row>
    <row r="63" spans="1:10" ht="24" customHeight="1">
      <c r="A63" s="599" t="s">
        <v>112</v>
      </c>
      <c r="B63" s="598" t="s">
        <v>163</v>
      </c>
      <c r="C63" s="293">
        <v>58.28</v>
      </c>
      <c r="D63" s="683">
        <v>60.53</v>
      </c>
      <c r="E63" s="1">
        <f>D63/C63*100</f>
        <v>103.86067261496225</v>
      </c>
      <c r="F63" s="293">
        <v>67.400000000000006</v>
      </c>
    </row>
    <row r="64" spans="1:10" ht="24" customHeight="1" thickBot="1">
      <c r="A64" s="599" t="s">
        <v>113</v>
      </c>
      <c r="B64" s="598" t="s">
        <v>163</v>
      </c>
      <c r="C64" s="294">
        <v>43.12</v>
      </c>
      <c r="D64" s="683">
        <v>43.26</v>
      </c>
      <c r="E64" s="1">
        <f>D64/C64*100</f>
        <v>100.32467532467533</v>
      </c>
      <c r="F64" s="293">
        <v>35.409999999999997</v>
      </c>
    </row>
    <row r="65" spans="1:6" ht="41.25" customHeight="1" thickBot="1">
      <c r="A65" s="600" t="s">
        <v>129</v>
      </c>
      <c r="B65" s="582" t="s">
        <v>30</v>
      </c>
      <c r="C65" s="267">
        <v>22</v>
      </c>
      <c r="D65" s="579" t="s">
        <v>363</v>
      </c>
      <c r="E65" s="267" t="s">
        <v>123</v>
      </c>
      <c r="F65" s="267">
        <v>20</v>
      </c>
    </row>
    <row r="66" spans="1:6" ht="22.5" customHeight="1">
      <c r="A66" s="604" t="s">
        <v>505</v>
      </c>
      <c r="B66" s="605"/>
      <c r="C66" s="602"/>
      <c r="D66" s="602"/>
      <c r="E66" s="650"/>
      <c r="F66" s="605"/>
    </row>
    <row r="67" spans="1:6" ht="16.5">
      <c r="A67" s="606" t="s">
        <v>506</v>
      </c>
      <c r="B67" s="271" t="s">
        <v>30</v>
      </c>
      <c r="C67" s="601">
        <v>23025.72</v>
      </c>
      <c r="D67" s="601">
        <v>25717.54</v>
      </c>
      <c r="E67" s="520">
        <f>D67/C67*100</f>
        <v>111.69049219742098</v>
      </c>
      <c r="F67" s="520">
        <v>26802.81</v>
      </c>
    </row>
    <row r="68" spans="1:6" ht="33">
      <c r="A68" s="597" t="s">
        <v>114</v>
      </c>
      <c r="B68" s="271" t="s">
        <v>30</v>
      </c>
      <c r="C68" s="601">
        <v>2358.4499999999998</v>
      </c>
      <c r="D68" s="601">
        <v>2423.79</v>
      </c>
      <c r="E68" s="687">
        <f t="shared" ref="E68:E69" si="2">D68/C68*100</f>
        <v>102.77046365197482</v>
      </c>
      <c r="F68" s="520">
        <v>1105.5999999999999</v>
      </c>
    </row>
    <row r="69" spans="1:6" ht="33">
      <c r="A69" s="587" t="s">
        <v>115</v>
      </c>
      <c r="B69" s="271" t="s">
        <v>29</v>
      </c>
      <c r="C69" s="601">
        <f>C68/C67*100</f>
        <v>10.242676450508387</v>
      </c>
      <c r="D69" s="601">
        <f>D68/D67*100</f>
        <v>9.4246572572648866</v>
      </c>
      <c r="E69" s="687">
        <f t="shared" si="2"/>
        <v>92.013618733383893</v>
      </c>
      <c r="F69" s="601">
        <f>F68/F67*100</f>
        <v>4.1249406312248595</v>
      </c>
    </row>
    <row r="70" spans="1:6" ht="34.5" customHeight="1" thickBot="1">
      <c r="A70" s="588" t="s">
        <v>185</v>
      </c>
      <c r="B70" s="272" t="s">
        <v>30</v>
      </c>
      <c r="C70" s="603">
        <v>2900</v>
      </c>
      <c r="D70" s="658">
        <v>2900</v>
      </c>
      <c r="E70" s="521">
        <f>D70/C70*100</f>
        <v>100</v>
      </c>
      <c r="F70" s="649" t="s">
        <v>360</v>
      </c>
    </row>
    <row r="71" spans="1:6" ht="24" customHeight="1">
      <c r="A71" s="780" t="s">
        <v>449</v>
      </c>
      <c r="B71" s="780"/>
      <c r="C71" s="780"/>
      <c r="D71" s="780"/>
      <c r="E71" s="780"/>
      <c r="F71" s="780"/>
    </row>
    <row r="72" spans="1:6" ht="16.5">
      <c r="A72" s="780" t="s">
        <v>371</v>
      </c>
      <c r="B72" s="780"/>
      <c r="C72" s="780"/>
      <c r="D72" s="780"/>
      <c r="E72" s="780"/>
      <c r="F72" s="780"/>
    </row>
    <row r="73" spans="1:6" ht="16.5">
      <c r="A73" s="244"/>
      <c r="B73" s="244"/>
      <c r="C73" s="244"/>
      <c r="D73" s="244"/>
      <c r="E73" s="244"/>
      <c r="F73" s="244"/>
    </row>
    <row r="74" spans="1:6" ht="16.5">
      <c r="A74" s="244"/>
      <c r="B74" s="244"/>
      <c r="C74" s="244"/>
      <c r="D74" s="244"/>
      <c r="E74" s="244"/>
      <c r="F74" s="244"/>
    </row>
    <row r="75" spans="1:6" ht="16.5">
      <c r="A75" s="244"/>
      <c r="B75" s="244"/>
      <c r="C75" s="244"/>
      <c r="D75" s="244"/>
      <c r="E75" s="244"/>
      <c r="F75" s="244"/>
    </row>
    <row r="76" spans="1:6" ht="16.5">
      <c r="A76" s="244"/>
      <c r="B76" s="244"/>
      <c r="C76" s="244"/>
      <c r="D76" s="244"/>
      <c r="E76" s="244"/>
      <c r="F76" s="244"/>
    </row>
    <row r="77" spans="1:6" ht="12.75">
      <c r="D77" s="2"/>
      <c r="E77" s="2"/>
      <c r="F77" s="2"/>
    </row>
    <row r="78" spans="1:6" ht="15.75" customHeight="1">
      <c r="A78" s="241"/>
      <c r="B78" s="242"/>
      <c r="C78" s="242"/>
      <c r="D78" s="242"/>
      <c r="E78" s="242"/>
      <c r="F78" s="242"/>
    </row>
    <row r="86" spans="4:6" ht="57.75" customHeight="1"/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</sheetData>
  <mergeCells count="8">
    <mergeCell ref="A72:F72"/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социнфрастр </vt:lpstr>
      <vt:lpstr>цены на металл</vt:lpstr>
      <vt:lpstr>цены на металл 2</vt:lpstr>
      <vt:lpstr>дин. цен </vt:lpstr>
      <vt:lpstr>индекс потр цен </vt:lpstr>
      <vt:lpstr>Средние цены </vt:lpstr>
      <vt:lpstr>'дин. цен '!Заголовки_для_печати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'индекс потр цен '!Область_печати</vt:lpstr>
      <vt:lpstr>'социнфрастр 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</cp:lastModifiedBy>
  <cp:lastPrinted>2014-05-08T08:34:19Z</cp:lastPrinted>
  <dcterms:created xsi:type="dcterms:W3CDTF">1996-09-27T09:22:49Z</dcterms:created>
  <dcterms:modified xsi:type="dcterms:W3CDTF">2014-05-13T06:01:31Z</dcterms:modified>
</cp:coreProperties>
</file>