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15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5" r:id="rId6"/>
    <sheet name="цены на металл" sheetId="95" r:id="rId7"/>
    <sheet name="цены на металл 2" sheetId="96" r:id="rId8"/>
    <sheet name="дин. цен " sheetId="276" r:id="rId9"/>
    <sheet name="индекс потр цен" sheetId="27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 '!$A$1:$F$102</definedName>
    <definedName name="_xlnm.Print_Area" localSheetId="3">занятость!$A$1:$H$51</definedName>
    <definedName name="_xlnm.Print_Area" localSheetId="9">'индекс потр цен'!$A$1:$P$118</definedName>
    <definedName name="_xlnm.Print_Area" localSheetId="5">социнфрастр!$A$1:$E$136</definedName>
    <definedName name="_xlnm.Print_Area" localSheetId="10">'Средние цены'!$A$1:$T$47</definedName>
    <definedName name="_xlnm.Print_Area" localSheetId="4">'Ст.мин. набора прод.'!$A$1:$K$142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32" i="261" l="1"/>
  <c r="G34" i="261"/>
  <c r="G32" i="261"/>
  <c r="H52" i="261" l="1"/>
  <c r="H53" i="261"/>
  <c r="H54" i="261"/>
  <c r="G53" i="261"/>
  <c r="G54" i="261"/>
  <c r="G52" i="261"/>
  <c r="E8" i="276" l="1"/>
  <c r="I81" i="98" l="1"/>
  <c r="F81" i="98"/>
  <c r="C81" i="98"/>
  <c r="C80" i="98"/>
  <c r="F80" i="98"/>
  <c r="D81" i="98"/>
  <c r="G81" i="98"/>
  <c r="J81" i="98"/>
  <c r="G48" i="261" l="1"/>
  <c r="H49" i="261"/>
  <c r="H50" i="261"/>
  <c r="G49" i="261"/>
  <c r="G50" i="261"/>
  <c r="E7" i="276" l="1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F69" i="276" l="1"/>
  <c r="E70" i="276" l="1"/>
  <c r="D69" i="276"/>
  <c r="C69" i="276"/>
  <c r="E68" i="276"/>
  <c r="E67" i="276"/>
  <c r="E64" i="276"/>
  <c r="E63" i="276"/>
  <c r="E62" i="276"/>
  <c r="E61" i="276"/>
  <c r="E60" i="276"/>
  <c r="E58" i="276"/>
  <c r="E57" i="276"/>
  <c r="E56" i="276"/>
  <c r="E55" i="276"/>
  <c r="E54" i="276"/>
  <c r="E53" i="276"/>
  <c r="E52" i="276"/>
  <c r="E51" i="276"/>
  <c r="E50" i="276"/>
  <c r="E49" i="276"/>
  <c r="E48" i="276"/>
  <c r="E47" i="276"/>
  <c r="E46" i="276"/>
  <c r="E45" i="276"/>
  <c r="E44" i="276"/>
  <c r="E43" i="276"/>
  <c r="E42" i="276"/>
  <c r="E41" i="276"/>
  <c r="E40" i="276"/>
  <c r="E39" i="276"/>
  <c r="E38" i="276"/>
  <c r="E37" i="276"/>
  <c r="E36" i="276"/>
  <c r="E34" i="276"/>
  <c r="E6" i="276"/>
  <c r="E69" i="276" l="1"/>
  <c r="H48" i="261"/>
  <c r="F31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8" i="261"/>
  <c r="G6" i="261"/>
  <c r="G31" i="261" l="1"/>
  <c r="H31" i="261"/>
  <c r="J80" i="98"/>
  <c r="I80" i="98"/>
  <c r="G80" i="98"/>
  <c r="D80" i="98"/>
  <c r="E22" i="149" l="1"/>
  <c r="E12" i="149"/>
  <c r="E10" i="149"/>
  <c r="E9" i="149" l="1"/>
  <c r="D22" i="149" l="1"/>
  <c r="C118" i="275" l="1"/>
  <c r="D108" i="275"/>
  <c r="C108" i="275"/>
  <c r="D105" i="275"/>
  <c r="C105" i="275"/>
  <c r="D91" i="275"/>
  <c r="D90" i="275" s="1"/>
  <c r="D5" i="275" s="1"/>
  <c r="C91" i="275"/>
  <c r="E90" i="275"/>
  <c r="C90" i="275"/>
  <c r="D87" i="275"/>
  <c r="C87" i="275"/>
  <c r="D62" i="275"/>
  <c r="C62" i="275"/>
  <c r="D55" i="275"/>
  <c r="C55" i="275"/>
  <c r="D51" i="275"/>
  <c r="C51" i="275"/>
  <c r="D47" i="275"/>
  <c r="C47" i="275"/>
  <c r="D44" i="275"/>
  <c r="C44" i="275"/>
  <c r="D43" i="275"/>
  <c r="C43" i="275"/>
  <c r="D39" i="275"/>
  <c r="C39" i="275"/>
  <c r="D33" i="275"/>
  <c r="C33" i="275"/>
  <c r="D27" i="275"/>
  <c r="C27" i="275"/>
  <c r="D11" i="275"/>
  <c r="E7" i="275"/>
  <c r="D7" i="275"/>
  <c r="C7" i="275"/>
  <c r="C5" i="275"/>
  <c r="E5" i="275" l="1"/>
  <c r="C78" i="98" l="1"/>
  <c r="D78" i="98"/>
  <c r="F78" i="98"/>
  <c r="G78" i="98"/>
  <c r="I78" i="98"/>
  <c r="J78" i="98"/>
  <c r="F8" i="23" l="1"/>
  <c r="F7" i="23"/>
  <c r="F6" i="23"/>
  <c r="F5" i="23"/>
  <c r="H6" i="261"/>
  <c r="AY30" i="26" l="1"/>
  <c r="C77" i="98" l="1"/>
  <c r="D77" i="98"/>
  <c r="F77" i="98"/>
  <c r="G77" i="98"/>
  <c r="I77" i="98"/>
  <c r="J77" i="98"/>
  <c r="F9" i="23" l="1"/>
  <c r="G22" i="149" l="1"/>
  <c r="J76" i="98" l="1"/>
  <c r="I76" i="98"/>
  <c r="G76" i="98"/>
  <c r="F76" i="98"/>
  <c r="C76" i="98" l="1"/>
  <c r="D76" i="98"/>
  <c r="F20" i="149" l="1"/>
  <c r="H34" i="261" l="1"/>
  <c r="G37" i="261"/>
  <c r="G36" i="261"/>
  <c r="G35" i="261"/>
  <c r="D31" i="261" l="1"/>
  <c r="AX30" i="26" l="1"/>
  <c r="F24" i="149" l="1"/>
  <c r="F21" i="149"/>
  <c r="F25" i="149" l="1"/>
  <c r="J75" i="98" l="1"/>
  <c r="I75" i="98"/>
  <c r="G75" i="98"/>
  <c r="F75" i="98"/>
  <c r="D75" i="98"/>
  <c r="C75" i="98"/>
  <c r="H35" i="261" l="1"/>
  <c r="H36" i="261"/>
  <c r="H37" i="261"/>
  <c r="H38" i="26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G13" i="149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F22" i="149" l="1"/>
</calcChain>
</file>

<file path=xl/sharedStrings.xml><?xml version="1.0" encoding="utf-8"?>
<sst xmlns="http://schemas.openxmlformats.org/spreadsheetml/2006/main" count="976" uniqueCount="547">
  <si>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</si>
  <si>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</si>
  <si>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</si>
  <si>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</si>
  <si>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</si>
  <si>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</si>
  <si>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</si>
  <si>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</si>
  <si>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</si>
  <si>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</si>
  <si>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</si>
  <si>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</si>
  <si>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</si>
  <si>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</si>
  <si>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</si>
  <si>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</si>
  <si>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</si>
  <si>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</si>
  <si>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</si>
  <si>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</si>
  <si>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</si>
  <si>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</si>
  <si>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</si>
  <si>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</si>
  <si>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</si>
  <si>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</si>
  <si>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</si>
  <si>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</si>
  <si>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</si>
  <si>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</si>
  <si>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</si>
  <si>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</si>
  <si>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</si>
  <si>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</si>
  <si>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</si>
  <si>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</si>
  <si>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</si>
  <si>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</si>
  <si>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</si>
  <si>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</si>
  <si>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</si>
  <si>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</si>
  <si>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</si>
  <si>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</si>
  <si>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</si>
  <si>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</si>
  <si>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</si>
  <si>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</si>
  <si>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</si>
  <si>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</si>
  <si>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</si>
  <si>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</si>
  <si>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</si>
  <si>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</si>
  <si>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</si>
  <si>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</si>
  <si>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</si>
  <si>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</si>
  <si>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</si>
  <si>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</si>
  <si>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</si>
  <si>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</si>
  <si>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</si>
  <si>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</si>
  <si>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</si>
  <si>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</si>
  <si>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</si>
  <si>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</si>
  <si>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</si>
  <si>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</si>
  <si>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</si>
  <si>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</si>
  <si>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</si>
  <si>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</si>
  <si>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</si>
  <si>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</si>
  <si>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</si>
  <si>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</si>
  <si>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</si>
  <si>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</si>
  <si>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</si>
  <si>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</si>
  <si>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</si>
  <si>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</si>
  <si>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</si>
  <si>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</si>
  <si>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</si>
  <si>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</si>
  <si>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</si>
  <si>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</si>
  <si>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</si>
  <si>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</si>
  <si>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</si>
  <si>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</si>
  <si>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</si>
  <si>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</si>
  <si>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</si>
  <si>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</si>
  <si>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</si>
  <si>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</si>
  <si>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</si>
  <si>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</si>
  <si>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</si>
  <si>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</si>
  <si>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</si>
  <si>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</si>
  <si>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</si>
  <si>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</si>
  <si>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</si>
  <si>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</si>
  <si>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</si>
  <si>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</si>
  <si>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</si>
  <si>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</si>
  <si>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</si>
  <si>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</si>
  <si>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</si>
  <si>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</si>
  <si>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</si>
  <si>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</si>
  <si>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</si>
  <si>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</si>
  <si>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</si>
  <si>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</si>
  <si>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</si>
  <si>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</si>
  <si>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</si>
  <si>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</si>
  <si>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</si>
  <si>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</si>
  <si>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</si>
  <si>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</si>
  <si>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</si>
  <si>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</si>
  <si>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</si>
  <si>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</si>
  <si>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</si>
  <si>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</si>
  <si>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</si>
  <si>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</si>
  <si>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</si>
  <si>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</si>
  <si>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</si>
  <si>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</si>
  <si>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</si>
  <si>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</si>
  <si>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</si>
  <si>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</si>
  <si>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</si>
  <si>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</si>
  <si>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</si>
  <si>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</si>
  <si>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</si>
  <si>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</si>
  <si>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</si>
  <si>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</si>
  <si>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</si>
  <si>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</si>
  <si>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</si>
  <si>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</si>
  <si>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</si>
  <si>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</si>
  <si>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</si>
  <si>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</si>
  <si>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</si>
  <si>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</si>
  <si>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</si>
  <si>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</si>
  <si>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</si>
  <si>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</si>
  <si>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</si>
  <si>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</si>
  <si>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</si>
  <si>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</si>
  <si>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</si>
  <si>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</si>
  <si>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</si>
  <si>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</si>
  <si>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</si>
  <si>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</si>
  <si>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</si>
  <si>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</si>
  <si>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</si>
  <si>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</si>
  <si>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</si>
  <si>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</si>
  <si>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</si>
  <si>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</si>
  <si>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</si>
  <si>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</si>
  <si>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</si>
  <si>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</si>
  <si>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</si>
  <si>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</si>
  <si>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</si>
  <si>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</si>
  <si>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</si>
  <si>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</si>
  <si>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</si>
  <si>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</si>
  <si>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</si>
  <si>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</si>
  <si>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</si>
  <si>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</si>
  <si>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</si>
  <si>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</si>
  <si>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</si>
  <si>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</si>
  <si>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</si>
  <si>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</si>
  <si>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</si>
  <si>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</si>
  <si>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</si>
  <si>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</si>
  <si>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</si>
  <si>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</si>
  <si>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</si>
  <si>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</si>
  <si>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</si>
  <si>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</si>
  <si>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</si>
  <si>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</si>
  <si>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</si>
  <si>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</si>
  <si>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</si>
  <si>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</si>
  <si>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</si>
  <si>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</si>
  <si>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</si>
  <si>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</si>
  <si>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</si>
  <si>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</si>
  <si>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</si>
  <si>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</si>
  <si>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</si>
  <si>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</si>
  <si>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</si>
  <si>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</si>
  <si>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</si>
  <si>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</si>
  <si>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</si>
  <si>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</si>
  <si>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</si>
  <si>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</si>
  <si>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</si>
  <si>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</si>
  <si>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</si>
  <si>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</si>
  <si>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</si>
  <si>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</si>
  <si>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</si>
  <si>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</si>
  <si>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</si>
  <si>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</si>
  <si>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</si>
  <si>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</si>
  <si>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</si>
  <si>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</si>
  <si>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</si>
  <si>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</si>
  <si>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</si>
  <si>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</si>
  <si>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</si>
  <si>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</si>
  <si>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</si>
  <si>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</si>
  <si>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</si>
  <si>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</si>
  <si>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</si>
  <si>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</si>
  <si>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</si>
  <si>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</si>
  <si>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</si>
  <si>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</si>
  <si>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</si>
  <si>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</si>
  <si>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</si>
  <si>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</si>
  <si>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</si>
  <si>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</si>
  <si>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</si>
  <si>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</si>
  <si>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</si>
  <si>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</si>
  <si>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</si>
  <si>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</si>
  <si>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</si>
  <si>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</si>
  <si>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</si>
  <si>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</si>
  <si>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</si>
  <si>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</si>
  <si>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</si>
  <si>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</si>
  <si>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</si>
  <si>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</si>
  <si>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</si>
  <si>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</si>
  <si>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</si>
  <si>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</si>
  <si>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</si>
  <si>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</si>
  <si>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</si>
  <si>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</si>
  <si>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</si>
  <si>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</si>
  <si>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</si>
  <si>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</si>
  <si>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на 01.01.15г.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</si>
  <si>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</si>
  <si>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</si>
  <si>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</si>
  <si>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</si>
  <si>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</si>
  <si>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</si>
  <si>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</si>
  <si>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</si>
  <si>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</si>
  <si>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</si>
  <si>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</si>
  <si>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</si>
  <si>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</si>
  <si>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</si>
  <si>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</si>
  <si>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</si>
  <si>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</si>
  <si>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</si>
  <si>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</si>
  <si>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</si>
  <si>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</si>
  <si>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</si>
  <si>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</si>
  <si>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</si>
  <si>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</si>
  <si>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</si>
  <si>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</si>
  <si>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</si>
  <si>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</si>
  <si>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</si>
  <si>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</si>
  <si>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</si>
  <si>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</si>
  <si>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</si>
  <si>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</si>
  <si>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</si>
  <si>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</si>
  <si>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</si>
  <si>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</si>
  <si>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</si>
  <si>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</si>
  <si>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</si>
  <si>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</si>
  <si>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</si>
  <si>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</si>
  <si>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</si>
  <si>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</si>
  <si>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</si>
  <si>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</si>
  <si>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</si>
  <si>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</si>
  <si>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</si>
  <si>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</si>
  <si>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</si>
  <si>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</si>
  <si>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</si>
  <si>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</si>
  <si>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</si>
  <si>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</si>
  <si>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</si>
  <si>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</si>
  <si>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</si>
  <si>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</si>
  <si>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</si>
  <si>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</si>
  <si>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</si>
  <si>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</si>
  <si>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</si>
  <si>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</si>
  <si>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</si>
  <si>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</si>
  <si>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</si>
  <si>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</si>
  <si>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</si>
  <si>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</si>
  <si>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</si>
  <si>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</si>
  <si>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</si>
  <si>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</si>
  <si>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</si>
  <si>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</si>
  <si>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</si>
  <si>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</si>
  <si>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</si>
  <si>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</si>
  <si>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</si>
  <si>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</si>
  <si>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</si>
  <si>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</si>
  <si>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</si>
  <si>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</si>
  <si>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</si>
  <si>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</si>
  <si>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</si>
  <si>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</si>
  <si>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</si>
  <si>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</si>
  <si>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</si>
  <si>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</si>
  <si>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</si>
  <si>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</si>
  <si>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</si>
  <si>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</si>
  <si>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</si>
  <si>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</si>
  <si>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</si>
  <si>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</si>
  <si>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</si>
  <si>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</si>
  <si>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</si>
  <si>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</si>
  <si>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</si>
  <si>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</si>
  <si>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</si>
  <si>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</si>
  <si>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</si>
  <si>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</si>
  <si>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</si>
  <si>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</si>
  <si>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</si>
  <si>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 xml:space="preserve"> - КГБОУ «Норильская общеобразовательная школа-интернат»</t>
  </si>
  <si>
    <t>0</t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</si>
  <si>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</si>
  <si>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</si>
  <si>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</si>
  <si>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</si>
  <si>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</si>
  <si>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</si>
  <si>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</si>
  <si>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</si>
  <si>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40 / 41</t>
  </si>
  <si>
    <t>41 / 43</t>
  </si>
  <si>
    <t>на 01.01.16г.</t>
  </si>
  <si>
    <t>Отклонение 01.01.16г./ 01.01.15г, +, -</t>
  </si>
  <si>
    <t>2) Данные Красноярскстата</t>
  </si>
  <si>
    <r>
      <t>176 971</t>
    </r>
    <r>
      <rPr>
        <vertAlign val="superscript"/>
        <sz val="13"/>
        <rFont val="Times New Roman Cyr"/>
        <charset val="204"/>
      </rPr>
      <t>2)</t>
    </r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</si>
  <si>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</si>
  <si>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</si>
  <si>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</si>
  <si>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</si>
  <si>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</si>
  <si>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</si>
  <si>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</si>
  <si>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</si>
  <si>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37 / 38</t>
  </si>
  <si>
    <t>Средний курс за 2015 год</t>
  </si>
  <si>
    <t>69,44 / 70,33</t>
  </si>
  <si>
    <t>75,54 / 76,61</t>
  </si>
  <si>
    <t>6 002 / 176</t>
  </si>
  <si>
    <t>5 980 / 0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</si>
  <si>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</si>
  <si>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</si>
  <si>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</si>
  <si>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</si>
  <si>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</si>
  <si>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</si>
  <si>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</si>
  <si>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</si>
  <si>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каток ("Льдинка", "Умка")</t>
    </r>
    <r>
      <rPr>
        <sz val="13"/>
        <rFont val="Aharoni"/>
        <charset val="177"/>
      </rPr>
      <t>6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</si>
  <si>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⁷</t>
    </r>
  </si>
  <si>
    <t xml:space="preserve">          спортивный зал ("Геркулес", "Горняк")⁸</t>
  </si>
  <si>
    <r>
      <t xml:space="preserve">          дворец спорта ("Арктика", "Ледовый д/с "Кайеркан")</t>
    </r>
    <r>
      <rPr>
        <sz val="13"/>
        <rFont val="Aharoni"/>
        <charset val="177"/>
      </rPr>
      <t>9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</si>
  <si>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</si>
  <si>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</si>
  <si>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</si>
  <si>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</si>
  <si>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</si>
  <si>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</si>
  <si>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</si>
  <si>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</si>
  <si>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</si>
  <si>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</si>
  <si>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</si>
  <si>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</si>
  <si>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</si>
  <si>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102 401 чел.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</si>
  <si>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</si>
  <si>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</si>
  <si>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</si>
  <si>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</si>
  <si>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</si>
  <si>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</si>
  <si>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</si>
  <si>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</si>
  <si>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45 / 45,40</t>
  </si>
  <si>
    <t>77,49 / 79,36</t>
  </si>
  <si>
    <t>83,98 / 86,23</t>
  </si>
  <si>
    <t>81,62 / 88,30</t>
  </si>
  <si>
    <t>75,01 / 81,37</t>
  </si>
  <si>
    <t>76,70 / 80,85</t>
  </si>
  <si>
    <t>83,68 / 87,82</t>
  </si>
  <si>
    <t>5) Оперативные данные Красноярскстата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</si>
  <si>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</si>
  <si>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</si>
  <si>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на 01.03.16г.</t>
    </r>
    <r>
      <rPr>
        <b/>
        <vertAlign val="superscript"/>
        <sz val="12"/>
        <rFont val="Times New Roman Cyr"/>
        <charset val="204"/>
      </rPr>
      <t>4)</t>
    </r>
  </si>
  <si>
    <r>
      <t>на 01.03.15г.</t>
    </r>
    <r>
      <rPr>
        <b/>
        <vertAlign val="superscript"/>
        <sz val="12"/>
        <rFont val="Times New Roman Cyr"/>
        <charset val="204"/>
      </rPr>
      <t>4)</t>
    </r>
  </si>
  <si>
    <t>Отклонение 01.03.16г./ 01.03.15г, +, -</t>
  </si>
  <si>
    <t>на 01.03.16г.</t>
  </si>
  <si>
    <t>Стоимость минимального набора продуктов питания в субъектах РФ за февраль 2015 и 2016гг.</t>
  </si>
  <si>
    <t>на 01.03.2015г.</t>
  </si>
  <si>
    <t>на 01.03.2016г.</t>
  </si>
  <si>
    <t>на 01.03.15</t>
  </si>
  <si>
    <t>на 01.03.16</t>
  </si>
  <si>
    <t>Отклонение 01.03.16/ 01.03.15,          +, -</t>
  </si>
  <si>
    <t>Итого за 
2 месяца</t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</si>
  <si>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</si>
  <si>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</si>
  <si>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t>01.03.13 г.</t>
  </si>
  <si>
    <t>01.03.14 г.</t>
  </si>
  <si>
    <t>01.03.15 г.</t>
  </si>
  <si>
    <t>01.03.16 г.</t>
  </si>
  <si>
    <r>
      <t>Средние цены в городах РФ и МО г. Норильск в феврале 2016 года</t>
    </r>
    <r>
      <rPr>
        <vertAlign val="superscript"/>
        <sz val="12"/>
        <rFont val="Times New Roman"/>
        <family val="1"/>
        <charset val="204"/>
      </rPr>
      <t>1)</t>
    </r>
  </si>
  <si>
    <t>на 01.03.15г</t>
  </si>
  <si>
    <t>на 01.03.16г</t>
  </si>
  <si>
    <t>Отклонение                                    01.03.16г. / 01.03.15г.</t>
  </si>
  <si>
    <t>февраль
 2015</t>
  </si>
  <si>
    <t>февраль
 2016</t>
  </si>
  <si>
    <t>Отклонение                                        февраль 2016 / 2015</t>
  </si>
  <si>
    <t>Отклонение                                          февраль 2016 / 2015</t>
  </si>
  <si>
    <t>февраль 2015</t>
  </si>
  <si>
    <t>февраль 2016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</si>
  <si>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</si>
  <si>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 xml:space="preserve"> 43 / 44</t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</si>
  <si>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</si>
  <si>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</si>
  <si>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</si>
  <si>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</si>
  <si>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</si>
  <si>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</si>
  <si>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</si>
  <si>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</si>
  <si>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</si>
  <si>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3) По данным МО г.Дудинка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</si>
  <si>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</si>
  <si>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</si>
  <si>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>3) Оперативные данные Красноярскстата</t>
  </si>
  <si>
    <t>за февраль 2016г</t>
  </si>
  <si>
    <t>за февраль 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</si>
</sst>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_ ;\-#,##0.0\ "/>
  </numFmts>
  <fonts count="10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Verdana"/>
      <family val="2"/>
      <charset val="204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  <font>
      <sz val="12"/>
      <name val="Arial Cyr"/>
      <charset val="204"/>
    </font>
    <font>
      <sz val="13"/>
      <name val="Aharoni"/>
      <charset val="177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6">
    <xf numFmtId="0" fontId="0" fillId="0" borderId="0"/>
    <xf numFmtId="164" fontId="23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73">
    <xf numFmtId="0" fontId="0" fillId="0" borderId="0" xfId="0"/>
    <xf numFmtId="165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/>
    <xf numFmtId="165" fontId="2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166" fontId="24" fillId="0" borderId="0" xfId="0" applyNumberFormat="1" applyFont="1" applyFill="1"/>
    <xf numFmtId="0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2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2" fillId="0" borderId="0" xfId="0" applyFont="1" applyFill="1" applyAlignment="1">
      <alignment horizontal="left"/>
    </xf>
    <xf numFmtId="0" fontId="29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53" fillId="0" borderId="0" xfId="0" applyFont="1" applyFill="1" applyBorder="1" applyAlignment="1">
      <alignment vertical="top" wrapText="1"/>
    </xf>
    <xf numFmtId="2" fontId="24" fillId="0" borderId="0" xfId="0" applyNumberFormat="1" applyFont="1" applyFill="1"/>
    <xf numFmtId="1" fontId="24" fillId="0" borderId="0" xfId="0" applyNumberFormat="1" applyFont="1" applyFill="1"/>
    <xf numFmtId="0" fontId="48" fillId="0" borderId="0" xfId="0" applyFont="1" applyFill="1"/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5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166" fontId="48" fillId="0" borderId="0" xfId="0" applyNumberFormat="1" applyFont="1" applyFill="1"/>
    <xf numFmtId="0" fontId="24" fillId="0" borderId="0" xfId="0" applyFont="1" applyFill="1" applyBorder="1" applyAlignment="1">
      <alignment vertical="center"/>
    </xf>
    <xf numFmtId="166" fontId="25" fillId="0" borderId="0" xfId="0" applyNumberFormat="1" applyFont="1" applyFill="1" applyBorder="1"/>
    <xf numFmtId="0" fontId="55" fillId="0" borderId="0" xfId="0" applyFont="1" applyFill="1" applyBorder="1"/>
    <xf numFmtId="3" fontId="24" fillId="0" borderId="0" xfId="0" applyNumberFormat="1" applyFont="1" applyFill="1"/>
    <xf numFmtId="0" fontId="73" fillId="0" borderId="0" xfId="0" applyFont="1" applyFill="1"/>
    <xf numFmtId="0" fontId="26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/>
    <xf numFmtId="0" fontId="25" fillId="0" borderId="0" xfId="0" applyFont="1" applyFill="1" applyBorder="1" applyAlignment="1"/>
    <xf numFmtId="165" fontId="24" fillId="0" borderId="0" xfId="0" applyNumberFormat="1" applyFont="1" applyFill="1" applyBorder="1"/>
    <xf numFmtId="0" fontId="75" fillId="0" borderId="0" xfId="7" applyFont="1" applyFill="1"/>
    <xf numFmtId="166" fontId="52" fillId="0" borderId="0" xfId="0" applyNumberFormat="1" applyFont="1" applyFill="1" applyBorder="1" applyAlignment="1">
      <alignment horizontal="center" vertical="center" wrapText="1"/>
    </xf>
    <xf numFmtId="0" fontId="75" fillId="0" borderId="0" xfId="11" applyFont="1" applyFill="1"/>
    <xf numFmtId="0" fontId="75" fillId="0" borderId="0" xfId="12" applyFont="1" applyFill="1"/>
    <xf numFmtId="0" fontId="75" fillId="0" borderId="0" xfId="13" applyFont="1" applyFill="1"/>
    <xf numFmtId="0" fontId="78" fillId="0" borderId="0" xfId="3" applyFont="1" applyFill="1" applyBorder="1" applyAlignment="1">
      <alignment horizontal="right" wrapText="1"/>
    </xf>
    <xf numFmtId="0" fontId="76" fillId="0" borderId="0" xfId="2" applyFont="1" applyFill="1" applyBorder="1" applyAlignment="1">
      <alignment horizontal="right" wrapText="1"/>
    </xf>
    <xf numFmtId="0" fontId="74" fillId="0" borderId="0" xfId="14" applyFill="1"/>
    <xf numFmtId="0" fontId="74" fillId="0" borderId="0" xfId="15" applyFill="1"/>
    <xf numFmtId="0" fontId="78" fillId="0" borderId="0" xfId="4" applyFont="1" applyFill="1" applyBorder="1" applyAlignment="1">
      <alignment horizontal="right" wrapText="1"/>
    </xf>
    <xf numFmtId="0" fontId="75" fillId="0" borderId="0" xfId="16" applyFont="1" applyFill="1"/>
    <xf numFmtId="0" fontId="75" fillId="0" borderId="0" xfId="8" applyFont="1" applyFill="1"/>
    <xf numFmtId="0" fontId="52" fillId="0" borderId="0" xfId="17" applyFont="1" applyFill="1" applyBorder="1" applyAlignment="1">
      <alignment horizontal="left" wrapText="1"/>
    </xf>
    <xf numFmtId="0" fontId="75" fillId="0" borderId="0" xfId="10" applyFont="1" applyFill="1"/>
    <xf numFmtId="0" fontId="75" fillId="0" borderId="0" xfId="9" applyFont="1" applyFill="1"/>
    <xf numFmtId="0" fontId="79" fillId="0" borderId="0" xfId="5" applyFont="1" applyFill="1" applyBorder="1" applyAlignment="1">
      <alignment horizontal="right" wrapText="1"/>
    </xf>
    <xf numFmtId="0" fontId="77" fillId="0" borderId="0" xfId="8" applyFont="1" applyFill="1"/>
    <xf numFmtId="0" fontId="26" fillId="0" borderId="0" xfId="0" applyFont="1" applyFill="1" applyBorder="1"/>
    <xf numFmtId="0" fontId="77" fillId="0" borderId="0" xfId="10" applyFont="1" applyFill="1"/>
    <xf numFmtId="0" fontId="77" fillId="0" borderId="0" xfId="9" applyFont="1" applyFill="1"/>
    <xf numFmtId="2" fontId="24" fillId="0" borderId="0" xfId="0" applyNumberFormat="1" applyFont="1" applyFill="1" applyAlignment="1">
      <alignment horizontal="left"/>
    </xf>
    <xf numFmtId="166" fontId="24" fillId="0" borderId="0" xfId="0" applyNumberFormat="1" applyFont="1" applyFill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/>
    </xf>
    <xf numFmtId="165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/>
    <xf numFmtId="165" fontId="25" fillId="0" borderId="0" xfId="0" applyNumberFormat="1" applyFont="1" applyFill="1" applyBorder="1"/>
    <xf numFmtId="0" fontId="24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justify"/>
    </xf>
    <xf numFmtId="0" fontId="54" fillId="0" borderId="0" xfId="0" applyFont="1" applyFill="1"/>
    <xf numFmtId="0" fontId="71" fillId="0" borderId="0" xfId="0" applyFont="1" applyFill="1" applyAlignment="1"/>
    <xf numFmtId="0" fontId="38" fillId="0" borderId="0" xfId="0" applyFont="1" applyFill="1" applyAlignment="1"/>
    <xf numFmtId="0" fontId="66" fillId="0" borderId="0" xfId="0" applyFont="1" applyFill="1"/>
    <xf numFmtId="0" fontId="40" fillId="0" borderId="0" xfId="0" applyFont="1" applyFill="1" applyAlignment="1"/>
    <xf numFmtId="3" fontId="2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3" fillId="0" borderId="0" xfId="19" applyFill="1"/>
    <xf numFmtId="0" fontId="24" fillId="0" borderId="0" xfId="19" applyFont="1" applyFill="1"/>
    <xf numFmtId="3" fontId="29" fillId="2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87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/>
    <xf numFmtId="3" fontId="43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/>
    <xf numFmtId="3" fontId="24" fillId="0" borderId="0" xfId="0" applyNumberFormat="1" applyFont="1" applyFill="1" applyAlignment="1">
      <alignment vertical="center"/>
    </xf>
    <xf numFmtId="0" fontId="24" fillId="0" borderId="57" xfId="0" applyFont="1" applyFill="1" applyBorder="1"/>
    <xf numFmtId="0" fontId="23" fillId="2" borderId="0" xfId="19" applyFill="1"/>
    <xf numFmtId="2" fontId="27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/>
    <xf numFmtId="0" fontId="23" fillId="2" borderId="0" xfId="19" applyFill="1" applyBorder="1"/>
    <xf numFmtId="0" fontId="23" fillId="0" borderId="0" xfId="19" applyFill="1" applyBorder="1"/>
    <xf numFmtId="3" fontId="29" fillId="2" borderId="0" xfId="19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4" fontId="24" fillId="0" borderId="58" xfId="0" applyNumberFormat="1" applyFont="1" applyFill="1" applyBorder="1" applyAlignment="1">
      <alignment vertical="center"/>
    </xf>
    <xf numFmtId="14" fontId="24" fillId="0" borderId="56" xfId="0" applyNumberFormat="1" applyFont="1" applyFill="1" applyBorder="1" applyAlignment="1">
      <alignment vertical="center"/>
    </xf>
    <xf numFmtId="14" fontId="24" fillId="0" borderId="12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3" fontId="29" fillId="0" borderId="57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center"/>
    </xf>
    <xf numFmtId="3" fontId="29" fillId="0" borderId="63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3" fontId="29" fillId="0" borderId="65" xfId="0" applyNumberFormat="1" applyFont="1" applyFill="1" applyBorder="1" applyAlignment="1">
      <alignment horizontal="center" vertical="center"/>
    </xf>
    <xf numFmtId="3" fontId="29" fillId="0" borderId="58" xfId="0" applyNumberFormat="1" applyFont="1" applyFill="1" applyBorder="1" applyAlignment="1">
      <alignment horizontal="center" vertical="center"/>
    </xf>
    <xf numFmtId="166" fontId="29" fillId="0" borderId="56" xfId="0" applyNumberFormat="1" applyFont="1" applyFill="1" applyBorder="1" applyAlignment="1">
      <alignment horizontal="center"/>
    </xf>
    <xf numFmtId="165" fontId="29" fillId="0" borderId="57" xfId="0" applyNumberFormat="1" applyFont="1" applyFill="1" applyBorder="1" applyAlignment="1">
      <alignment horizontal="center" vertical="center"/>
    </xf>
    <xf numFmtId="0" fontId="29" fillId="0" borderId="34" xfId="0" applyFont="1" applyFill="1" applyBorder="1"/>
    <xf numFmtId="166" fontId="25" fillId="0" borderId="57" xfId="0" applyNumberFormat="1" applyFont="1" applyFill="1" applyBorder="1" applyAlignment="1">
      <alignment horizontal="center"/>
    </xf>
    <xf numFmtId="166" fontId="25" fillId="0" borderId="18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6" fontId="52" fillId="0" borderId="12" xfId="0" applyNumberFormat="1" applyFont="1" applyFill="1" applyBorder="1" applyAlignment="1">
      <alignment horizontal="center" wrapText="1"/>
    </xf>
    <xf numFmtId="166" fontId="25" fillId="0" borderId="13" xfId="0" applyNumberFormat="1" applyFont="1" applyFill="1" applyBorder="1" applyAlignment="1">
      <alignment horizontal="center"/>
    </xf>
    <xf numFmtId="166" fontId="25" fillId="0" borderId="12" xfId="0" applyNumberFormat="1" applyFont="1" applyFill="1" applyBorder="1" applyAlignment="1">
      <alignment horizontal="center"/>
    </xf>
    <xf numFmtId="166" fontId="52" fillId="0" borderId="55" xfId="0" applyNumberFormat="1" applyFont="1" applyFill="1" applyBorder="1" applyAlignment="1">
      <alignment horizontal="center" wrapText="1"/>
    </xf>
    <xf numFmtId="166" fontId="25" fillId="0" borderId="39" xfId="0" applyNumberFormat="1" applyFont="1" applyFill="1" applyBorder="1" applyAlignment="1">
      <alignment horizontal="center"/>
    </xf>
    <xf numFmtId="166" fontId="52" fillId="0" borderId="13" xfId="0" applyNumberFormat="1" applyFont="1" applyFill="1" applyBorder="1" applyAlignment="1">
      <alignment horizontal="center" wrapText="1"/>
    </xf>
    <xf numFmtId="166" fontId="25" fillId="0" borderId="55" xfId="0" applyNumberFormat="1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 wrapText="1"/>
    </xf>
    <xf numFmtId="166" fontId="25" fillId="0" borderId="16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166" fontId="52" fillId="0" borderId="28" xfId="0" applyNumberFormat="1" applyFont="1" applyFill="1" applyBorder="1" applyAlignment="1">
      <alignment horizontal="center" wrapText="1"/>
    </xf>
    <xf numFmtId="166" fontId="25" fillId="0" borderId="41" xfId="0" applyNumberFormat="1" applyFont="1" applyFill="1" applyBorder="1" applyAlignment="1">
      <alignment horizontal="center"/>
    </xf>
    <xf numFmtId="166" fontId="52" fillId="0" borderId="16" xfId="0" applyNumberFormat="1" applyFont="1" applyFill="1" applyBorder="1" applyAlignment="1">
      <alignment horizontal="center" wrapText="1"/>
    </xf>
    <xf numFmtId="166" fontId="25" fillId="0" borderId="28" xfId="0" applyNumberFormat="1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 horizontal="center" vertical="top" wrapText="1"/>
    </xf>
    <xf numFmtId="166" fontId="52" fillId="0" borderId="28" xfId="0" applyNumberFormat="1" applyFont="1" applyFill="1" applyBorder="1" applyAlignment="1">
      <alignment horizontal="center" vertical="top" wrapText="1"/>
    </xf>
    <xf numFmtId="166" fontId="52" fillId="0" borderId="16" xfId="0" applyNumberFormat="1" applyFont="1" applyFill="1" applyBorder="1" applyAlignment="1">
      <alignment horizontal="center" vertical="top" wrapText="1"/>
    </xf>
    <xf numFmtId="166" fontId="52" fillId="0" borderId="14" xfId="0" applyNumberFormat="1" applyFont="1" applyFill="1" applyBorder="1" applyAlignment="1">
      <alignment horizontal="center"/>
    </xf>
    <xf numFmtId="166" fontId="52" fillId="0" borderId="28" xfId="0" applyNumberFormat="1" applyFont="1" applyFill="1" applyBorder="1" applyAlignment="1">
      <alignment horizontal="center"/>
    </xf>
    <xf numFmtId="166" fontId="52" fillId="0" borderId="16" xfId="0" applyNumberFormat="1" applyFont="1" applyFill="1" applyBorder="1" applyAlignment="1">
      <alignment horizontal="center"/>
    </xf>
    <xf numFmtId="0" fontId="29" fillId="0" borderId="64" xfId="0" applyFont="1" applyFill="1" applyBorder="1"/>
    <xf numFmtId="166" fontId="52" fillId="0" borderId="65" xfId="0" applyNumberFormat="1" applyFont="1" applyFill="1" applyBorder="1" applyAlignment="1">
      <alignment horizontal="center"/>
    </xf>
    <xf numFmtId="166" fontId="25" fillId="0" borderId="52" xfId="0" applyNumberFormat="1" applyFont="1" applyFill="1" applyBorder="1" applyAlignment="1">
      <alignment horizontal="center"/>
    </xf>
    <xf numFmtId="166" fontId="25" fillId="0" borderId="65" xfId="0" applyNumberFormat="1" applyFont="1" applyFill="1" applyBorder="1" applyAlignment="1">
      <alignment horizontal="center"/>
    </xf>
    <xf numFmtId="166" fontId="52" fillId="0" borderId="64" xfId="0" applyNumberFormat="1" applyFont="1" applyFill="1" applyBorder="1" applyAlignment="1">
      <alignment horizontal="center"/>
    </xf>
    <xf numFmtId="166" fontId="25" fillId="0" borderId="43" xfId="0" applyNumberFormat="1" applyFont="1" applyFill="1" applyBorder="1" applyAlignment="1">
      <alignment horizontal="center"/>
    </xf>
    <xf numFmtId="166" fontId="52" fillId="0" borderId="52" xfId="0" applyNumberFormat="1" applyFont="1" applyFill="1" applyBorder="1" applyAlignment="1">
      <alignment horizontal="center"/>
    </xf>
    <xf numFmtId="166" fontId="25" fillId="0" borderId="64" xfId="0" applyNumberFormat="1" applyFont="1" applyFill="1" applyBorder="1" applyAlignment="1">
      <alignment horizontal="center"/>
    </xf>
    <xf numFmtId="165" fontId="54" fillId="0" borderId="0" xfId="0" applyNumberFormat="1" applyFont="1" applyFill="1" applyBorder="1" applyAlignment="1">
      <alignment horizontal="center"/>
    </xf>
    <xf numFmtId="0" fontId="95" fillId="0" borderId="0" xfId="0" applyFont="1" applyFill="1"/>
    <xf numFmtId="165" fontId="96" fillId="0" borderId="0" xfId="0" applyNumberFormat="1" applyFont="1" applyFill="1" applyBorder="1" applyAlignment="1">
      <alignment horizontal="center" vertical="center"/>
    </xf>
    <xf numFmtId="165" fontId="96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166" fontId="75" fillId="0" borderId="0" xfId="10" applyNumberFormat="1" applyFont="1" applyFill="1" applyBorder="1"/>
    <xf numFmtId="166" fontId="80" fillId="0" borderId="0" xfId="17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54" fillId="0" borderId="0" xfId="0" applyFont="1" applyFill="1" applyBorder="1"/>
    <xf numFmtId="0" fontId="29" fillId="0" borderId="2" xfId="0" applyFont="1" applyFill="1" applyBorder="1"/>
    <xf numFmtId="165" fontId="29" fillId="0" borderId="5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83" fillId="0" borderId="53" xfId="0" applyFont="1" applyFill="1" applyBorder="1" applyAlignment="1">
      <alignment horizontal="center" vertical="top" wrapText="1"/>
    </xf>
    <xf numFmtId="0" fontId="83" fillId="0" borderId="3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5" fontId="84" fillId="0" borderId="12" xfId="0" applyNumberFormat="1" applyFont="1" applyFill="1" applyBorder="1" applyAlignment="1">
      <alignment horizontal="center" vertical="center" wrapText="1"/>
    </xf>
    <xf numFmtId="165" fontId="84" fillId="0" borderId="13" xfId="0" applyNumberFormat="1" applyFont="1" applyFill="1" applyBorder="1" applyAlignment="1">
      <alignment horizontal="center" vertical="center" wrapText="1"/>
    </xf>
    <xf numFmtId="165" fontId="84" fillId="0" borderId="39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5" fontId="84" fillId="0" borderId="14" xfId="0" applyNumberFormat="1" applyFont="1" applyFill="1" applyBorder="1" applyAlignment="1">
      <alignment horizontal="center" vertical="center" wrapText="1"/>
    </xf>
    <xf numFmtId="165" fontId="84" fillId="0" borderId="16" xfId="0" applyNumberFormat="1" applyFont="1" applyFill="1" applyBorder="1" applyAlignment="1">
      <alignment horizontal="center" vertical="center" wrapText="1"/>
    </xf>
    <xf numFmtId="165" fontId="84" fillId="0" borderId="41" xfId="0" applyNumberFormat="1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165" fontId="84" fillId="0" borderId="23" xfId="0" applyNumberFormat="1" applyFont="1" applyFill="1" applyBorder="1" applyAlignment="1">
      <alignment horizontal="center" vertical="center" wrapText="1"/>
    </xf>
    <xf numFmtId="165" fontId="84" fillId="0" borderId="47" xfId="0" applyNumberFormat="1" applyFont="1" applyFill="1" applyBorder="1" applyAlignment="1">
      <alignment horizontal="center" vertical="center" wrapText="1"/>
    </xf>
    <xf numFmtId="165" fontId="84" fillId="0" borderId="15" xfId="0" applyNumberFormat="1" applyFont="1" applyFill="1" applyBorder="1" applyAlignment="1">
      <alignment horizontal="center" vertical="center" wrapText="1"/>
    </xf>
    <xf numFmtId="165" fontId="84" fillId="0" borderId="22" xfId="0" applyNumberFormat="1" applyFont="1" applyFill="1" applyBorder="1" applyAlignment="1">
      <alignment horizontal="center" vertical="center" wrapText="1"/>
    </xf>
    <xf numFmtId="165" fontId="84" fillId="0" borderId="21" xfId="0" applyNumberFormat="1" applyFont="1" applyFill="1" applyBorder="1" applyAlignment="1">
      <alignment horizontal="center" vertical="center" wrapText="1"/>
    </xf>
    <xf numFmtId="165" fontId="84" fillId="0" borderId="46" xfId="0" applyNumberFormat="1" applyFont="1" applyFill="1" applyBorder="1" applyAlignment="1">
      <alignment horizontal="center" vertical="center" wrapText="1"/>
    </xf>
    <xf numFmtId="165" fontId="84" fillId="0" borderId="65" xfId="0" applyNumberFormat="1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165" fontId="83" fillId="0" borderId="26" xfId="0" applyNumberFormat="1" applyFont="1" applyFill="1" applyBorder="1" applyAlignment="1">
      <alignment horizontal="center" vertical="center" wrapText="1"/>
    </xf>
    <xf numFmtId="165" fontId="83" fillId="0" borderId="3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0" fontId="28" fillId="0" borderId="11" xfId="0" applyFont="1" applyFill="1" applyBorder="1"/>
    <xf numFmtId="0" fontId="24" fillId="0" borderId="17" xfId="0" applyFont="1" applyFill="1" applyBorder="1"/>
    <xf numFmtId="0" fontId="24" fillId="0" borderId="37" xfId="0" applyFont="1" applyFill="1" applyBorder="1"/>
    <xf numFmtId="0" fontId="29" fillId="0" borderId="17" xfId="0" applyFont="1" applyFill="1" applyBorder="1"/>
    <xf numFmtId="0" fontId="29" fillId="0" borderId="42" xfId="0" applyFont="1" applyFill="1" applyBorder="1"/>
    <xf numFmtId="165" fontId="29" fillId="0" borderId="63" xfId="0" applyNumberFormat="1" applyFont="1" applyFill="1" applyBorder="1" applyAlignment="1">
      <alignment horizontal="center" vertical="center"/>
    </xf>
    <xf numFmtId="165" fontId="29" fillId="0" borderId="66" xfId="0" applyNumberFormat="1" applyFont="1" applyFill="1" applyBorder="1" applyAlignment="1">
      <alignment horizontal="center" vertical="center"/>
    </xf>
    <xf numFmtId="0" fontId="28" fillId="0" borderId="55" xfId="0" applyFont="1" applyFill="1" applyBorder="1"/>
    <xf numFmtId="165" fontId="94" fillId="0" borderId="11" xfId="0" applyNumberFormat="1" applyFont="1" applyFill="1" applyBorder="1" applyAlignment="1">
      <alignment horizontal="center" vertical="center"/>
    </xf>
    <xf numFmtId="165" fontId="94" fillId="0" borderId="12" xfId="0" applyNumberFormat="1" applyFont="1" applyFill="1" applyBorder="1" applyAlignment="1">
      <alignment horizontal="center" vertical="center"/>
    </xf>
    <xf numFmtId="0" fontId="29" fillId="0" borderId="28" xfId="0" applyFont="1" applyFill="1" applyBorder="1"/>
    <xf numFmtId="0" fontId="25" fillId="0" borderId="17" xfId="0" applyFont="1" applyFill="1" applyBorder="1"/>
    <xf numFmtId="0" fontId="25" fillId="0" borderId="24" xfId="0" applyFont="1" applyFill="1" applyBorder="1"/>
    <xf numFmtId="166" fontId="25" fillId="0" borderId="77" xfId="0" applyNumberFormat="1" applyFont="1" applyFill="1" applyBorder="1" applyAlignment="1">
      <alignment horizontal="center"/>
    </xf>
    <xf numFmtId="166" fontId="25" fillId="0" borderId="29" xfId="0" applyNumberFormat="1" applyFont="1" applyFill="1" applyBorder="1" applyAlignment="1">
      <alignment horizontal="center"/>
    </xf>
    <xf numFmtId="14" fontId="28" fillId="0" borderId="31" xfId="19" applyNumberFormat="1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/>
    </xf>
    <xf numFmtId="0" fontId="29" fillId="0" borderId="3" xfId="19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/>
    </xf>
    <xf numFmtId="3" fontId="29" fillId="0" borderId="37" xfId="19" applyNumberFormat="1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9" fillId="0" borderId="3" xfId="19" applyNumberFormat="1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0" fontId="28" fillId="0" borderId="1" xfId="19" applyFont="1" applyFill="1" applyBorder="1" applyAlignment="1">
      <alignment horizontal="left"/>
    </xf>
    <xf numFmtId="0" fontId="29" fillId="0" borderId="3" xfId="19" applyNumberFormat="1" applyFont="1" applyFill="1" applyBorder="1" applyAlignment="1">
      <alignment horizontal="center" vertical="center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/>
    </xf>
    <xf numFmtId="0" fontId="43" fillId="0" borderId="3" xfId="19" applyFont="1" applyFill="1" applyBorder="1" applyAlignment="1">
      <alignment horizontal="center" vertical="center"/>
    </xf>
    <xf numFmtId="0" fontId="29" fillId="0" borderId="2" xfId="19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left"/>
    </xf>
    <xf numFmtId="0" fontId="46" fillId="0" borderId="3" xfId="19" applyFont="1" applyFill="1" applyBorder="1"/>
    <xf numFmtId="1" fontId="82" fillId="0" borderId="0" xfId="0" applyNumberFormat="1" applyFont="1" applyFill="1"/>
    <xf numFmtId="0" fontId="82" fillId="0" borderId="0" xfId="0" applyFont="1" applyFill="1"/>
    <xf numFmtId="4" fontId="82" fillId="0" borderId="0" xfId="0" applyNumberFormat="1" applyFont="1" applyFill="1"/>
    <xf numFmtId="0" fontId="26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46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166" fontId="46" fillId="0" borderId="63" xfId="0" applyNumberFormat="1" applyFont="1" applyFill="1" applyBorder="1" applyAlignment="1">
      <alignment horizontal="center"/>
    </xf>
    <xf numFmtId="165" fontId="46" fillId="0" borderId="63" xfId="0" applyNumberFormat="1" applyFont="1" applyFill="1" applyBorder="1" applyAlignment="1">
      <alignment horizontal="center"/>
    </xf>
    <xf numFmtId="4" fontId="46" fillId="0" borderId="58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/>
    </xf>
    <xf numFmtId="165" fontId="46" fillId="0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 vertical="center"/>
    </xf>
    <xf numFmtId="165" fontId="46" fillId="0" borderId="63" xfId="0" applyNumberFormat="1" applyFont="1" applyFill="1" applyBorder="1" applyAlignment="1">
      <alignment horizontal="center" vertical="center"/>
    </xf>
    <xf numFmtId="0" fontId="97" fillId="0" borderId="0" xfId="0" applyFont="1" applyFill="1"/>
    <xf numFmtId="166" fontId="46" fillId="0" borderId="42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165" fontId="46" fillId="0" borderId="11" xfId="0" applyNumberFormat="1" applyFont="1" applyFill="1" applyBorder="1" applyAlignment="1">
      <alignment horizontal="center" vertical="center"/>
    </xf>
    <xf numFmtId="165" fontId="46" fillId="0" borderId="58" xfId="0" applyNumberFormat="1" applyFont="1" applyFill="1" applyBorder="1" applyAlignment="1">
      <alignment horizontal="center" vertical="center"/>
    </xf>
    <xf numFmtId="165" fontId="46" fillId="0" borderId="51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/>
    </xf>
    <xf numFmtId="166" fontId="46" fillId="0" borderId="73" xfId="0" applyNumberFormat="1" applyFont="1" applyFill="1" applyBorder="1" applyAlignment="1">
      <alignment horizontal="center"/>
    </xf>
    <xf numFmtId="165" fontId="46" fillId="0" borderId="20" xfId="0" applyNumberFormat="1" applyFont="1" applyFill="1" applyBorder="1" applyAlignment="1">
      <alignment horizontal="center" vertical="center"/>
    </xf>
    <xf numFmtId="165" fontId="46" fillId="0" borderId="73" xfId="0" applyNumberFormat="1" applyFont="1" applyFill="1" applyBorder="1" applyAlignment="1">
      <alignment horizontal="center"/>
    </xf>
    <xf numFmtId="4" fontId="46" fillId="0" borderId="51" xfId="0" applyNumberFormat="1" applyFont="1" applyFill="1" applyBorder="1" applyAlignment="1">
      <alignment horizontal="center"/>
    </xf>
    <xf numFmtId="165" fontId="46" fillId="0" borderId="73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5" fontId="29" fillId="0" borderId="18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24" fillId="0" borderId="5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39" xfId="0" applyFont="1" applyFill="1" applyBorder="1"/>
    <xf numFmtId="0" fontId="27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/>
    <xf numFmtId="0" fontId="46" fillId="0" borderId="55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top" wrapText="1"/>
    </xf>
    <xf numFmtId="1" fontId="48" fillId="0" borderId="0" xfId="0" applyNumberFormat="1" applyFont="1" applyFill="1"/>
    <xf numFmtId="0" fontId="28" fillId="0" borderId="31" xfId="19" applyFont="1" applyFill="1" applyBorder="1" applyAlignment="1">
      <alignment horizontal="center" vertical="center"/>
    </xf>
    <xf numFmtId="0" fontId="36" fillId="3" borderId="4" xfId="19" applyFont="1" applyFill="1" applyBorder="1" applyAlignment="1">
      <alignment horizontal="left" vertical="center"/>
    </xf>
    <xf numFmtId="0" fontId="36" fillId="3" borderId="3" xfId="19" applyFont="1" applyFill="1" applyBorder="1" applyAlignment="1">
      <alignment horizontal="center" vertical="center"/>
    </xf>
    <xf numFmtId="3" fontId="36" fillId="3" borderId="1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 vertical="center"/>
    </xf>
    <xf numFmtId="0" fontId="28" fillId="0" borderId="4" xfId="19" applyFont="1" applyFill="1" applyBorder="1"/>
    <xf numFmtId="0" fontId="42" fillId="0" borderId="3" xfId="19" applyFont="1" applyFill="1" applyBorder="1" applyAlignment="1">
      <alignment horizontal="center" vertical="center"/>
    </xf>
    <xf numFmtId="49" fontId="42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/>
    <xf numFmtId="49" fontId="29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 applyAlignment="1">
      <alignment vertical="center" wrapText="1"/>
    </xf>
    <xf numFmtId="0" fontId="51" fillId="0" borderId="3" xfId="19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 wrapText="1"/>
    </xf>
    <xf numFmtId="12" fontId="29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/>
    </xf>
    <xf numFmtId="3" fontId="29" fillId="0" borderId="2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29" fillId="0" borderId="4" xfId="19" applyFont="1" applyFill="1" applyBorder="1" applyAlignment="1">
      <alignment horizontal="left"/>
    </xf>
    <xf numFmtId="0" fontId="42" fillId="0" borderId="1" xfId="19" applyFont="1" applyFill="1" applyBorder="1" applyAlignment="1">
      <alignment horizontal="center"/>
    </xf>
    <xf numFmtId="3" fontId="29" fillId="0" borderId="1" xfId="19" applyNumberFormat="1" applyFont="1" applyFill="1" applyBorder="1" applyAlignment="1">
      <alignment horizontal="center" vertical="center"/>
    </xf>
    <xf numFmtId="3" fontId="43" fillId="0" borderId="3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49" fontId="29" fillId="0" borderId="3" xfId="19" applyNumberFormat="1" applyFont="1" applyFill="1" applyBorder="1" applyAlignment="1">
      <alignment horizontal="center" vertical="center"/>
    </xf>
    <xf numFmtId="14" fontId="28" fillId="0" borderId="53" xfId="19" applyNumberFormat="1" applyFont="1" applyFill="1" applyBorder="1" applyAlignment="1">
      <alignment horizontal="center" vertical="center"/>
    </xf>
    <xf numFmtId="0" fontId="42" fillId="0" borderId="37" xfId="19" applyFont="1" applyFill="1" applyBorder="1" applyAlignment="1">
      <alignment horizontal="center"/>
    </xf>
    <xf numFmtId="0" fontId="23" fillId="0" borderId="37" xfId="19" applyFill="1" applyBorder="1"/>
    <xf numFmtId="3" fontId="46" fillId="0" borderId="37" xfId="19" applyNumberFormat="1" applyFont="1" applyFill="1" applyBorder="1" applyAlignment="1">
      <alignment horizontal="center"/>
    </xf>
    <xf numFmtId="0" fontId="42" fillId="5" borderId="37" xfId="19" applyFont="1" applyFill="1" applyBorder="1" applyAlignment="1">
      <alignment horizontal="center"/>
    </xf>
    <xf numFmtId="0" fontId="29" fillId="5" borderId="37" xfId="19" applyFont="1" applyFill="1" applyBorder="1" applyAlignment="1">
      <alignment horizontal="center"/>
    </xf>
    <xf numFmtId="0" fontId="29" fillId="5" borderId="38" xfId="19" applyFont="1" applyFill="1" applyBorder="1" applyAlignment="1">
      <alignment horizontal="center"/>
    </xf>
    <xf numFmtId="0" fontId="28" fillId="0" borderId="5" xfId="19" applyFont="1" applyFill="1" applyBorder="1"/>
    <xf numFmtId="0" fontId="29" fillId="0" borderId="1" xfId="19" applyFont="1" applyFill="1" applyBorder="1" applyAlignment="1">
      <alignment horizontal="center" vertical="center"/>
    </xf>
    <xf numFmtId="49" fontId="29" fillId="0" borderId="1" xfId="19" applyNumberFormat="1" applyFont="1" applyFill="1" applyBorder="1" applyAlignment="1">
      <alignment horizontal="center"/>
    </xf>
    <xf numFmtId="0" fontId="28" fillId="0" borderId="5" xfId="19" applyFont="1" applyFill="1" applyBorder="1" applyAlignment="1">
      <alignment vertical="center"/>
    </xf>
    <xf numFmtId="3" fontId="46" fillId="0" borderId="1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/>
    </xf>
    <xf numFmtId="0" fontId="42" fillId="0" borderId="4" xfId="19" applyFont="1" applyFill="1" applyBorder="1" applyAlignment="1">
      <alignment vertical="center"/>
    </xf>
    <xf numFmtId="0" fontId="43" fillId="0" borderId="30" xfId="19" applyFont="1" applyFill="1" applyBorder="1" applyAlignment="1">
      <alignment vertical="center"/>
    </xf>
    <xf numFmtId="0" fontId="42" fillId="0" borderId="4" xfId="19" applyFont="1" applyFill="1" applyBorder="1" applyAlignment="1">
      <alignment horizontal="left" vertical="center" wrapText="1"/>
    </xf>
    <xf numFmtId="0" fontId="28" fillId="0" borderId="5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 wrapText="1"/>
    </xf>
    <xf numFmtId="0" fontId="43" fillId="0" borderId="2" xfId="19" applyFont="1" applyFill="1" applyBorder="1" applyAlignment="1">
      <alignment horizontal="center" vertical="center"/>
    </xf>
    <xf numFmtId="3" fontId="43" fillId="0" borderId="2" xfId="19" applyNumberFormat="1" applyFont="1" applyFill="1" applyBorder="1" applyAlignment="1">
      <alignment horizontal="center" vertical="center"/>
    </xf>
    <xf numFmtId="0" fontId="29" fillId="0" borderId="4" xfId="19" applyFont="1" applyFill="1" applyBorder="1" applyAlignment="1">
      <alignment horizontal="left" wrapText="1"/>
    </xf>
    <xf numFmtId="3" fontId="43" fillId="0" borderId="3" xfId="19" applyNumberFormat="1" applyFont="1" applyFill="1" applyBorder="1" applyAlignment="1">
      <alignment horizontal="center"/>
    </xf>
    <xf numFmtId="0" fontId="42" fillId="0" borderId="30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36" fillId="3" borderId="31" xfId="19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left" wrapText="1"/>
    </xf>
    <xf numFmtId="0" fontId="52" fillId="0" borderId="65" xfId="0" applyFont="1" applyFill="1" applyBorder="1" applyAlignment="1">
      <alignment horizontal="left" wrapText="1"/>
    </xf>
    <xf numFmtId="2" fontId="50" fillId="0" borderId="2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25" fillId="0" borderId="9" xfId="0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center" vertical="center"/>
    </xf>
    <xf numFmtId="0" fontId="46" fillId="0" borderId="0" xfId="19" applyFont="1" applyFill="1" applyAlignment="1">
      <alignment vertical="center" wrapText="1"/>
    </xf>
    <xf numFmtId="0" fontId="67" fillId="0" borderId="31" xfId="19" applyFont="1" applyFill="1" applyBorder="1" applyAlignment="1">
      <alignment horizontal="center" wrapText="1"/>
    </xf>
    <xf numFmtId="0" fontId="102" fillId="0" borderId="37" xfId="19" applyFont="1" applyFill="1" applyBorder="1"/>
    <xf numFmtId="0" fontId="100" fillId="0" borderId="3" xfId="19" applyFont="1" applyFill="1" applyBorder="1" applyAlignment="1">
      <alignment horizontal="center"/>
    </xf>
    <xf numFmtId="0" fontId="81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0" fontId="103" fillId="0" borderId="3" xfId="19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0" fontId="100" fillId="0" borderId="3" xfId="19" applyFont="1" applyFill="1" applyBorder="1" applyAlignment="1">
      <alignment horizontal="center" vertical="center"/>
    </xf>
    <xf numFmtId="3" fontId="100" fillId="0" borderId="2" xfId="19" applyNumberFormat="1" applyFont="1" applyFill="1" applyBorder="1" applyAlignment="1">
      <alignment horizontal="center" vertical="center"/>
    </xf>
    <xf numFmtId="12" fontId="103" fillId="0" borderId="3" xfId="19" applyNumberFormat="1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/>
    </xf>
    <xf numFmtId="0" fontId="23" fillId="0" borderId="37" xfId="19" applyFont="1" applyFill="1" applyBorder="1"/>
    <xf numFmtId="0" fontId="40" fillId="2" borderId="41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165" fontId="42" fillId="2" borderId="14" xfId="0" applyNumberFormat="1" applyFont="1" applyFill="1" applyBorder="1" applyAlignment="1">
      <alignment horizontal="center" vertical="center"/>
    </xf>
    <xf numFmtId="0" fontId="85" fillId="2" borderId="43" xfId="0" applyNumberFormat="1" applyFont="1" applyFill="1" applyBorder="1" applyAlignment="1">
      <alignment horizontal="center" vertical="center"/>
    </xf>
    <xf numFmtId="3" fontId="42" fillId="2" borderId="6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165" fontId="42" fillId="2" borderId="2" xfId="0" applyNumberFormat="1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3" fontId="29" fillId="0" borderId="31" xfId="0" applyNumberFormat="1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54" fillId="0" borderId="0" xfId="0" applyFont="1" applyFill="1" applyBorder="1"/>
    <xf numFmtId="0" fontId="54" fillId="0" borderId="0" xfId="0" applyFont="1" applyFill="1" applyBorder="1" applyAlignment="1"/>
    <xf numFmtId="0" fontId="24" fillId="0" borderId="0" xfId="0" applyFont="1" applyFill="1" applyAlignment="1"/>
    <xf numFmtId="0" fontId="54" fillId="0" borderId="0" xfId="0" applyFont="1" applyFill="1" applyBorder="1" applyAlignment="1">
      <alignment vertical="top"/>
    </xf>
    <xf numFmtId="165" fontId="29" fillId="0" borderId="31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165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 wrapText="1"/>
    </xf>
    <xf numFmtId="165" fontId="43" fillId="0" borderId="65" xfId="0" applyNumberFormat="1" applyFont="1" applyFill="1" applyBorder="1" applyAlignment="1">
      <alignment horizontal="center" vertical="center"/>
    </xf>
    <xf numFmtId="166" fontId="29" fillId="0" borderId="53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49" fontId="52" fillId="0" borderId="2" xfId="19" applyNumberFormat="1" applyFont="1" applyFill="1" applyBorder="1" applyAlignment="1">
      <alignment horizontal="center" vertical="center" wrapText="1"/>
    </xf>
    <xf numFmtId="166" fontId="52" fillId="0" borderId="77" xfId="19" applyNumberFormat="1" applyFont="1" applyFill="1" applyBorder="1" applyAlignment="1">
      <alignment horizontal="center" vertical="center" wrapText="1"/>
    </xf>
    <xf numFmtId="166" fontId="52" fillId="0" borderId="29" xfId="19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165" fontId="29" fillId="0" borderId="53" xfId="0" applyNumberFormat="1" applyFont="1" applyFill="1" applyBorder="1" applyAlignment="1">
      <alignment horizontal="center" vertical="center"/>
    </xf>
    <xf numFmtId="166" fontId="29" fillId="0" borderId="3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9" fillId="0" borderId="2" xfId="0" applyFont="1" applyFill="1" applyBorder="1" applyAlignment="1">
      <alignment horizontal="left"/>
    </xf>
    <xf numFmtId="0" fontId="28" fillId="0" borderId="2" xfId="0" applyFont="1" applyFill="1" applyBorder="1"/>
    <xf numFmtId="0" fontId="28" fillId="0" borderId="31" xfId="0" applyFont="1" applyFill="1" applyBorder="1"/>
    <xf numFmtId="0" fontId="28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8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/>
    </xf>
    <xf numFmtId="3" fontId="29" fillId="0" borderId="4" xfId="0" applyNumberFormat="1" applyFont="1" applyFill="1" applyBorder="1" applyAlignment="1">
      <alignment horizontal="center" vertical="center"/>
    </xf>
    <xf numFmtId="0" fontId="28" fillId="0" borderId="5" xfId="0" applyFont="1" applyFill="1" applyBorder="1"/>
    <xf numFmtId="0" fontId="29" fillId="0" borderId="30" xfId="0" applyFont="1" applyFill="1" applyBorder="1" applyAlignment="1">
      <alignment horizontal="left"/>
    </xf>
    <xf numFmtId="2" fontId="24" fillId="0" borderId="3" xfId="0" applyNumberFormat="1" applyFont="1" applyFill="1" applyBorder="1"/>
    <xf numFmtId="3" fontId="28" fillId="2" borderId="36" xfId="0" applyNumberFormat="1" applyFont="1" applyFill="1" applyBorder="1" applyAlignment="1">
      <alignment horizontal="center" vertical="center"/>
    </xf>
    <xf numFmtId="3" fontId="29" fillId="2" borderId="37" xfId="0" applyNumberFormat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vertical="center"/>
    </xf>
    <xf numFmtId="0" fontId="29" fillId="2" borderId="22" xfId="0" applyNumberFormat="1" applyFont="1" applyFill="1" applyBorder="1" applyAlignment="1">
      <alignment horizontal="center" vertical="center"/>
    </xf>
    <xf numFmtId="3" fontId="48" fillId="2" borderId="22" xfId="0" applyNumberFormat="1" applyFont="1" applyFill="1" applyBorder="1" applyAlignment="1">
      <alignment horizontal="center" vertical="center" wrapText="1"/>
    </xf>
    <xf numFmtId="3" fontId="43" fillId="2" borderId="22" xfId="0" applyNumberFormat="1" applyFont="1" applyFill="1" applyBorder="1" applyAlignment="1">
      <alignment horizontal="center" vertical="center" wrapText="1"/>
    </xf>
    <xf numFmtId="165" fontId="43" fillId="2" borderId="22" xfId="0" applyNumberFormat="1" applyFont="1" applyFill="1" applyBorder="1" applyAlignment="1">
      <alignment horizontal="center" vertical="center" wrapText="1"/>
    </xf>
    <xf numFmtId="3" fontId="43" fillId="2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5" fontId="29" fillId="0" borderId="2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center" wrapText="1"/>
    </xf>
    <xf numFmtId="2" fontId="26" fillId="0" borderId="31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justify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 applyBorder="1"/>
    <xf numFmtId="0" fontId="42" fillId="0" borderId="0" xfId="0" applyFont="1" applyFill="1" applyBorder="1" applyAlignment="1">
      <alignment horizontal="left" vertical="justify" wrapText="1"/>
    </xf>
    <xf numFmtId="0" fontId="28" fillId="0" borderId="5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/>
    </xf>
    <xf numFmtId="166" fontId="29" fillId="0" borderId="31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 wrapText="1"/>
    </xf>
    <xf numFmtId="3" fontId="29" fillId="0" borderId="53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36" xfId="0" applyFont="1" applyFill="1" applyBorder="1"/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166" fontId="24" fillId="0" borderId="3" xfId="0" applyNumberFormat="1" applyFont="1" applyFill="1" applyBorder="1"/>
    <xf numFmtId="166" fontId="24" fillId="0" borderId="37" xfId="0" applyNumberFormat="1" applyFont="1" applyFill="1" applyBorder="1"/>
    <xf numFmtId="0" fontId="29" fillId="0" borderId="30" xfId="0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/>
    <xf numFmtId="166" fontId="24" fillId="0" borderId="38" xfId="0" applyNumberFormat="1" applyFont="1" applyFill="1" applyBorder="1"/>
    <xf numFmtId="0" fontId="29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165" fontId="52" fillId="0" borderId="24" xfId="19" applyNumberFormat="1" applyFont="1" applyFill="1" applyBorder="1" applyAlignment="1">
      <alignment horizontal="center" vertical="center" wrapText="1"/>
    </xf>
    <xf numFmtId="2" fontId="80" fillId="0" borderId="14" xfId="120" applyNumberFormat="1" applyFont="1" applyFill="1" applyBorder="1" applyAlignment="1">
      <alignment horizontal="center" wrapText="1"/>
    </xf>
    <xf numFmtId="2" fontId="86" fillId="0" borderId="14" xfId="120" applyNumberFormat="1" applyFont="1" applyFill="1" applyBorder="1" applyAlignment="1">
      <alignment horizontal="center" wrapText="1"/>
    </xf>
    <xf numFmtId="2" fontId="80" fillId="0" borderId="65" xfId="120" applyNumberFormat="1" applyFont="1" applyFill="1" applyBorder="1" applyAlignment="1">
      <alignment horizontal="center" wrapText="1"/>
    </xf>
    <xf numFmtId="0" fontId="46" fillId="0" borderId="3" xfId="19" applyFont="1" applyFill="1" applyBorder="1" applyAlignment="1"/>
    <xf numFmtId="3" fontId="29" fillId="0" borderId="0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0" fontId="52" fillId="2" borderId="55" xfId="0" applyFont="1" applyFill="1" applyBorder="1" applyAlignment="1">
      <alignment horizontal="center" vertical="top" wrapText="1"/>
    </xf>
    <xf numFmtId="0" fontId="52" fillId="2" borderId="11" xfId="0" applyFont="1" applyFill="1" applyBorder="1" applyAlignment="1">
      <alignment horizontal="center" wrapText="1"/>
    </xf>
    <xf numFmtId="0" fontId="52" fillId="2" borderId="58" xfId="0" applyFont="1" applyFill="1" applyBorder="1" applyAlignment="1">
      <alignment horizontal="center" wrapText="1"/>
    </xf>
    <xf numFmtId="0" fontId="52" fillId="2" borderId="56" xfId="0" applyFont="1" applyFill="1" applyBorder="1" applyAlignment="1">
      <alignment horizontal="center" wrapText="1"/>
    </xf>
    <xf numFmtId="166" fontId="52" fillId="2" borderId="58" xfId="0" applyNumberFormat="1" applyFont="1" applyFill="1" applyBorder="1" applyAlignment="1">
      <alignment horizontal="center" wrapText="1"/>
    </xf>
    <xf numFmtId="166" fontId="52" fillId="2" borderId="56" xfId="0" applyNumberFormat="1" applyFont="1" applyFill="1" applyBorder="1" applyAlignment="1">
      <alignment horizontal="center" wrapText="1"/>
    </xf>
    <xf numFmtId="0" fontId="52" fillId="2" borderId="28" xfId="0" applyFont="1" applyFill="1" applyBorder="1" applyAlignment="1">
      <alignment horizontal="center" vertical="top" wrapText="1"/>
    </xf>
    <xf numFmtId="0" fontId="52" fillId="2" borderId="17" xfId="0" applyFont="1" applyFill="1" applyBorder="1" applyAlignment="1">
      <alignment horizontal="center" wrapText="1"/>
    </xf>
    <xf numFmtId="0" fontId="52" fillId="2" borderId="57" xfId="0" applyFont="1" applyFill="1" applyBorder="1" applyAlignment="1">
      <alignment horizontal="center" wrapText="1"/>
    </xf>
    <xf numFmtId="0" fontId="52" fillId="2" borderId="18" xfId="0" applyFont="1" applyFill="1" applyBorder="1" applyAlignment="1">
      <alignment horizontal="center" wrapText="1"/>
    </xf>
    <xf numFmtId="166" fontId="52" fillId="2" borderId="57" xfId="0" applyNumberFormat="1" applyFont="1" applyFill="1" applyBorder="1" applyAlignment="1">
      <alignment horizontal="center" wrapText="1"/>
    </xf>
    <xf numFmtId="166" fontId="52" fillId="2" borderId="18" xfId="0" applyNumberFormat="1" applyFont="1" applyFill="1" applyBorder="1" applyAlignment="1">
      <alignment horizontal="center" wrapText="1"/>
    </xf>
    <xf numFmtId="2" fontId="52" fillId="2" borderId="18" xfId="0" applyNumberFormat="1" applyFont="1" applyFill="1" applyBorder="1" applyAlignment="1">
      <alignment horizontal="center" wrapText="1"/>
    </xf>
    <xf numFmtId="0" fontId="52" fillId="2" borderId="34" xfId="0" applyFont="1" applyFill="1" applyBorder="1" applyAlignment="1">
      <alignment horizontal="center" vertical="top" wrapText="1"/>
    </xf>
    <xf numFmtId="0" fontId="52" fillId="2" borderId="44" xfId="0" applyFont="1" applyFill="1" applyBorder="1" applyAlignment="1">
      <alignment horizontal="center" wrapText="1"/>
    </xf>
    <xf numFmtId="166" fontId="52" fillId="2" borderId="60" xfId="0" applyNumberFormat="1" applyFont="1" applyFill="1" applyBorder="1" applyAlignment="1">
      <alignment horizontal="center" wrapText="1"/>
    </xf>
    <xf numFmtId="2" fontId="52" fillId="2" borderId="35" xfId="0" applyNumberFormat="1" applyFont="1" applyFill="1" applyBorder="1" applyAlignment="1">
      <alignment horizontal="center" wrapText="1"/>
    </xf>
    <xf numFmtId="166" fontId="52" fillId="2" borderId="35" xfId="0" applyNumberFormat="1" applyFont="1" applyFill="1" applyBorder="1" applyAlignment="1">
      <alignment horizontal="center" wrapText="1"/>
    </xf>
    <xf numFmtId="49" fontId="52" fillId="2" borderId="12" xfId="0" applyNumberFormat="1" applyFont="1" applyFill="1" applyBorder="1" applyAlignment="1">
      <alignment horizontal="center" vertical="top" wrapText="1"/>
    </xf>
    <xf numFmtId="2" fontId="52" fillId="2" borderId="56" xfId="0" applyNumberFormat="1" applyFont="1" applyFill="1" applyBorder="1" applyAlignment="1">
      <alignment horizontal="center" wrapText="1"/>
    </xf>
    <xf numFmtId="166" fontId="52" fillId="2" borderId="11" xfId="0" applyNumberFormat="1" applyFont="1" applyFill="1" applyBorder="1" applyAlignment="1">
      <alignment horizontal="center" wrapText="1"/>
    </xf>
    <xf numFmtId="49" fontId="52" fillId="2" borderId="23" xfId="0" applyNumberFormat="1" applyFont="1" applyFill="1" applyBorder="1" applyAlignment="1">
      <alignment horizontal="center" vertical="top" wrapText="1"/>
    </xf>
    <xf numFmtId="166" fontId="52" fillId="2" borderId="44" xfId="0" applyNumberFormat="1" applyFont="1" applyFill="1" applyBorder="1" applyAlignment="1">
      <alignment horizontal="center" wrapText="1"/>
    </xf>
    <xf numFmtId="0" fontId="52" fillId="2" borderId="23" xfId="0" applyFont="1" applyFill="1" applyBorder="1" applyAlignment="1">
      <alignment horizontal="center" vertical="top" wrapText="1"/>
    </xf>
    <xf numFmtId="0" fontId="52" fillId="2" borderId="14" xfId="0" applyFont="1" applyFill="1" applyBorder="1" applyAlignment="1">
      <alignment horizontal="center" vertical="top" wrapText="1"/>
    </xf>
    <xf numFmtId="166" fontId="52" fillId="2" borderId="17" xfId="0" applyNumberFormat="1" applyFont="1" applyFill="1" applyBorder="1" applyAlignment="1">
      <alignment horizontal="center" wrapText="1"/>
    </xf>
    <xf numFmtId="49" fontId="52" fillId="2" borderId="55" xfId="0" applyNumberFormat="1" applyFont="1" applyFill="1" applyBorder="1" applyAlignment="1">
      <alignment horizontal="center" vertical="top" wrapText="1"/>
    </xf>
    <xf numFmtId="166" fontId="52" fillId="2" borderId="59" xfId="0" applyNumberFormat="1" applyFont="1" applyFill="1" applyBorder="1" applyAlignment="1">
      <alignment horizontal="center" wrapText="1"/>
    </xf>
    <xf numFmtId="166" fontId="52" fillId="2" borderId="51" xfId="0" applyNumberFormat="1" applyFont="1" applyFill="1" applyBorder="1" applyAlignment="1">
      <alignment horizontal="center" wrapText="1"/>
    </xf>
    <xf numFmtId="2" fontId="52" fillId="2" borderId="11" xfId="0" applyNumberFormat="1" applyFont="1" applyFill="1" applyBorder="1" applyAlignment="1">
      <alignment horizontal="center" wrapText="1"/>
    </xf>
    <xf numFmtId="49" fontId="52" fillId="2" borderId="28" xfId="0" applyNumberFormat="1" applyFont="1" applyFill="1" applyBorder="1" applyAlignment="1">
      <alignment horizontal="center" vertical="top" wrapText="1"/>
    </xf>
    <xf numFmtId="166" fontId="52" fillId="2" borderId="19" xfId="0" applyNumberFormat="1" applyFont="1" applyFill="1" applyBorder="1" applyAlignment="1">
      <alignment horizontal="center" wrapText="1"/>
    </xf>
    <xf numFmtId="166" fontId="52" fillId="2" borderId="20" xfId="0" applyNumberFormat="1" applyFont="1" applyFill="1" applyBorder="1" applyAlignment="1">
      <alignment horizontal="center" wrapText="1"/>
    </xf>
    <xf numFmtId="49" fontId="52" fillId="2" borderId="34" xfId="0" applyNumberFormat="1" applyFont="1" applyFill="1" applyBorder="1" applyAlignment="1">
      <alignment horizontal="center" vertical="top" wrapText="1"/>
    </xf>
    <xf numFmtId="166" fontId="52" fillId="2" borderId="61" xfId="0" applyNumberFormat="1" applyFont="1" applyFill="1" applyBorder="1" applyAlignment="1">
      <alignment horizontal="center" wrapText="1"/>
    </xf>
    <xf numFmtId="2" fontId="52" fillId="2" borderId="60" xfId="0" applyNumberFormat="1" applyFont="1" applyFill="1" applyBorder="1" applyAlignment="1">
      <alignment horizontal="center" wrapText="1"/>
    </xf>
    <xf numFmtId="166" fontId="52" fillId="2" borderId="25" xfId="0" applyNumberFormat="1" applyFont="1" applyFill="1" applyBorder="1" applyAlignment="1">
      <alignment horizontal="center" wrapText="1"/>
    </xf>
    <xf numFmtId="2" fontId="52" fillId="2" borderId="44" xfId="0" applyNumberFormat="1" applyFont="1" applyFill="1" applyBorder="1" applyAlignment="1">
      <alignment horizontal="center" wrapText="1"/>
    </xf>
    <xf numFmtId="2" fontId="52" fillId="2" borderId="57" xfId="0" applyNumberFormat="1" applyFont="1" applyFill="1" applyBorder="1" applyAlignment="1">
      <alignment horizontal="center" wrapText="1"/>
    </xf>
    <xf numFmtId="2" fontId="52" fillId="2" borderId="17" xfId="0" applyNumberFormat="1" applyFont="1" applyFill="1" applyBorder="1" applyAlignment="1">
      <alignment horizontal="center" wrapText="1"/>
    </xf>
    <xf numFmtId="49" fontId="52" fillId="2" borderId="14" xfId="0" applyNumberFormat="1" applyFont="1" applyFill="1" applyBorder="1" applyAlignment="1">
      <alignment horizontal="center" vertical="top" wrapText="1"/>
    </xf>
    <xf numFmtId="49" fontId="52" fillId="2" borderId="65" xfId="0" applyNumberFormat="1" applyFont="1" applyFill="1" applyBorder="1" applyAlignment="1">
      <alignment horizontal="center" vertical="top" wrapText="1"/>
    </xf>
    <xf numFmtId="166" fontId="52" fillId="2" borderId="42" xfId="0" applyNumberFormat="1" applyFont="1" applyFill="1" applyBorder="1" applyAlignment="1">
      <alignment horizontal="center" wrapText="1"/>
    </xf>
    <xf numFmtId="166" fontId="52" fillId="2" borderId="63" xfId="0" applyNumberFormat="1" applyFont="1" applyFill="1" applyBorder="1" applyAlignment="1">
      <alignment horizontal="center" wrapText="1"/>
    </xf>
    <xf numFmtId="166" fontId="52" fillId="2" borderId="66" xfId="0" applyNumberFormat="1" applyFont="1" applyFill="1" applyBorder="1" applyAlignment="1">
      <alignment horizontal="center" wrapText="1"/>
    </xf>
    <xf numFmtId="166" fontId="52" fillId="2" borderId="67" xfId="0" applyNumberFormat="1" applyFont="1" applyFill="1" applyBorder="1" applyAlignment="1">
      <alignment horizontal="center" wrapText="1"/>
    </xf>
    <xf numFmtId="166" fontId="52" fillId="2" borderId="11" xfId="0" applyNumberFormat="1" applyFont="1" applyFill="1" applyBorder="1" applyAlignment="1">
      <alignment horizontal="center" vertical="center" wrapText="1"/>
    </xf>
    <xf numFmtId="166" fontId="52" fillId="2" borderId="58" xfId="0" applyNumberFormat="1" applyFont="1" applyFill="1" applyBorder="1" applyAlignment="1">
      <alignment horizontal="center" vertical="center" wrapText="1"/>
    </xf>
    <xf numFmtId="166" fontId="52" fillId="2" borderId="56" xfId="0" applyNumberFormat="1" applyFont="1" applyFill="1" applyBorder="1" applyAlignment="1">
      <alignment horizontal="center" vertical="center" wrapText="1"/>
    </xf>
    <xf numFmtId="166" fontId="52" fillId="2" borderId="59" xfId="0" applyNumberFormat="1" applyFont="1" applyFill="1" applyBorder="1" applyAlignment="1">
      <alignment horizontal="center" vertical="center" wrapText="1"/>
    </xf>
    <xf numFmtId="166" fontId="52" fillId="2" borderId="51" xfId="0" applyNumberFormat="1" applyFont="1" applyFill="1" applyBorder="1" applyAlignment="1">
      <alignment horizontal="center" vertical="center" wrapText="1"/>
    </xf>
    <xf numFmtId="166" fontId="52" fillId="2" borderId="18" xfId="0" applyNumberFormat="1" applyFont="1" applyFill="1" applyBorder="1" applyAlignment="1">
      <alignment horizontal="center" vertical="center" wrapText="1"/>
    </xf>
    <xf numFmtId="166" fontId="52" fillId="2" borderId="20" xfId="0" applyNumberFormat="1" applyFont="1" applyFill="1" applyBorder="1" applyAlignment="1">
      <alignment horizontal="center" vertical="center" wrapText="1"/>
    </xf>
    <xf numFmtId="166" fontId="52" fillId="2" borderId="17" xfId="0" applyNumberFormat="1" applyFont="1" applyFill="1" applyBorder="1" applyAlignment="1">
      <alignment horizontal="center" vertical="center" wrapText="1"/>
    </xf>
    <xf numFmtId="49" fontId="52" fillId="2" borderId="28" xfId="0" applyNumberFormat="1" applyFont="1" applyFill="1" applyBorder="1" applyAlignment="1">
      <alignment horizontal="center" vertical="center" wrapText="1"/>
    </xf>
    <xf numFmtId="166" fontId="52" fillId="2" borderId="57" xfId="0" applyNumberFormat="1" applyFont="1" applyFill="1" applyBorder="1" applyAlignment="1">
      <alignment horizontal="center" vertical="center" wrapText="1"/>
    </xf>
    <xf numFmtId="166" fontId="52" fillId="2" borderId="19" xfId="0" applyNumberFormat="1" applyFont="1" applyFill="1" applyBorder="1" applyAlignment="1">
      <alignment horizontal="center" vertical="center" wrapText="1"/>
    </xf>
    <xf numFmtId="49" fontId="52" fillId="2" borderId="34" xfId="0" applyNumberFormat="1" applyFont="1" applyFill="1" applyBorder="1" applyAlignment="1">
      <alignment horizontal="center" vertical="center" wrapText="1"/>
    </xf>
    <xf numFmtId="166" fontId="52" fillId="2" borderId="44" xfId="0" applyNumberFormat="1" applyFont="1" applyFill="1" applyBorder="1" applyAlignment="1">
      <alignment horizontal="center" vertical="center" wrapText="1"/>
    </xf>
    <xf numFmtId="166" fontId="52" fillId="2" borderId="60" xfId="0" applyNumberFormat="1" applyFont="1" applyFill="1" applyBorder="1" applyAlignment="1">
      <alignment horizontal="center" vertical="center" wrapText="1"/>
    </xf>
    <xf numFmtId="166" fontId="52" fillId="2" borderId="35" xfId="0" applyNumberFormat="1" applyFont="1" applyFill="1" applyBorder="1" applyAlignment="1">
      <alignment horizontal="center" vertical="center" wrapText="1"/>
    </xf>
    <xf numFmtId="166" fontId="52" fillId="2" borderId="61" xfId="0" applyNumberFormat="1" applyFont="1" applyFill="1" applyBorder="1" applyAlignment="1">
      <alignment horizontal="center" vertical="center" wrapText="1"/>
    </xf>
    <xf numFmtId="166" fontId="52" fillId="2" borderId="25" xfId="0" applyNumberFormat="1" applyFont="1" applyFill="1" applyBorder="1" applyAlignment="1">
      <alignment horizontal="center" vertical="center" wrapText="1"/>
    </xf>
    <xf numFmtId="49" fontId="52" fillId="2" borderId="65" xfId="0" applyNumberFormat="1" applyFont="1" applyFill="1" applyBorder="1" applyAlignment="1">
      <alignment horizontal="center" vertical="center" wrapText="1"/>
    </xf>
    <xf numFmtId="165" fontId="52" fillId="2" borderId="42" xfId="0" applyNumberFormat="1" applyFont="1" applyFill="1" applyBorder="1" applyAlignment="1">
      <alignment horizontal="center" vertical="center" wrapText="1"/>
    </xf>
    <xf numFmtId="166" fontId="52" fillId="2" borderId="63" xfId="0" applyNumberFormat="1" applyFont="1" applyFill="1" applyBorder="1" applyAlignment="1">
      <alignment horizontal="center" vertical="center" wrapText="1"/>
    </xf>
    <xf numFmtId="166" fontId="52" fillId="2" borderId="66" xfId="0" applyNumberFormat="1" applyFont="1" applyFill="1" applyBorder="1" applyAlignment="1">
      <alignment horizontal="center" vertical="center" wrapText="1"/>
    </xf>
    <xf numFmtId="49" fontId="52" fillId="2" borderId="12" xfId="0" applyNumberFormat="1" applyFont="1" applyFill="1" applyBorder="1" applyAlignment="1">
      <alignment horizontal="center" vertical="center" wrapText="1"/>
    </xf>
    <xf numFmtId="165" fontId="52" fillId="2" borderId="11" xfId="0" applyNumberFormat="1" applyFont="1" applyFill="1" applyBorder="1" applyAlignment="1">
      <alignment horizontal="center" vertical="center" wrapText="1"/>
    </xf>
    <xf numFmtId="49" fontId="52" fillId="2" borderId="14" xfId="0" applyNumberFormat="1" applyFont="1" applyFill="1" applyBorder="1" applyAlignment="1">
      <alignment horizontal="center" vertical="center" wrapText="1"/>
    </xf>
    <xf numFmtId="165" fontId="52" fillId="2" borderId="17" xfId="0" applyNumberFormat="1" applyFont="1" applyFill="1" applyBorder="1" applyAlignment="1">
      <alignment horizontal="center" vertical="center" wrapText="1"/>
    </xf>
    <xf numFmtId="49" fontId="52" fillId="2" borderId="23" xfId="0" applyNumberFormat="1" applyFont="1" applyFill="1" applyBorder="1" applyAlignment="1">
      <alignment horizontal="center" vertical="center" wrapText="1"/>
    </xf>
    <xf numFmtId="165" fontId="52" fillId="2" borderId="44" xfId="0" applyNumberFormat="1" applyFont="1" applyFill="1" applyBorder="1" applyAlignment="1">
      <alignment horizontal="center" vertical="center" wrapText="1"/>
    </xf>
    <xf numFmtId="49" fontId="52" fillId="2" borderId="3" xfId="0" applyNumberFormat="1" applyFont="1" applyFill="1" applyBorder="1" applyAlignment="1">
      <alignment horizontal="center" vertical="center" wrapText="1"/>
    </xf>
    <xf numFmtId="165" fontId="52" fillId="2" borderId="78" xfId="0" applyNumberFormat="1" applyFont="1" applyFill="1" applyBorder="1" applyAlignment="1">
      <alignment horizontal="center" vertical="center" wrapText="1"/>
    </xf>
    <xf numFmtId="166" fontId="52" fillId="2" borderId="7" xfId="0" applyNumberFormat="1" applyFont="1" applyFill="1" applyBorder="1" applyAlignment="1">
      <alignment horizontal="center" vertical="center" wrapText="1"/>
    </xf>
    <xf numFmtId="166" fontId="52" fillId="2" borderId="45" xfId="0" applyNumberFormat="1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165" fontId="52" fillId="2" borderId="69" xfId="0" applyNumberFormat="1" applyFont="1" applyFill="1" applyBorder="1" applyAlignment="1">
      <alignment horizontal="center" vertical="center" wrapText="1"/>
    </xf>
    <xf numFmtId="166" fontId="52" fillId="2" borderId="76" xfId="0" applyNumberFormat="1" applyFont="1" applyFill="1" applyBorder="1" applyAlignment="1">
      <alignment horizontal="center" vertical="center" wrapText="1"/>
    </xf>
    <xf numFmtId="166" fontId="52" fillId="2" borderId="70" xfId="0" applyNumberFormat="1" applyFont="1" applyFill="1" applyBorder="1" applyAlignment="1">
      <alignment horizontal="center" vertical="center" wrapText="1"/>
    </xf>
    <xf numFmtId="49" fontId="52" fillId="2" borderId="3" xfId="19" applyNumberFormat="1" applyFont="1" applyFill="1" applyBorder="1" applyAlignment="1">
      <alignment horizontal="center" vertical="center" wrapText="1"/>
    </xf>
    <xf numFmtId="165" fontId="52" fillId="2" borderId="78" xfId="19" applyNumberFormat="1" applyFont="1" applyFill="1" applyBorder="1" applyAlignment="1">
      <alignment horizontal="center" vertical="center" wrapText="1"/>
    </xf>
    <xf numFmtId="166" fontId="52" fillId="2" borderId="7" xfId="19" applyNumberFormat="1" applyFont="1" applyFill="1" applyBorder="1" applyAlignment="1">
      <alignment horizontal="center" vertical="center" wrapText="1"/>
    </xf>
    <xf numFmtId="166" fontId="52" fillId="2" borderId="45" xfId="19" applyNumberFormat="1" applyFont="1" applyFill="1" applyBorder="1" applyAlignment="1">
      <alignment horizontal="center" vertical="center" wrapText="1"/>
    </xf>
    <xf numFmtId="49" fontId="52" fillId="2" borderId="14" xfId="19" applyNumberFormat="1" applyFont="1" applyFill="1" applyBorder="1" applyAlignment="1">
      <alignment horizontal="center" vertical="center" wrapText="1"/>
    </xf>
    <xf numFmtId="165" fontId="52" fillId="2" borderId="17" xfId="19" applyNumberFormat="1" applyFont="1" applyFill="1" applyBorder="1" applyAlignment="1">
      <alignment horizontal="center" vertical="center" wrapText="1"/>
    </xf>
    <xf numFmtId="166" fontId="52" fillId="2" borderId="57" xfId="19" applyNumberFormat="1" applyFont="1" applyFill="1" applyBorder="1" applyAlignment="1">
      <alignment horizontal="center" vertical="center" wrapText="1"/>
    </xf>
    <xf numFmtId="166" fontId="52" fillId="2" borderId="18" xfId="19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165" fontId="52" fillId="0" borderId="26" xfId="0" applyNumberFormat="1" applyFont="1" applyFill="1" applyBorder="1" applyAlignment="1">
      <alignment horizontal="center" vertical="center" wrapText="1"/>
    </xf>
    <xf numFmtId="166" fontId="52" fillId="0" borderId="62" xfId="0" applyNumberFormat="1" applyFont="1" applyFill="1" applyBorder="1" applyAlignment="1">
      <alignment horizontal="center" vertical="center" wrapText="1"/>
    </xf>
    <xf numFmtId="166" fontId="52" fillId="0" borderId="2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vertical="center"/>
    </xf>
    <xf numFmtId="165" fontId="29" fillId="2" borderId="0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horizontal="center" vertical="center"/>
    </xf>
    <xf numFmtId="0" fontId="25" fillId="2" borderId="5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39" fillId="0" borderId="0" xfId="0" applyFont="1" applyFill="1"/>
    <xf numFmtId="0" fontId="40" fillId="2" borderId="46" xfId="0" applyNumberFormat="1" applyFont="1" applyFill="1" applyBorder="1" applyAlignment="1">
      <alignment horizontal="center" vertical="center"/>
    </xf>
    <xf numFmtId="3" fontId="42" fillId="2" borderId="22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0" fontId="24" fillId="2" borderId="0" xfId="0" applyFont="1" applyFill="1"/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 wrapText="1"/>
    </xf>
    <xf numFmtId="0" fontId="54" fillId="2" borderId="0" xfId="0" applyFont="1" applyFill="1" applyBorder="1"/>
    <xf numFmtId="165" fontId="29" fillId="2" borderId="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3" fontId="68" fillId="0" borderId="53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27" fillId="0" borderId="53" xfId="0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165" fontId="29" fillId="0" borderId="50" xfId="0" applyNumberFormat="1" applyFont="1" applyFill="1" applyBorder="1" applyAlignment="1">
      <alignment horizontal="center" vertical="center"/>
    </xf>
    <xf numFmtId="165" fontId="29" fillId="0" borderId="36" xfId="0" applyNumberFormat="1" applyFont="1" applyFill="1" applyBorder="1" applyAlignment="1">
      <alignment horizontal="center" vertical="center"/>
    </xf>
    <xf numFmtId="165" fontId="29" fillId="0" borderId="48" xfId="0" applyNumberFormat="1" applyFont="1" applyFill="1" applyBorder="1" applyAlignment="1">
      <alignment horizontal="center" vertical="center"/>
    </xf>
    <xf numFmtId="165" fontId="25" fillId="0" borderId="50" xfId="0" applyNumberFormat="1" applyFont="1" applyFill="1" applyBorder="1" applyAlignment="1">
      <alignment horizontal="center" vertical="center" wrapText="1"/>
    </xf>
    <xf numFmtId="165" fontId="29" fillId="0" borderId="36" xfId="0" applyNumberFormat="1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center" vertical="center"/>
    </xf>
    <xf numFmtId="165" fontId="29" fillId="0" borderId="3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/>
    <xf numFmtId="0" fontId="29" fillId="0" borderId="4" xfId="0" applyFont="1" applyFill="1" applyBorder="1" applyAlignment="1">
      <alignment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wrapText="1"/>
    </xf>
    <xf numFmtId="0" fontId="29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/>
    </xf>
    <xf numFmtId="165" fontId="25" fillId="0" borderId="5" xfId="0" applyNumberFormat="1" applyFont="1" applyFill="1" applyBorder="1" applyAlignment="1">
      <alignment horizontal="center" vertical="center"/>
    </xf>
    <xf numFmtId="165" fontId="29" fillId="0" borderId="4" xfId="0" applyNumberFormat="1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/>
    </xf>
    <xf numFmtId="165" fontId="32" fillId="0" borderId="36" xfId="0" applyNumberFormat="1" applyFont="1" applyFill="1" applyBorder="1" applyAlignment="1">
      <alignment horizontal="center" vertical="center"/>
    </xf>
    <xf numFmtId="165" fontId="29" fillId="0" borderId="37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4" fillId="0" borderId="9" xfId="0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2" fontId="28" fillId="0" borderId="31" xfId="0" applyNumberFormat="1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0" fontId="29" fillId="0" borderId="41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65" xfId="0" applyNumberFormat="1" applyFont="1" applyFill="1" applyBorder="1" applyAlignment="1">
      <alignment horizontal="center" vertical="center" wrapText="1"/>
    </xf>
    <xf numFmtId="3" fontId="48" fillId="0" borderId="2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23" xfId="0" applyNumberFormat="1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6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2" fontId="28" fillId="0" borderId="50" xfId="0" applyNumberFormat="1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3" fontId="43" fillId="0" borderId="37" xfId="0" applyNumberFormat="1" applyFont="1" applyFill="1" applyBorder="1" applyAlignment="1">
      <alignment horizontal="center" vertical="center" wrapText="1"/>
    </xf>
    <xf numFmtId="0" fontId="29" fillId="0" borderId="43" xfId="0" applyNumberFormat="1" applyFont="1" applyFill="1" applyBorder="1" applyAlignment="1">
      <alignment horizontal="center" vertical="center"/>
    </xf>
    <xf numFmtId="165" fontId="29" fillId="0" borderId="65" xfId="0" applyNumberFormat="1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0" fontId="42" fillId="0" borderId="39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7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24" fillId="0" borderId="14" xfId="0" applyFont="1" applyFill="1" applyBorder="1"/>
    <xf numFmtId="0" fontId="43" fillId="0" borderId="14" xfId="0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vertical="center" wrapText="1"/>
    </xf>
    <xf numFmtId="0" fontId="29" fillId="0" borderId="65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 wrapText="1"/>
    </xf>
    <xf numFmtId="165" fontId="43" fillId="0" borderId="14" xfId="0" applyNumberFormat="1" applyFont="1" applyFill="1" applyBorder="1" applyAlignment="1">
      <alignment horizontal="center" vertical="center" wrapText="1"/>
    </xf>
    <xf numFmtId="165" fontId="43" fillId="0" borderId="65" xfId="0" applyNumberFormat="1" applyFont="1" applyFill="1" applyBorder="1" applyAlignment="1">
      <alignment horizontal="center" vertical="center" wrapText="1"/>
    </xf>
    <xf numFmtId="0" fontId="107" fillId="0" borderId="0" xfId="0" applyFont="1" applyFill="1" applyBorder="1"/>
    <xf numFmtId="3" fontId="44" fillId="0" borderId="1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165" fontId="29" fillId="0" borderId="2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4" fontId="29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/>
    <xf numFmtId="166" fontId="24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4" fillId="0" borderId="69" xfId="0" applyFont="1" applyFill="1" applyBorder="1"/>
    <xf numFmtId="165" fontId="94" fillId="0" borderId="69" xfId="0" applyNumberFormat="1" applyFont="1" applyFill="1" applyBorder="1" applyAlignment="1">
      <alignment horizontal="center" vertical="center"/>
    </xf>
    <xf numFmtId="165" fontId="94" fillId="0" borderId="1" xfId="0" applyNumberFormat="1" applyFont="1" applyFill="1" applyBorder="1" applyAlignment="1">
      <alignment horizontal="center" vertical="center"/>
    </xf>
    <xf numFmtId="0" fontId="25" fillId="0" borderId="11" xfId="0" applyFont="1" applyFill="1" applyBorder="1"/>
    <xf numFmtId="166" fontId="25" fillId="0" borderId="58" xfId="0" applyNumberFormat="1" applyFont="1" applyFill="1" applyBorder="1" applyAlignment="1">
      <alignment horizontal="center"/>
    </xf>
    <xf numFmtId="166" fontId="25" fillId="0" borderId="56" xfId="0" applyNumberFormat="1" applyFont="1" applyFill="1" applyBorder="1" applyAlignment="1">
      <alignment horizontal="center"/>
    </xf>
    <xf numFmtId="0" fontId="29" fillId="0" borderId="55" xfId="0" applyFont="1" applyFill="1" applyBorder="1"/>
    <xf numFmtId="165" fontId="29" fillId="0" borderId="64" xfId="0" applyNumberFormat="1" applyFont="1" applyFill="1" applyBorder="1" applyAlignment="1">
      <alignment horizontal="center" vertical="center"/>
    </xf>
    <xf numFmtId="0" fontId="29" fillId="0" borderId="12" xfId="0" applyFont="1" applyFill="1" applyBorder="1"/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165" fontId="28" fillId="0" borderId="0" xfId="0" applyNumberFormat="1" applyFont="1" applyFill="1" applyBorder="1" applyAlignment="1">
      <alignment horizontal="center" vertical="center" wrapText="1"/>
    </xf>
    <xf numFmtId="3" fontId="29" fillId="0" borderId="30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8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2" fontId="39" fillId="0" borderId="9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center" vertical="center" wrapText="1"/>
    </xf>
    <xf numFmtId="2" fontId="69" fillId="0" borderId="50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50" xfId="0" applyNumberFormat="1" applyFont="1" applyFill="1" applyBorder="1" applyAlignment="1">
      <alignment horizontal="center" vertical="center"/>
    </xf>
    <xf numFmtId="3" fontId="29" fillId="0" borderId="9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72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center" vertical="center" wrapText="1"/>
    </xf>
    <xf numFmtId="3" fontId="68" fillId="0" borderId="50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68" fillId="0" borderId="69" xfId="0" applyNumberFormat="1" applyFont="1" applyFill="1" applyBorder="1" applyAlignment="1">
      <alignment horizontal="center" vertical="center" wrapText="1"/>
    </xf>
    <xf numFmtId="2" fontId="68" fillId="0" borderId="70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42" fillId="2" borderId="40" xfId="0" applyFont="1" applyFill="1" applyBorder="1" applyAlignment="1">
      <alignment horizontal="left" vertical="center" wrapText="1"/>
    </xf>
    <xf numFmtId="0" fontId="42" fillId="2" borderId="32" xfId="0" applyFont="1" applyFill="1" applyBorder="1" applyAlignment="1">
      <alignment horizontal="left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  <xf numFmtId="0" fontId="85" fillId="2" borderId="42" xfId="0" applyFont="1" applyFill="1" applyBorder="1" applyAlignment="1">
      <alignment horizontal="left" vertical="center" wrapText="1"/>
    </xf>
    <xf numFmtId="0" fontId="85" fillId="2" borderId="6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2" fontId="68" fillId="0" borderId="53" xfId="0" applyNumberFormat="1" applyFont="1" applyFill="1" applyBorder="1" applyAlignment="1">
      <alignment horizontal="center" vertical="center" wrapText="1"/>
    </xf>
    <xf numFmtId="2" fontId="68" fillId="0" borderId="5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0" borderId="36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8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83" fillId="0" borderId="0" xfId="0" applyFont="1" applyFill="1" applyBorder="1" applyAlignment="1">
      <alignment horizontal="center" vertical="justify"/>
    </xf>
    <xf numFmtId="0" fontId="64" fillId="0" borderId="32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 vertical="top" wrapText="1"/>
    </xf>
    <xf numFmtId="0" fontId="63" fillId="0" borderId="71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49" fontId="53" fillId="2" borderId="53" xfId="0" applyNumberFormat="1" applyFont="1" applyFill="1" applyBorder="1" applyAlignment="1">
      <alignment horizontal="center" vertical="center" wrapText="1"/>
    </xf>
    <xf numFmtId="49" fontId="53" fillId="2" borderId="48" xfId="0" applyNumberFormat="1" applyFont="1" applyFill="1" applyBorder="1" applyAlignment="1">
      <alignment horizontal="center" vertical="center" wrapText="1"/>
    </xf>
    <xf numFmtId="49" fontId="53" fillId="2" borderId="5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49" fontId="53" fillId="0" borderId="53" xfId="0" applyNumberFormat="1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0" fontId="46" fillId="0" borderId="0" xfId="19" applyFont="1" applyFill="1" applyBorder="1" applyAlignment="1">
      <alignment horizontal="left" vertical="center" wrapText="1"/>
    </xf>
    <xf numFmtId="0" fontId="35" fillId="0" borderId="0" xfId="19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0" fontId="27" fillId="0" borderId="1" xfId="19" applyFont="1" applyFill="1" applyBorder="1" applyAlignment="1">
      <alignment horizontal="center" vertical="center"/>
    </xf>
    <xf numFmtId="0" fontId="27" fillId="0" borderId="30" xfId="19" applyFont="1" applyFill="1" applyBorder="1" applyAlignment="1">
      <alignment horizontal="center" vertical="center"/>
    </xf>
    <xf numFmtId="0" fontId="51" fillId="0" borderId="53" xfId="19" applyFont="1" applyFill="1" applyBorder="1" applyAlignment="1">
      <alignment horizontal="center" vertical="center"/>
    </xf>
    <xf numFmtId="0" fontId="51" fillId="0" borderId="48" xfId="19" applyFont="1" applyFill="1" applyBorder="1" applyAlignment="1">
      <alignment horizontal="center" vertical="center"/>
    </xf>
    <xf numFmtId="0" fontId="27" fillId="4" borderId="53" xfId="19" applyFont="1" applyFill="1" applyBorder="1" applyAlignment="1">
      <alignment horizontal="center" vertical="center"/>
    </xf>
    <xf numFmtId="0" fontId="27" fillId="4" borderId="48" xfId="19" applyFont="1" applyFill="1" applyBorder="1" applyAlignment="1">
      <alignment horizontal="center" vertical="center"/>
    </xf>
    <xf numFmtId="0" fontId="27" fillId="4" borderId="38" xfId="19" applyFont="1" applyFill="1" applyBorder="1" applyAlignment="1">
      <alignment horizontal="center" vertical="center"/>
    </xf>
    <xf numFmtId="0" fontId="27" fillId="4" borderId="50" xfId="19" applyFont="1" applyFill="1" applyBorder="1" applyAlignment="1">
      <alignment horizontal="center" vertical="center"/>
    </xf>
    <xf numFmtId="0" fontId="27" fillId="4" borderId="10" xfId="19" applyFont="1" applyFill="1" applyBorder="1" applyAlignment="1">
      <alignment horizontal="center" vertical="center"/>
    </xf>
    <xf numFmtId="0" fontId="27" fillId="4" borderId="36" xfId="19" applyFont="1" applyFill="1" applyBorder="1" applyAlignment="1">
      <alignment horizontal="center" vertical="center"/>
    </xf>
    <xf numFmtId="0" fontId="27" fillId="4" borderId="0" xfId="19" applyFont="1" applyFill="1" applyBorder="1" applyAlignment="1">
      <alignment horizontal="center" vertical="center"/>
    </xf>
    <xf numFmtId="0" fontId="27" fillId="4" borderId="37" xfId="19" applyFont="1" applyFill="1" applyBorder="1" applyAlignment="1">
      <alignment horizontal="center" vertical="center"/>
    </xf>
    <xf numFmtId="0" fontId="83" fillId="0" borderId="53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2" fontId="27" fillId="0" borderId="53" xfId="0" applyNumberFormat="1" applyFont="1" applyFill="1" applyBorder="1" applyAlignment="1">
      <alignment horizontal="center" vertical="center"/>
    </xf>
    <xf numFmtId="2" fontId="27" fillId="0" borderId="48" xfId="0" applyNumberFormat="1" applyFont="1" applyFill="1" applyBorder="1" applyAlignment="1">
      <alignment horizontal="center" vertical="center"/>
    </xf>
    <xf numFmtId="2" fontId="27" fillId="0" borderId="5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1" fontId="51" fillId="0" borderId="59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" fontId="51" fillId="0" borderId="57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68" fontId="46" fillId="0" borderId="58" xfId="1" applyNumberFormat="1" applyFont="1" applyFill="1" applyBorder="1" applyAlignment="1">
      <alignment horizontal="center" vertical="center"/>
    </xf>
    <xf numFmtId="168" fontId="46" fillId="0" borderId="57" xfId="1" applyNumberFormat="1" applyFont="1" applyFill="1" applyBorder="1" applyAlignment="1">
      <alignment horizontal="center" vertical="center"/>
    </xf>
    <xf numFmtId="168" fontId="46" fillId="0" borderId="63" xfId="1" applyNumberFormat="1" applyFont="1" applyFill="1" applyBorder="1" applyAlignment="1">
      <alignment horizontal="center" vertical="center"/>
    </xf>
    <xf numFmtId="168" fontId="46" fillId="0" borderId="12" xfId="1" applyNumberFormat="1" applyFont="1" applyFill="1" applyBorder="1" applyAlignment="1">
      <alignment horizontal="center" vertical="center"/>
    </xf>
    <xf numFmtId="168" fontId="46" fillId="0" borderId="14" xfId="1" applyNumberFormat="1" applyFont="1" applyFill="1" applyBorder="1" applyAlignment="1">
      <alignment horizontal="center" vertical="center"/>
    </xf>
    <xf numFmtId="168" fontId="46" fillId="0" borderId="65" xfId="1" applyNumberFormat="1" applyFont="1" applyFill="1" applyBorder="1" applyAlignment="1">
      <alignment horizontal="center" vertical="center"/>
    </xf>
    <xf numFmtId="168" fontId="46" fillId="0" borderId="36" xfId="1" applyNumberFormat="1" applyFont="1" applyFill="1" applyBorder="1" applyAlignment="1">
      <alignment horizontal="center" vertical="center"/>
    </xf>
    <xf numFmtId="168" fontId="46" fillId="0" borderId="37" xfId="1" applyNumberFormat="1" applyFont="1" applyFill="1" applyBorder="1" applyAlignment="1">
      <alignment horizontal="center" vertical="center"/>
    </xf>
    <xf numFmtId="168" fontId="46" fillId="0" borderId="38" xfId="1" applyNumberFormat="1" applyFont="1" applyFill="1" applyBorder="1" applyAlignment="1">
      <alignment horizontal="center" vertical="center"/>
    </xf>
    <xf numFmtId="166" fontId="46" fillId="0" borderId="58" xfId="0" applyNumberFormat="1" applyFont="1" applyFill="1" applyBorder="1" applyAlignment="1">
      <alignment horizontal="center" vertical="center"/>
    </xf>
    <xf numFmtId="166" fontId="46" fillId="0" borderId="57" xfId="0" applyNumberFormat="1" applyFont="1" applyFill="1" applyBorder="1" applyAlignment="1">
      <alignment horizontal="center" vertical="center"/>
    </xf>
    <xf numFmtId="166" fontId="46" fillId="0" borderId="63" xfId="0" applyNumberFormat="1" applyFont="1" applyFill="1" applyBorder="1" applyAlignment="1">
      <alignment horizontal="center" vertical="center"/>
    </xf>
    <xf numFmtId="166" fontId="46" fillId="0" borderId="76" xfId="0" applyNumberFormat="1" applyFont="1" applyFill="1" applyBorder="1" applyAlignment="1">
      <alignment horizontal="center" vertical="center"/>
    </xf>
    <xf numFmtId="166" fontId="46" fillId="0" borderId="7" xfId="0" applyNumberFormat="1" applyFont="1" applyFill="1" applyBorder="1" applyAlignment="1">
      <alignment horizontal="center" vertical="center"/>
    </xf>
    <xf numFmtId="166" fontId="46" fillId="0" borderId="77" xfId="0" applyNumberFormat="1" applyFont="1" applyFill="1" applyBorder="1" applyAlignment="1">
      <alignment horizontal="center" vertical="center"/>
    </xf>
    <xf numFmtId="166" fontId="46" fillId="0" borderId="1" xfId="0" applyNumberFormat="1" applyFont="1" applyFill="1" applyBorder="1" applyAlignment="1">
      <alignment horizontal="center" vertical="center"/>
    </xf>
    <xf numFmtId="166" fontId="46" fillId="0" borderId="3" xfId="0" applyNumberFormat="1" applyFont="1" applyFill="1" applyBorder="1" applyAlignment="1">
      <alignment horizontal="center" vertical="center"/>
    </xf>
    <xf numFmtId="166" fontId="46" fillId="0" borderId="2" xfId="0" applyNumberFormat="1" applyFont="1" applyFill="1" applyBorder="1" applyAlignment="1">
      <alignment horizontal="center" vertical="center"/>
    </xf>
    <xf numFmtId="167" fontId="51" fillId="0" borderId="5" xfId="0" applyNumberFormat="1" applyFont="1" applyFill="1" applyBorder="1" applyAlignment="1">
      <alignment vertical="center" wrapText="1"/>
    </xf>
    <xf numFmtId="167" fontId="51" fillId="0" borderId="36" xfId="0" applyNumberFormat="1" applyFont="1" applyFill="1" applyBorder="1" applyAlignment="1">
      <alignment vertical="center" wrapText="1"/>
    </xf>
    <xf numFmtId="167" fontId="51" fillId="0" borderId="4" xfId="0" applyNumberFormat="1" applyFont="1" applyFill="1" applyBorder="1" applyAlignment="1">
      <alignment vertical="center" wrapText="1"/>
    </xf>
    <xf numFmtId="167" fontId="51" fillId="0" borderId="37" xfId="0" applyNumberFormat="1" applyFont="1" applyFill="1" applyBorder="1" applyAlignment="1">
      <alignment vertical="center" wrapText="1"/>
    </xf>
    <xf numFmtId="167" fontId="51" fillId="0" borderId="30" xfId="0" applyNumberFormat="1" applyFont="1" applyFill="1" applyBorder="1" applyAlignment="1">
      <alignment vertical="center" wrapText="1"/>
    </xf>
    <xf numFmtId="167" fontId="51" fillId="0" borderId="38" xfId="0" applyNumberFormat="1" applyFont="1" applyFill="1" applyBorder="1" applyAlignment="1">
      <alignment vertical="center" wrapText="1"/>
    </xf>
    <xf numFmtId="166" fontId="46" fillId="0" borderId="74" xfId="0" applyNumberFormat="1" applyFont="1" applyFill="1" applyBorder="1" applyAlignment="1">
      <alignment horizontal="center" vertical="center"/>
    </xf>
    <xf numFmtId="166" fontId="46" fillId="0" borderId="6" xfId="0" applyNumberFormat="1" applyFont="1" applyFill="1" applyBorder="1" applyAlignment="1">
      <alignment horizontal="center" vertical="center"/>
    </xf>
    <xf numFmtId="166" fontId="46" fillId="0" borderId="75" xfId="0" applyNumberFormat="1" applyFont="1" applyFill="1" applyBorder="1" applyAlignment="1">
      <alignment horizontal="center" vertical="center"/>
    </xf>
    <xf numFmtId="168" fontId="46" fillId="0" borderId="72" xfId="1" applyNumberFormat="1" applyFont="1" applyFill="1" applyBorder="1" applyAlignment="1">
      <alignment horizontal="center" vertical="center"/>
    </xf>
    <xf numFmtId="168" fontId="46" fillId="0" borderId="8" xfId="1" applyNumberFormat="1" applyFont="1" applyFill="1" applyBorder="1" applyAlignment="1">
      <alignment horizontal="center" vertical="center"/>
    </xf>
    <xf numFmtId="168" fontId="46" fillId="0" borderId="54" xfId="1" applyNumberFormat="1" applyFont="1" applyFill="1" applyBorder="1" applyAlignment="1">
      <alignment horizontal="center" vertical="center"/>
    </xf>
    <xf numFmtId="168" fontId="46" fillId="0" borderId="51" xfId="1" applyNumberFormat="1" applyFont="1" applyFill="1" applyBorder="1" applyAlignment="1">
      <alignment horizontal="center" vertical="center"/>
    </xf>
    <xf numFmtId="168" fontId="46" fillId="0" borderId="20" xfId="1" applyNumberFormat="1" applyFont="1" applyFill="1" applyBorder="1" applyAlignment="1">
      <alignment horizontal="center" vertical="center"/>
    </xf>
    <xf numFmtId="168" fontId="46" fillId="0" borderId="73" xfId="1" applyNumberFormat="1" applyFont="1" applyFill="1" applyBorder="1" applyAlignment="1">
      <alignment horizontal="center" vertical="center"/>
    </xf>
    <xf numFmtId="166" fontId="46" fillId="0" borderId="36" xfId="0" applyNumberFormat="1" applyFont="1" applyFill="1" applyBorder="1" applyAlignment="1">
      <alignment horizontal="center" vertical="center"/>
    </xf>
    <xf numFmtId="166" fontId="46" fillId="0" borderId="37" xfId="0" applyNumberFormat="1" applyFont="1" applyFill="1" applyBorder="1" applyAlignment="1">
      <alignment horizontal="center" vertical="center"/>
    </xf>
    <xf numFmtId="166" fontId="46" fillId="0" borderId="38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97" fillId="0" borderId="36" xfId="0" applyFont="1" applyFill="1" applyBorder="1" applyAlignment="1">
      <alignment vertical="center"/>
    </xf>
    <xf numFmtId="49" fontId="97" fillId="0" borderId="4" xfId="0" applyNumberFormat="1" applyFont="1" applyFill="1" applyBorder="1" applyAlignment="1">
      <alignment vertical="center" wrapText="1"/>
    </xf>
    <xf numFmtId="0" fontId="97" fillId="0" borderId="37" xfId="0" applyFont="1" applyFill="1" applyBorder="1" applyAlignment="1">
      <alignment vertical="center"/>
    </xf>
    <xf numFmtId="49" fontId="97" fillId="0" borderId="30" xfId="0" applyNumberFormat="1" applyFont="1" applyFill="1" applyBorder="1" applyAlignment="1">
      <alignment vertical="center" wrapText="1"/>
    </xf>
    <xf numFmtId="0" fontId="97" fillId="0" borderId="38" xfId="0" applyFont="1" applyFill="1" applyBorder="1" applyAlignment="1">
      <alignment vertical="center"/>
    </xf>
    <xf numFmtId="166" fontId="46" fillId="0" borderId="72" xfId="0" applyNumberFormat="1" applyFont="1" applyFill="1" applyBorder="1" applyAlignment="1">
      <alignment horizontal="center" vertical="center"/>
    </xf>
    <xf numFmtId="166" fontId="46" fillId="0" borderId="8" xfId="0" applyNumberFormat="1" applyFont="1" applyFill="1" applyBorder="1" applyAlignment="1">
      <alignment horizontal="center" vertical="center"/>
    </xf>
    <xf numFmtId="166" fontId="46" fillId="0" borderId="54" xfId="0" applyNumberFormat="1" applyFont="1" applyFill="1" applyBorder="1" applyAlignment="1">
      <alignment horizontal="center" vertical="center"/>
    </xf>
    <xf numFmtId="166" fontId="46" fillId="0" borderId="51" xfId="0" applyNumberFormat="1" applyFont="1" applyFill="1" applyBorder="1" applyAlignment="1">
      <alignment horizontal="center" vertical="center"/>
    </xf>
    <xf numFmtId="166" fontId="46" fillId="0" borderId="2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 vertical="center"/>
    </xf>
    <xf numFmtId="167" fontId="51" fillId="0" borderId="34" xfId="0" applyNumberFormat="1" applyFont="1" applyFill="1" applyBorder="1" applyAlignment="1">
      <alignment vertical="center" wrapText="1"/>
    </xf>
    <xf numFmtId="167" fontId="51" fillId="0" borderId="15" xfId="0" applyNumberFormat="1" applyFont="1" applyFill="1" applyBorder="1" applyAlignment="1">
      <alignment vertical="center" wrapText="1"/>
    </xf>
    <xf numFmtId="167" fontId="51" fillId="0" borderId="0" xfId="0" applyNumberFormat="1" applyFont="1" applyFill="1" applyBorder="1" applyAlignment="1">
      <alignment vertical="center" wrapText="1"/>
    </xf>
    <xf numFmtId="167" fontId="51" fillId="0" borderId="9" xfId="0" applyNumberFormat="1" applyFont="1" applyFill="1" applyBorder="1" applyAlignment="1">
      <alignment vertical="center" wrapText="1"/>
    </xf>
    <xf numFmtId="166" fontId="46" fillId="0" borderId="44" xfId="0" applyNumberFormat="1" applyFont="1" applyFill="1" applyBorder="1" applyAlignment="1">
      <alignment horizontal="center" vertical="center"/>
    </xf>
    <xf numFmtId="166" fontId="46" fillId="0" borderId="78" xfId="0" applyNumberFormat="1" applyFont="1" applyFill="1" applyBorder="1" applyAlignment="1">
      <alignment horizontal="center" vertical="center"/>
    </xf>
    <xf numFmtId="166" fontId="46" fillId="0" borderId="24" xfId="0" applyNumberFormat="1" applyFont="1" applyFill="1" applyBorder="1" applyAlignment="1">
      <alignment horizontal="center" vertical="center"/>
    </xf>
    <xf numFmtId="166" fontId="46" fillId="0" borderId="60" xfId="0" applyNumberFormat="1" applyFont="1" applyFill="1" applyBorder="1" applyAlignment="1">
      <alignment horizontal="center" vertical="center"/>
    </xf>
    <xf numFmtId="168" fontId="46" fillId="0" borderId="25" xfId="1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8" fontId="46" fillId="0" borderId="60" xfId="1" applyNumberFormat="1" applyFont="1" applyFill="1" applyBorder="1" applyAlignment="1">
      <alignment horizontal="center" vertical="center"/>
    </xf>
    <xf numFmtId="168" fontId="46" fillId="0" borderId="7" xfId="1" applyNumberFormat="1" applyFont="1" applyFill="1" applyBorder="1" applyAlignment="1">
      <alignment horizontal="center" vertical="center"/>
    </xf>
    <xf numFmtId="168" fontId="46" fillId="0" borderId="77" xfId="1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top" wrapText="1"/>
    </xf>
    <xf numFmtId="0" fontId="64" fillId="0" borderId="62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4" fillId="0" borderId="53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4" fontId="52" fillId="0" borderId="53" xfId="0" applyNumberFormat="1" applyFont="1" applyFill="1" applyBorder="1" applyAlignment="1">
      <alignment horizontal="center" vertical="center"/>
    </xf>
    <xf numFmtId="4" fontId="52" fillId="0" borderId="48" xfId="0" applyNumberFormat="1" applyFont="1" applyFill="1" applyBorder="1" applyAlignment="1">
      <alignment horizontal="center" vertical="center"/>
    </xf>
    <xf numFmtId="4" fontId="52" fillId="0" borderId="50" xfId="0" applyNumberFormat="1" applyFont="1" applyFill="1" applyBorder="1" applyAlignment="1">
      <alignment horizontal="center" vertical="center"/>
    </xf>
    <xf numFmtId="2" fontId="52" fillId="0" borderId="53" xfId="0" applyNumberFormat="1" applyFont="1" applyFill="1" applyBorder="1" applyAlignment="1">
      <alignment horizontal="center" vertical="center"/>
    </xf>
    <xf numFmtId="2" fontId="52" fillId="0" borderId="48" xfId="0" applyNumberFormat="1" applyFont="1" applyFill="1" applyBorder="1" applyAlignment="1">
      <alignment horizontal="center" vertical="center"/>
    </xf>
    <xf numFmtId="2" fontId="52" fillId="0" borderId="50" xfId="0" applyNumberFormat="1" applyFont="1" applyFill="1" applyBorder="1" applyAlignment="1">
      <alignment horizontal="center" vertical="center"/>
    </xf>
    <xf numFmtId="166" fontId="52" fillId="0" borderId="53" xfId="0" applyNumberFormat="1" applyFont="1" applyFill="1" applyBorder="1" applyAlignment="1">
      <alignment horizontal="center" vertical="center"/>
    </xf>
    <xf numFmtId="166" fontId="52" fillId="0" borderId="48" xfId="0" applyNumberFormat="1" applyFont="1" applyFill="1" applyBorder="1" applyAlignment="1">
      <alignment horizontal="center" vertical="center"/>
    </xf>
    <xf numFmtId="166" fontId="52" fillId="0" borderId="50" xfId="0" applyNumberFormat="1" applyFont="1" applyFill="1" applyBorder="1" applyAlignment="1">
      <alignment horizontal="center" vertical="center"/>
    </xf>
    <xf numFmtId="2" fontId="52" fillId="0" borderId="30" xfId="0" applyNumberFormat="1" applyFont="1" applyFill="1" applyBorder="1" applyAlignment="1">
      <alignment horizontal="center" vertical="center"/>
    </xf>
    <xf numFmtId="2" fontId="52" fillId="0" borderId="9" xfId="0" applyNumberFormat="1" applyFont="1" applyFill="1" applyBorder="1" applyAlignment="1">
      <alignment horizontal="center" vertical="center"/>
    </xf>
    <xf numFmtId="2" fontId="52" fillId="0" borderId="38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61" fillId="0" borderId="53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66" fontId="52" fillId="0" borderId="5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center" vertical="center"/>
    </xf>
    <xf numFmtId="166" fontId="52" fillId="0" borderId="36" xfId="0" applyNumberFormat="1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2" fontId="52" fillId="0" borderId="5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36" xfId="0" applyNumberFormat="1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42" xfId="0" applyFont="1" applyFill="1" applyBorder="1" applyAlignment="1">
      <alignment horizontal="center" vertical="top" wrapText="1"/>
    </xf>
    <xf numFmtId="0" fontId="52" fillId="0" borderId="63" xfId="0" applyFont="1" applyFill="1" applyBorder="1" applyAlignment="1">
      <alignment horizontal="center" vertical="top" wrapText="1"/>
    </xf>
    <xf numFmtId="0" fontId="52" fillId="0" borderId="66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63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 vertical="top" wrapText="1"/>
    </xf>
    <xf numFmtId="0" fontId="52" fillId="0" borderId="68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 vertical="top" wrapText="1"/>
    </xf>
    <xf numFmtId="0" fontId="52" fillId="0" borderId="62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right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62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2" fontId="52" fillId="0" borderId="62" xfId="0" applyNumberFormat="1" applyFont="1" applyFill="1" applyBorder="1" applyAlignment="1">
      <alignment horizontal="center" vertical="center" wrapText="1"/>
    </xf>
    <xf numFmtId="2" fontId="52" fillId="0" borderId="4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2" fontId="52" fillId="0" borderId="53" xfId="0" applyNumberFormat="1" applyFont="1" applyFill="1" applyBorder="1" applyAlignment="1">
      <alignment horizontal="center" vertical="center" wrapText="1"/>
    </xf>
    <xf numFmtId="2" fontId="52" fillId="0" borderId="48" xfId="0" applyNumberFormat="1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wrapText="1"/>
    </xf>
    <xf numFmtId="0" fontId="61" fillId="0" borderId="48" xfId="0" applyFont="1" applyFill="1" applyBorder="1" applyAlignment="1">
      <alignment horizontal="center" wrapText="1"/>
    </xf>
    <xf numFmtId="0" fontId="61" fillId="0" borderId="50" xfId="0" applyFont="1" applyFill="1" applyBorder="1" applyAlignment="1">
      <alignment horizontal="center" wrapText="1"/>
    </xf>
    <xf numFmtId="0" fontId="53" fillId="0" borderId="53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36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2" fontId="52" fillId="0" borderId="60" xfId="0" applyNumberFormat="1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2" fontId="52" fillId="0" borderId="5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</cellXfs>
  <cellStyles count="236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512307734744496E-2"/>
                  <c:y val="-5.808551036488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888758277829529E-2"/>
                  <c:y val="-3.645959160831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77512311978524E-3"/>
                  <c:y val="5.3177697310760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диаграмма!$AQ$28:$AY$28</c:f>
              <c:numCache>
                <c:formatCode>#,##0</c:formatCode>
                <c:ptCount val="9"/>
                <c:pt idx="0">
                  <c:v>2858</c:v>
                </c:pt>
                <c:pt idx="1">
                  <c:v>2252</c:v>
                </c:pt>
                <c:pt idx="2">
                  <c:v>3554</c:v>
                </c:pt>
                <c:pt idx="3">
                  <c:v>2982</c:v>
                </c:pt>
                <c:pt idx="4">
                  <c:v>3268</c:v>
                </c:pt>
                <c:pt idx="5">
                  <c:v>2336</c:v>
                </c:pt>
                <c:pt idx="6">
                  <c:v>3474</c:v>
                </c:pt>
                <c:pt idx="7">
                  <c:v>3157</c:v>
                </c:pt>
                <c:pt idx="8">
                  <c:v>3619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141424900644824E-2"/>
                  <c:y val="-5.055904371872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455058361217853E-2"/>
                  <c:y val="-5.571689413763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диаграмма!$AQ$29:$AY$29</c:f>
              <c:numCache>
                <c:formatCode>#,##0</c:formatCode>
                <c:ptCount val="9"/>
                <c:pt idx="0">
                  <c:v>3654</c:v>
                </c:pt>
                <c:pt idx="1">
                  <c:v>3012</c:v>
                </c:pt>
                <c:pt idx="2">
                  <c:v>3149</c:v>
                </c:pt>
                <c:pt idx="3">
                  <c:v>4063</c:v>
                </c:pt>
                <c:pt idx="4">
                  <c:v>3870</c:v>
                </c:pt>
                <c:pt idx="5">
                  <c:v>2735</c:v>
                </c:pt>
                <c:pt idx="6">
                  <c:v>3111</c:v>
                </c:pt>
                <c:pt idx="7">
                  <c:v>3845</c:v>
                </c:pt>
                <c:pt idx="8">
                  <c:v>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49376"/>
        <c:axId val="202724016"/>
      </c:lineChart>
      <c:catAx>
        <c:axId val="1358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02724016"/>
        <c:crosses val="autoZero"/>
        <c:auto val="1"/>
        <c:lblAlgn val="ctr"/>
        <c:lblOffset val="100"/>
        <c:noMultiLvlLbl val="0"/>
      </c:catAx>
      <c:valAx>
        <c:axId val="20272401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84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145360"/>
        <c:axId val="205145920"/>
      </c:lineChart>
      <c:catAx>
        <c:axId val="20514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1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4592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14536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49840"/>
        <c:axId val="205150400"/>
      </c:lineChart>
      <c:catAx>
        <c:axId val="2051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1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5040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1498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979885896589255E-2"/>
                  <c:y val="-4.951973293283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68740140392E-2"/>
                  <c:y val="-4.0365271968866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8920293552E-2"/>
                  <c:y val="-3.624920875364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871808"/>
        <c:axId val="204872368"/>
      </c:lineChart>
      <c:catAx>
        <c:axId val="2048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87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72368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87180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82445705680344E-2"/>
                  <c:y val="-3.660681946166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366598286365225E-2"/>
                  <c:y val="4.2439384700802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876288"/>
        <c:axId val="204876848"/>
      </c:lineChart>
      <c:catAx>
        <c:axId val="2048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87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7684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8762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838576"/>
        <c:axId val="205839136"/>
        <c:axId val="0"/>
      </c:bar3DChart>
      <c:catAx>
        <c:axId val="20583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3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3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3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841936"/>
        <c:axId val="205842496"/>
        <c:axId val="0"/>
      </c:bar3DChart>
      <c:catAx>
        <c:axId val="20584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4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3265200"/>
        <c:axId val="203265760"/>
        <c:axId val="0"/>
      </c:bar3DChart>
      <c:catAx>
        <c:axId val="20326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2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6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26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3268560"/>
        <c:axId val="203269120"/>
        <c:axId val="0"/>
      </c:bar3DChart>
      <c:catAx>
        <c:axId val="20326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2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26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92096"/>
        <c:axId val="206792656"/>
        <c:axId val="0"/>
      </c:bar3DChart>
      <c:catAx>
        <c:axId val="2067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9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9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9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95456"/>
        <c:axId val="206796016"/>
        <c:axId val="0"/>
      </c:bar3DChart>
      <c:catAx>
        <c:axId val="2067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9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01.03.2016г.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- 22,9%
(2015г. - 24,5%)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- 31,3%
(2015г. - 30,8%)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- 27,2%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- 27,7%)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- 17,0%
(2015г. - 16,0%)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-1,6%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22.9</c:v>
                </c:pt>
                <c:pt idx="1">
                  <c:v>31.3</c:v>
                </c:pt>
                <c:pt idx="2">
                  <c:v>27.2</c:v>
                </c:pt>
                <c:pt idx="3">
                  <c:v>17</c:v>
                </c:pt>
                <c:pt idx="4">
                  <c:v>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01.03.2015г.</c:v>
                </c:pt>
                <c:pt idx="1">
                  <c:v>на 01.03.2016г.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41.8</c:v>
                </c:pt>
                <c:pt idx="1">
                  <c:v>39.4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01.03.2015г.</c:v>
                </c:pt>
                <c:pt idx="1">
                  <c:v>на 01.03.2016г.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58.2</c:v>
                </c:pt>
                <c:pt idx="1">
                  <c:v>60.6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728496"/>
        <c:axId val="202729056"/>
        <c:axId val="0"/>
      </c:bar3DChart>
      <c:catAx>
        <c:axId val="20272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72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7290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27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01.03.2015г.</c:v>
                </c:pt>
                <c:pt idx="1">
                  <c:v>на 01.03.2016г.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37.200000000000003</c:v>
                </c:pt>
                <c:pt idx="1">
                  <c:v>36.6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01.03.2015г.</c:v>
                </c:pt>
                <c:pt idx="1">
                  <c:v>на 01.03.2016г.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33.700000000000003</c:v>
                </c:pt>
                <c:pt idx="1">
                  <c:v>33.700000000000003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01.03.2015г.</c:v>
                </c:pt>
                <c:pt idx="1">
                  <c:v>на 01.03.2016г.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29.1</c:v>
                </c:pt>
                <c:pt idx="1">
                  <c:v>29.7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41248"/>
        <c:axId val="138941808"/>
        <c:axId val="0"/>
      </c:bar3DChart>
      <c:catAx>
        <c:axId val="13894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894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4180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3894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февраль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3649.81</c:v>
                </c:pt>
                <c:pt idx="1">
                  <c:v>4122.87</c:v>
                </c:pt>
                <c:pt idx="2">
                  <c:v>5457.05</c:v>
                </c:pt>
                <c:pt idx="3">
                  <c:v>5670.3</c:v>
                </c:pt>
                <c:pt idx="4">
                  <c:v>5525.62</c:v>
                </c:pt>
                <c:pt idx="5">
                  <c:v>5990.27</c:v>
                </c:pt>
                <c:pt idx="6">
                  <c:v>6671.33</c:v>
                </c:pt>
                <c:pt idx="7">
                  <c:v>9117.41</c:v>
                </c:pt>
              </c:numCache>
            </c:numRef>
          </c:val>
        </c:ser>
        <c:ser>
          <c:idx val="1"/>
          <c:order val="1"/>
          <c:tx>
            <c:v>2015 февраль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3730.03</c:v>
                </c:pt>
                <c:pt idx="1">
                  <c:v>4060.44</c:v>
                </c:pt>
                <c:pt idx="2">
                  <c:v>5361.94</c:v>
                </c:pt>
                <c:pt idx="3">
                  <c:v>5449.3</c:v>
                </c:pt>
                <c:pt idx="4">
                  <c:v>5155.38</c:v>
                </c:pt>
                <c:pt idx="5">
                  <c:v>5315.95</c:v>
                </c:pt>
                <c:pt idx="6">
                  <c:v>6276.62</c:v>
                </c:pt>
                <c:pt idx="7">
                  <c:v>8005.48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38945168"/>
        <c:axId val="138945728"/>
      </c:barChart>
      <c:catAx>
        <c:axId val="138945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89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4572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894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028464"/>
        <c:axId val="204029024"/>
        <c:axId val="0"/>
      </c:bar3DChart>
      <c:catAx>
        <c:axId val="20402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0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2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02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032384"/>
        <c:axId val="204032944"/>
      </c:lineChart>
      <c:catAx>
        <c:axId val="2040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03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3294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03238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482224"/>
        <c:axId val="204482784"/>
      </c:lineChart>
      <c:catAx>
        <c:axId val="2044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4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82784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48222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486144"/>
        <c:axId val="204486704"/>
        <c:axId val="0"/>
      </c:bar3DChart>
      <c:catAx>
        <c:axId val="2044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48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8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48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21167</xdr:rowOff>
    </xdr:from>
    <xdr:to>
      <xdr:col>10</xdr:col>
      <xdr:colOff>603249</xdr:colOff>
      <xdr:row>137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J131"/>
  <sheetViews>
    <sheetView topLeftCell="A64" zoomScale="80" zoomScaleNormal="80" workbookViewId="0">
      <selection activeCell="J77" sqref="J77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7.42578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7" width="19.42578125" style="385" customWidth="1"/>
    <col min="88" max="88" width="78.42578125" style="2" bestFit="1" customWidth="1" collapsed="1"/>
    <col min="89" max="16384" width="9.140625" style="2"/>
  </cols>
  <sheetData>
    <row r="1" spans="1:73" ht="27.75" customHeight="1" x14ac:dyDescent="0.4">
      <c r="A1" s="90" t="s">
        <v>55</v>
      </c>
      <c r="B1" s="93" t="s">
        <v>508</v>
      </c>
      <c r="C1" s="93" t="s">
        <v>509</v>
      </c>
      <c r="D1" s="91"/>
      <c r="F1" s="92"/>
    </row>
    <row r="2" spans="1:73" ht="16.5" x14ac:dyDescent="0.25">
      <c r="A2" s="77"/>
      <c r="B2" s="94"/>
      <c r="C2" s="76"/>
      <c r="D2" s="78"/>
      <c r="E2" s="3"/>
      <c r="BR2" s="385"/>
      <c r="BS2" s="385"/>
      <c r="BT2" s="385"/>
      <c r="BU2" s="385"/>
    </row>
    <row r="3" spans="1:73" s="385" customFormat="1" x14ac:dyDescent="0.2"/>
    <row r="4" spans="1:73" s="385" customFormat="1" x14ac:dyDescent="0.2"/>
    <row r="5" spans="1:73" s="385" customFormat="1" x14ac:dyDescent="0.2"/>
    <row r="6" spans="1:73" s="385" customFormat="1" x14ac:dyDescent="0.2"/>
    <row r="7" spans="1:73" s="385" customFormat="1" x14ac:dyDescent="0.2"/>
    <row r="8" spans="1:73" s="385" customFormat="1" x14ac:dyDescent="0.2"/>
    <row r="9" spans="1:73" s="385" customFormat="1" x14ac:dyDescent="0.2"/>
    <row r="10" spans="1:73" ht="17.25" thickBot="1" x14ac:dyDescent="0.3">
      <c r="A10" s="79"/>
      <c r="B10" s="80"/>
      <c r="C10" s="81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2"/>
    </row>
    <row r="11" spans="1:73" ht="16.5" x14ac:dyDescent="0.25">
      <c r="A11" s="211" t="s">
        <v>34</v>
      </c>
      <c r="B11" s="135" t="str">
        <f>B1</f>
        <v>на 01.03.2015г.</v>
      </c>
      <c r="C11" s="136" t="str">
        <f>C1</f>
        <v>на 01.03.2016г.</v>
      </c>
      <c r="D11" s="78"/>
    </row>
    <row r="12" spans="1:73" ht="15.75" customHeight="1" x14ac:dyDescent="0.2">
      <c r="A12" s="212"/>
      <c r="B12" s="116"/>
      <c r="C12" s="213"/>
      <c r="P12" s="83"/>
    </row>
    <row r="13" spans="1:73" ht="16.5" x14ac:dyDescent="0.25">
      <c r="A13" s="214" t="s">
        <v>101</v>
      </c>
      <c r="B13" s="137">
        <v>41.8</v>
      </c>
      <c r="C13" s="285">
        <v>39.4</v>
      </c>
      <c r="D13" s="78"/>
      <c r="P13" s="3"/>
      <c r="BG13" s="385"/>
      <c r="BH13" s="385"/>
      <c r="BI13" s="385"/>
      <c r="BJ13" s="385"/>
    </row>
    <row r="14" spans="1:73" ht="17.25" thickBot="1" x14ac:dyDescent="0.3">
      <c r="A14" s="215" t="s">
        <v>102</v>
      </c>
      <c r="B14" s="216">
        <v>58.2</v>
      </c>
      <c r="C14" s="217">
        <v>60.6</v>
      </c>
      <c r="P14" s="3"/>
    </row>
    <row r="15" spans="1:73" ht="17.25" thickBot="1" x14ac:dyDescent="0.3">
      <c r="A15" s="218"/>
      <c r="B15" s="219">
        <f>B14+B13</f>
        <v>100</v>
      </c>
      <c r="C15" s="220">
        <f>C14+C13</f>
        <v>100</v>
      </c>
      <c r="P15" s="3"/>
    </row>
    <row r="16" spans="1:73" ht="16.5" x14ac:dyDescent="0.25">
      <c r="A16" s="218" t="s">
        <v>35</v>
      </c>
      <c r="B16" s="761" t="str">
        <f>B1</f>
        <v>на 01.03.2015г.</v>
      </c>
      <c r="C16" s="763" t="str">
        <f>C1</f>
        <v>на 01.03.2016г.</v>
      </c>
      <c r="D16" s="78"/>
      <c r="P16" s="3"/>
    </row>
    <row r="17" spans="1:51" ht="16.5" x14ac:dyDescent="0.25">
      <c r="A17" s="221" t="s">
        <v>103</v>
      </c>
      <c r="B17" s="741">
        <v>37.200000000000003</v>
      </c>
      <c r="C17" s="394">
        <v>36.6</v>
      </c>
      <c r="D17" s="78"/>
      <c r="P17" s="3"/>
    </row>
    <row r="18" spans="1:51" ht="16.5" x14ac:dyDescent="0.25">
      <c r="A18" s="221" t="s">
        <v>104</v>
      </c>
      <c r="B18" s="741">
        <v>33.700000000000003</v>
      </c>
      <c r="C18" s="394">
        <v>33.700000000000003</v>
      </c>
      <c r="D18" s="78"/>
      <c r="P18" s="3"/>
    </row>
    <row r="19" spans="1:51" ht="17.25" thickBot="1" x14ac:dyDescent="0.3">
      <c r="A19" s="138" t="s">
        <v>105</v>
      </c>
      <c r="B19" s="762">
        <v>29.1</v>
      </c>
      <c r="C19" s="699">
        <v>29.7</v>
      </c>
      <c r="D19" s="78"/>
      <c r="P19" s="3"/>
    </row>
    <row r="20" spans="1:51" ht="17.25" thickBot="1" x14ac:dyDescent="0.3">
      <c r="A20" s="755"/>
      <c r="B20" s="756">
        <f>B17+B18+B19</f>
        <v>100</v>
      </c>
      <c r="C20" s="757">
        <f>C17+C18+C19</f>
        <v>100.00000000000001</v>
      </c>
      <c r="D20" s="78"/>
      <c r="P20" s="3"/>
    </row>
    <row r="21" spans="1:51" ht="15.75" x14ac:dyDescent="0.25">
      <c r="A21" s="758" t="s">
        <v>163</v>
      </c>
      <c r="B21" s="759">
        <v>24.5</v>
      </c>
      <c r="C21" s="760">
        <v>22.9</v>
      </c>
      <c r="D21" s="7"/>
    </row>
    <row r="22" spans="1:51" ht="16.5" x14ac:dyDescent="0.25">
      <c r="A22" s="222" t="s">
        <v>164</v>
      </c>
      <c r="B22" s="139">
        <v>30.8</v>
      </c>
      <c r="C22" s="140">
        <v>31.3</v>
      </c>
      <c r="D22" s="1"/>
      <c r="E22" s="75"/>
    </row>
    <row r="23" spans="1:51" ht="16.5" x14ac:dyDescent="0.25">
      <c r="A23" s="222" t="s">
        <v>137</v>
      </c>
      <c r="B23" s="139">
        <v>27.7</v>
      </c>
      <c r="C23" s="140">
        <v>27.2</v>
      </c>
      <c r="D23" s="1"/>
      <c r="E23" s="75"/>
    </row>
    <row r="24" spans="1:51" ht="16.5" x14ac:dyDescent="0.25">
      <c r="A24" s="222" t="s">
        <v>280</v>
      </c>
      <c r="B24" s="139">
        <v>16</v>
      </c>
      <c r="C24" s="140">
        <v>17</v>
      </c>
      <c r="D24" s="1"/>
      <c r="E24" s="75"/>
    </row>
    <row r="25" spans="1:51" ht="16.5" thickBot="1" x14ac:dyDescent="0.3">
      <c r="A25" s="223" t="s">
        <v>218</v>
      </c>
      <c r="B25" s="224">
        <v>1</v>
      </c>
      <c r="C25" s="225">
        <v>1.6</v>
      </c>
      <c r="D25" s="7"/>
    </row>
    <row r="26" spans="1:51" ht="17.25" thickBot="1" x14ac:dyDescent="0.25">
      <c r="A26" s="4"/>
      <c r="B26" s="749"/>
      <c r="C26" s="749"/>
      <c r="D26" s="1"/>
      <c r="E26" s="750"/>
    </row>
    <row r="27" spans="1:51" ht="16.5" x14ac:dyDescent="0.25">
      <c r="A27" s="751"/>
      <c r="B27" s="740"/>
      <c r="C27" s="740"/>
      <c r="D27" s="740"/>
      <c r="E27" s="740"/>
      <c r="G27" s="124"/>
      <c r="H27" s="125" t="s">
        <v>180</v>
      </c>
      <c r="I27" s="125" t="s">
        <v>181</v>
      </c>
      <c r="J27" s="125" t="s">
        <v>182</v>
      </c>
      <c r="K27" s="125" t="s">
        <v>183</v>
      </c>
      <c r="L27" s="125" t="s">
        <v>184</v>
      </c>
      <c r="M27" s="125" t="s">
        <v>185</v>
      </c>
      <c r="N27" s="125" t="s">
        <v>186</v>
      </c>
      <c r="O27" s="125" t="s">
        <v>187</v>
      </c>
      <c r="P27" s="125" t="s">
        <v>188</v>
      </c>
      <c r="Q27" s="125" t="s">
        <v>189</v>
      </c>
      <c r="R27" s="125" t="s">
        <v>190</v>
      </c>
      <c r="S27" s="125" t="s">
        <v>191</v>
      </c>
      <c r="T27" s="125" t="s">
        <v>192</v>
      </c>
      <c r="U27" s="125" t="s">
        <v>193</v>
      </c>
      <c r="V27" s="125" t="s">
        <v>194</v>
      </c>
      <c r="W27" s="125" t="s">
        <v>195</v>
      </c>
      <c r="X27" s="125" t="s">
        <v>196</v>
      </c>
      <c r="Y27" s="125" t="s">
        <v>197</v>
      </c>
      <c r="Z27" s="125" t="s">
        <v>198</v>
      </c>
      <c r="AA27" s="125" t="s">
        <v>199</v>
      </c>
      <c r="AB27" s="125" t="s">
        <v>200</v>
      </c>
      <c r="AC27" s="125" t="s">
        <v>201</v>
      </c>
      <c r="AD27" s="125" t="s">
        <v>202</v>
      </c>
      <c r="AE27" s="125" t="s">
        <v>203</v>
      </c>
      <c r="AF27" s="125" t="s">
        <v>204</v>
      </c>
      <c r="AG27" s="125" t="s">
        <v>205</v>
      </c>
      <c r="AH27" s="126" t="s">
        <v>206</v>
      </c>
      <c r="AI27" s="126" t="s">
        <v>208</v>
      </c>
      <c r="AJ27" s="126" t="s">
        <v>209</v>
      </c>
      <c r="AK27" s="126" t="s">
        <v>210</v>
      </c>
      <c r="AL27" s="126" t="s">
        <v>212</v>
      </c>
      <c r="AM27" s="126" t="s">
        <v>213</v>
      </c>
      <c r="AN27" s="126" t="s">
        <v>219</v>
      </c>
      <c r="AO27" s="126" t="s">
        <v>221</v>
      </c>
      <c r="AP27" s="127" t="s">
        <v>225</v>
      </c>
      <c r="AQ27" s="127" t="s">
        <v>264</v>
      </c>
      <c r="AR27" s="127" t="s">
        <v>279</v>
      </c>
      <c r="AS27" s="127" t="s">
        <v>286</v>
      </c>
      <c r="AT27" s="127" t="s">
        <v>291</v>
      </c>
      <c r="AU27" s="127" t="s">
        <v>309</v>
      </c>
      <c r="AV27" s="127" t="s">
        <v>323</v>
      </c>
      <c r="AW27" s="127" t="s">
        <v>324</v>
      </c>
      <c r="AX27" s="127" t="s">
        <v>428</v>
      </c>
      <c r="AY27" s="127" t="s">
        <v>445</v>
      </c>
    </row>
    <row r="28" spans="1:51" ht="16.5" x14ac:dyDescent="0.25">
      <c r="A28" s="752"/>
      <c r="B28" s="753"/>
      <c r="C28" s="38"/>
      <c r="D28" s="38"/>
      <c r="E28" s="51"/>
      <c r="G28" s="128" t="s">
        <v>63</v>
      </c>
      <c r="H28" s="129">
        <v>697</v>
      </c>
      <c r="I28" s="129">
        <v>675</v>
      </c>
      <c r="J28" s="129">
        <v>619</v>
      </c>
      <c r="K28" s="129">
        <v>826</v>
      </c>
      <c r="L28" s="129">
        <v>655</v>
      </c>
      <c r="M28" s="129">
        <v>815</v>
      </c>
      <c r="N28" s="129">
        <v>681</v>
      </c>
      <c r="O28" s="129">
        <v>1011</v>
      </c>
      <c r="P28" s="129">
        <v>862</v>
      </c>
      <c r="Q28" s="129">
        <v>865</v>
      </c>
      <c r="R28" s="129">
        <v>903</v>
      </c>
      <c r="S28" s="129">
        <v>829</v>
      </c>
      <c r="T28" s="129">
        <v>957</v>
      </c>
      <c r="U28" s="129">
        <v>1049</v>
      </c>
      <c r="V28" s="129">
        <v>1015</v>
      </c>
      <c r="W28" s="129">
        <v>1149</v>
      </c>
      <c r="X28" s="129">
        <v>601</v>
      </c>
      <c r="Y28" s="129">
        <v>1069</v>
      </c>
      <c r="Z28" s="129">
        <v>939</v>
      </c>
      <c r="AA28" s="129">
        <v>552</v>
      </c>
      <c r="AB28" s="129">
        <v>855</v>
      </c>
      <c r="AC28" s="129">
        <v>976</v>
      </c>
      <c r="AD28" s="129">
        <v>1392</v>
      </c>
      <c r="AE28" s="129">
        <v>1125</v>
      </c>
      <c r="AF28" s="129">
        <v>2202</v>
      </c>
      <c r="AG28" s="129">
        <v>2004</v>
      </c>
      <c r="AH28" s="130">
        <v>2503</v>
      </c>
      <c r="AI28" s="130">
        <v>2952</v>
      </c>
      <c r="AJ28" s="130">
        <v>2754</v>
      </c>
      <c r="AK28" s="130">
        <v>2585</v>
      </c>
      <c r="AL28" s="130">
        <v>2679</v>
      </c>
      <c r="AM28" s="130">
        <v>2969</v>
      </c>
      <c r="AN28" s="130">
        <v>2849</v>
      </c>
      <c r="AO28" s="130">
        <v>2109</v>
      </c>
      <c r="AP28" s="123">
        <v>3192</v>
      </c>
      <c r="AQ28" s="123">
        <v>2858</v>
      </c>
      <c r="AR28" s="123">
        <v>2252</v>
      </c>
      <c r="AS28" s="123">
        <v>3554</v>
      </c>
      <c r="AT28" s="123">
        <v>2982</v>
      </c>
      <c r="AU28" s="123">
        <v>3268</v>
      </c>
      <c r="AV28" s="123">
        <v>2336</v>
      </c>
      <c r="AW28" s="123">
        <v>3474</v>
      </c>
      <c r="AX28" s="123">
        <v>3157</v>
      </c>
      <c r="AY28" s="123">
        <v>3619</v>
      </c>
    </row>
    <row r="29" spans="1:51" ht="16.5" x14ac:dyDescent="0.25">
      <c r="A29" s="752"/>
      <c r="B29" s="753"/>
      <c r="C29" s="38"/>
      <c r="D29" s="38"/>
      <c r="E29" s="51"/>
      <c r="G29" s="128" t="s">
        <v>64</v>
      </c>
      <c r="H29" s="129">
        <v>1383</v>
      </c>
      <c r="I29" s="129">
        <v>1752</v>
      </c>
      <c r="J29" s="129">
        <v>2669</v>
      </c>
      <c r="K29" s="129">
        <v>2226</v>
      </c>
      <c r="L29" s="129">
        <v>1365</v>
      </c>
      <c r="M29" s="129">
        <v>1856</v>
      </c>
      <c r="N29" s="129">
        <v>2686</v>
      </c>
      <c r="O29" s="129">
        <v>2182</v>
      </c>
      <c r="P29" s="129">
        <v>1672</v>
      </c>
      <c r="Q29" s="129">
        <v>1752</v>
      </c>
      <c r="R29" s="129">
        <v>2555</v>
      </c>
      <c r="S29" s="129">
        <v>1755</v>
      </c>
      <c r="T29" s="129">
        <v>1600</v>
      </c>
      <c r="U29" s="129">
        <v>1821</v>
      </c>
      <c r="V29" s="129">
        <v>2705</v>
      </c>
      <c r="W29" s="129">
        <v>1746</v>
      </c>
      <c r="X29" s="129">
        <v>1356</v>
      </c>
      <c r="Y29" s="129">
        <v>1657</v>
      </c>
      <c r="Z29" s="129">
        <v>2159</v>
      </c>
      <c r="AA29" s="129">
        <v>1580</v>
      </c>
      <c r="AB29" s="129">
        <v>1256</v>
      </c>
      <c r="AC29" s="129">
        <v>1748</v>
      </c>
      <c r="AD29" s="129">
        <v>2311</v>
      </c>
      <c r="AE29" s="129">
        <v>1681</v>
      </c>
      <c r="AF29" s="129">
        <v>1486</v>
      </c>
      <c r="AG29" s="129">
        <v>2039</v>
      </c>
      <c r="AH29" s="130">
        <v>2667</v>
      </c>
      <c r="AI29" s="130">
        <v>2687</v>
      </c>
      <c r="AJ29" s="130">
        <v>2181</v>
      </c>
      <c r="AK29" s="130">
        <v>2695</v>
      </c>
      <c r="AL29" s="130">
        <v>3950</v>
      </c>
      <c r="AM29" s="130">
        <v>3372</v>
      </c>
      <c r="AN29" s="130">
        <v>2664</v>
      </c>
      <c r="AO29" s="130">
        <v>3291</v>
      </c>
      <c r="AP29" s="123">
        <v>4263</v>
      </c>
      <c r="AQ29" s="123">
        <v>3654</v>
      </c>
      <c r="AR29" s="123">
        <v>3012</v>
      </c>
      <c r="AS29" s="123">
        <v>3149</v>
      </c>
      <c r="AT29" s="123">
        <v>4063</v>
      </c>
      <c r="AU29" s="123">
        <v>3870</v>
      </c>
      <c r="AV29" s="123">
        <v>2735</v>
      </c>
      <c r="AW29" s="123">
        <v>3111</v>
      </c>
      <c r="AX29" s="123">
        <v>3845</v>
      </c>
      <c r="AY29" s="123">
        <v>3435</v>
      </c>
    </row>
    <row r="30" spans="1:51" ht="17.25" thickBot="1" x14ac:dyDescent="0.3">
      <c r="A30" s="752"/>
      <c r="B30" s="753"/>
      <c r="C30" s="38"/>
      <c r="D30" s="38"/>
      <c r="E30" s="51"/>
      <c r="G30" s="131" t="s">
        <v>207</v>
      </c>
      <c r="H30" s="132">
        <f t="shared" ref="H30:Y30" si="0">H29-H28</f>
        <v>686</v>
      </c>
      <c r="I30" s="132">
        <f t="shared" si="0"/>
        <v>1077</v>
      </c>
      <c r="J30" s="132">
        <f t="shared" si="0"/>
        <v>2050</v>
      </c>
      <c r="K30" s="132">
        <f t="shared" si="0"/>
        <v>1400</v>
      </c>
      <c r="L30" s="132">
        <f t="shared" si="0"/>
        <v>710</v>
      </c>
      <c r="M30" s="132">
        <f t="shared" si="0"/>
        <v>1041</v>
      </c>
      <c r="N30" s="132">
        <f t="shared" si="0"/>
        <v>2005</v>
      </c>
      <c r="O30" s="132">
        <f t="shared" si="0"/>
        <v>1171</v>
      </c>
      <c r="P30" s="132">
        <f t="shared" si="0"/>
        <v>810</v>
      </c>
      <c r="Q30" s="132">
        <f t="shared" si="0"/>
        <v>887</v>
      </c>
      <c r="R30" s="132">
        <f t="shared" si="0"/>
        <v>1652</v>
      </c>
      <c r="S30" s="132">
        <f t="shared" si="0"/>
        <v>926</v>
      </c>
      <c r="T30" s="132">
        <f t="shared" si="0"/>
        <v>643</v>
      </c>
      <c r="U30" s="132">
        <f t="shared" si="0"/>
        <v>772</v>
      </c>
      <c r="V30" s="132">
        <f t="shared" si="0"/>
        <v>1690</v>
      </c>
      <c r="W30" s="132">
        <f t="shared" si="0"/>
        <v>597</v>
      </c>
      <c r="X30" s="132">
        <f t="shared" si="0"/>
        <v>755</v>
      </c>
      <c r="Y30" s="132">
        <f t="shared" si="0"/>
        <v>588</v>
      </c>
      <c r="Z30" s="132">
        <f>Z28-Z29</f>
        <v>-1220</v>
      </c>
      <c r="AA30" s="132">
        <f t="shared" ref="AA30:AM30" si="1">AA28-AA29</f>
        <v>-1028</v>
      </c>
      <c r="AB30" s="132">
        <f t="shared" si="1"/>
        <v>-401</v>
      </c>
      <c r="AC30" s="132">
        <f t="shared" si="1"/>
        <v>-772</v>
      </c>
      <c r="AD30" s="132">
        <f t="shared" si="1"/>
        <v>-919</v>
      </c>
      <c r="AE30" s="132">
        <f t="shared" si="1"/>
        <v>-556</v>
      </c>
      <c r="AF30" s="132">
        <f t="shared" si="1"/>
        <v>716</v>
      </c>
      <c r="AG30" s="132">
        <f t="shared" si="1"/>
        <v>-35</v>
      </c>
      <c r="AH30" s="133">
        <f t="shared" si="1"/>
        <v>-164</v>
      </c>
      <c r="AI30" s="133">
        <f t="shared" si="1"/>
        <v>265</v>
      </c>
      <c r="AJ30" s="133">
        <f t="shared" si="1"/>
        <v>573</v>
      </c>
      <c r="AK30" s="133">
        <f t="shared" si="1"/>
        <v>-110</v>
      </c>
      <c r="AL30" s="133">
        <f t="shared" si="1"/>
        <v>-1271</v>
      </c>
      <c r="AM30" s="133">
        <f t="shared" si="1"/>
        <v>-403</v>
      </c>
      <c r="AN30" s="133">
        <f t="shared" ref="AN30:AS30" si="2">AN28-AN29</f>
        <v>185</v>
      </c>
      <c r="AO30" s="133">
        <f t="shared" si="2"/>
        <v>-1182</v>
      </c>
      <c r="AP30" s="134">
        <f t="shared" si="2"/>
        <v>-1071</v>
      </c>
      <c r="AQ30" s="134">
        <f t="shared" si="2"/>
        <v>-796</v>
      </c>
      <c r="AR30" s="134">
        <f t="shared" si="2"/>
        <v>-760</v>
      </c>
      <c r="AS30" s="134">
        <f t="shared" si="2"/>
        <v>405</v>
      </c>
      <c r="AT30" s="134">
        <f t="shared" ref="AT30:AU30" si="3">AT28-AT29</f>
        <v>-1081</v>
      </c>
      <c r="AU30" s="134">
        <f t="shared" si="3"/>
        <v>-602</v>
      </c>
      <c r="AV30" s="134">
        <f t="shared" ref="AV30:AW30" si="4">AV28-AV29</f>
        <v>-399</v>
      </c>
      <c r="AW30" s="134">
        <f t="shared" si="4"/>
        <v>363</v>
      </c>
      <c r="AX30" s="134">
        <f t="shared" ref="AX30:AY30" si="5">AX28-AX29</f>
        <v>-688</v>
      </c>
      <c r="AY30" s="134">
        <f t="shared" si="5"/>
        <v>184</v>
      </c>
    </row>
    <row r="31" spans="1:51" ht="15.75" x14ac:dyDescent="0.25">
      <c r="A31" s="754"/>
      <c r="B31" s="753"/>
      <c r="C31" s="753"/>
      <c r="D31" s="753"/>
      <c r="E31" s="51"/>
    </row>
    <row r="32" spans="1:51" x14ac:dyDescent="0.2">
      <c r="A32" s="4"/>
      <c r="B32" s="4"/>
      <c r="C32" s="4"/>
      <c r="D32" s="4"/>
      <c r="E32" s="4"/>
    </row>
    <row r="33" spans="1:48" ht="15.75" customHeight="1" x14ac:dyDescent="0.2">
      <c r="A33" s="742"/>
      <c r="B33" s="772"/>
      <c r="C33" s="772"/>
      <c r="D33" s="4"/>
      <c r="E33" s="4"/>
      <c r="F33" s="4"/>
      <c r="G33" s="4"/>
    </row>
    <row r="34" spans="1:48" ht="15.75" customHeight="1" x14ac:dyDescent="0.25">
      <c r="A34" s="742"/>
      <c r="B34" s="743"/>
      <c r="C34" s="744"/>
      <c r="D34" s="4"/>
      <c r="E34" s="34"/>
      <c r="F34" s="54"/>
      <c r="G34" s="54"/>
    </row>
    <row r="35" spans="1:48" ht="16.5" x14ac:dyDescent="0.25">
      <c r="A35" s="34"/>
      <c r="B35" s="745"/>
      <c r="C35" s="1"/>
      <c r="D35" s="4"/>
      <c r="E35" s="34"/>
      <c r="F35" s="54"/>
      <c r="G35" s="54"/>
      <c r="AT35" s="46"/>
      <c r="AU35" s="46"/>
      <c r="AV35" s="46"/>
    </row>
    <row r="36" spans="1:48" ht="16.5" x14ac:dyDescent="0.25">
      <c r="A36" s="34"/>
      <c r="B36" s="745"/>
      <c r="C36" s="1"/>
      <c r="D36" s="4"/>
      <c r="E36" s="34"/>
      <c r="F36" s="54"/>
      <c r="G36" s="54"/>
      <c r="AT36" s="46"/>
      <c r="AU36" s="46"/>
      <c r="AV36" s="46"/>
    </row>
    <row r="37" spans="1:48" ht="16.5" x14ac:dyDescent="0.25">
      <c r="A37" s="5"/>
      <c r="B37" s="745"/>
      <c r="C37" s="1"/>
      <c r="D37" s="4"/>
      <c r="E37" s="5"/>
      <c r="F37" s="54"/>
      <c r="G37" s="54"/>
    </row>
    <row r="38" spans="1:48" ht="16.5" x14ac:dyDescent="0.25">
      <c r="A38" s="34"/>
      <c r="B38" s="745"/>
      <c r="C38" s="1"/>
      <c r="D38" s="4"/>
      <c r="E38" s="5"/>
      <c r="F38" s="54"/>
      <c r="G38" s="54"/>
    </row>
    <row r="39" spans="1:48" ht="16.5" x14ac:dyDescent="0.25">
      <c r="A39" s="5"/>
      <c r="B39" s="745"/>
      <c r="C39" s="1"/>
      <c r="D39" s="4"/>
      <c r="E39" s="5"/>
      <c r="F39" s="54"/>
      <c r="G39" s="54"/>
    </row>
    <row r="40" spans="1:48" ht="16.5" x14ac:dyDescent="0.25">
      <c r="A40" s="5"/>
      <c r="B40" s="745"/>
      <c r="C40" s="1"/>
      <c r="D40" s="4"/>
      <c r="E40" s="5"/>
      <c r="F40" s="4"/>
      <c r="G40" s="4"/>
    </row>
    <row r="41" spans="1:48" ht="16.5" x14ac:dyDescent="0.25">
      <c r="A41" s="5"/>
      <c r="B41" s="745"/>
      <c r="C41" s="1"/>
      <c r="D41" s="4"/>
      <c r="E41" s="4"/>
      <c r="F41" s="4"/>
      <c r="G41" s="4"/>
    </row>
    <row r="42" spans="1:48" ht="16.5" x14ac:dyDescent="0.25">
      <c r="A42" s="5"/>
      <c r="B42" s="745"/>
      <c r="C42" s="1"/>
      <c r="D42" s="4"/>
      <c r="E42" s="4"/>
      <c r="F42" s="4"/>
      <c r="G42" s="4"/>
    </row>
    <row r="43" spans="1:48" ht="16.5" x14ac:dyDescent="0.25">
      <c r="A43" s="78"/>
      <c r="B43" s="746"/>
      <c r="C43" s="747"/>
      <c r="D43" s="4"/>
      <c r="E43" s="34"/>
      <c r="F43" s="4"/>
      <c r="G43" s="4"/>
    </row>
    <row r="44" spans="1:48" ht="16.5" x14ac:dyDescent="0.25">
      <c r="A44" s="5"/>
      <c r="B44" s="772"/>
      <c r="C44" s="772"/>
      <c r="D44" s="5"/>
      <c r="E44" s="5"/>
      <c r="F44" s="4"/>
      <c r="G44" s="4"/>
    </row>
    <row r="45" spans="1:48" ht="16.5" x14ac:dyDescent="0.25">
      <c r="A45" s="5"/>
      <c r="B45" s="747"/>
      <c r="C45" s="747"/>
      <c r="D45" s="5"/>
      <c r="E45" s="34"/>
      <c r="F45" s="4"/>
      <c r="G45" s="4"/>
    </row>
    <row r="46" spans="1:48" ht="16.5" x14ac:dyDescent="0.25">
      <c r="A46" s="34"/>
      <c r="B46" s="745"/>
      <c r="C46" s="3"/>
      <c r="D46" s="34"/>
      <c r="E46" s="5"/>
      <c r="F46" s="4"/>
      <c r="G46" s="4"/>
    </row>
    <row r="47" spans="1:48" ht="16.5" x14ac:dyDescent="0.25">
      <c r="A47" s="5"/>
      <c r="B47" s="745"/>
      <c r="C47" s="3"/>
      <c r="D47" s="34"/>
      <c r="E47" s="5"/>
      <c r="F47" s="4"/>
      <c r="G47" s="4"/>
    </row>
    <row r="48" spans="1:48" ht="16.5" x14ac:dyDescent="0.25">
      <c r="A48" s="34"/>
      <c r="B48" s="745"/>
      <c r="C48" s="3"/>
      <c r="D48" s="5"/>
      <c r="E48" s="4"/>
      <c r="F48" s="748"/>
      <c r="G48" s="4"/>
    </row>
    <row r="49" spans="1:15" ht="16.5" x14ac:dyDescent="0.25">
      <c r="A49" s="5"/>
      <c r="B49" s="745"/>
      <c r="C49" s="3"/>
      <c r="D49" s="5"/>
      <c r="E49" s="4"/>
      <c r="F49" s="4"/>
      <c r="G49" s="4"/>
    </row>
    <row r="50" spans="1:15" ht="16.5" x14ac:dyDescent="0.25">
      <c r="A50" s="745"/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</row>
    <row r="51" spans="1:15" ht="16.5" x14ac:dyDescent="0.25">
      <c r="A51" s="745"/>
      <c r="B51" s="745"/>
      <c r="C51" s="745"/>
      <c r="D51" s="745"/>
      <c r="E51" s="745"/>
      <c r="F51" s="745"/>
      <c r="G51" s="745"/>
      <c r="H51" s="745"/>
      <c r="I51" s="745"/>
      <c r="J51" s="745"/>
      <c r="K51" s="745"/>
      <c r="L51" s="745"/>
      <c r="M51" s="745"/>
      <c r="N51" s="745"/>
      <c r="O51" s="745"/>
    </row>
    <row r="52" spans="1:15" ht="16.5" x14ac:dyDescent="0.25">
      <c r="A52" s="745"/>
      <c r="B52" s="745"/>
      <c r="C52" s="745"/>
      <c r="D52" s="745"/>
      <c r="E52" s="745"/>
      <c r="F52" s="745"/>
      <c r="G52" s="745"/>
      <c r="H52" s="745"/>
      <c r="I52" s="745"/>
      <c r="J52" s="745"/>
      <c r="K52" s="745"/>
      <c r="L52" s="745"/>
      <c r="M52" s="745"/>
      <c r="N52" s="745"/>
      <c r="O52" s="745"/>
    </row>
    <row r="53" spans="1:15" ht="16.5" x14ac:dyDescent="0.25">
      <c r="A53" s="745"/>
      <c r="B53" s="745"/>
      <c r="C53" s="745"/>
      <c r="D53" s="745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</row>
    <row r="54" spans="1:15" ht="16.5" x14ac:dyDescent="0.2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</row>
    <row r="55" spans="1:15" ht="16.5" x14ac:dyDescent="0.25">
      <c r="A55" s="745"/>
      <c r="B55" s="745"/>
      <c r="C55" s="745"/>
      <c r="D55" s="745"/>
      <c r="E55" s="745"/>
      <c r="F55" s="745"/>
      <c r="G55" s="745"/>
      <c r="H55" s="745"/>
      <c r="I55" s="745"/>
      <c r="J55" s="745"/>
      <c r="K55" s="745"/>
      <c r="L55" s="745"/>
      <c r="M55" s="745"/>
      <c r="N55" s="745"/>
      <c r="O55" s="745"/>
    </row>
    <row r="56" spans="1:15" ht="16.5" x14ac:dyDescent="0.25">
      <c r="A56" s="745"/>
      <c r="B56" s="745"/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</row>
    <row r="57" spans="1:15" ht="16.5" x14ac:dyDescent="0.25">
      <c r="A57" s="745"/>
      <c r="B57" s="745"/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</row>
    <row r="58" spans="1:15" ht="16.5" x14ac:dyDescent="0.25">
      <c r="A58" s="745"/>
      <c r="B58" s="745"/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</row>
    <row r="59" spans="1:15" ht="16.5" x14ac:dyDescent="0.25">
      <c r="A59" s="745"/>
      <c r="B59" s="745"/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</row>
    <row r="60" spans="1:15" ht="16.5" x14ac:dyDescent="0.25">
      <c r="A60" s="745"/>
      <c r="B60" s="745"/>
      <c r="C60" s="745"/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5"/>
      <c r="O60" s="745"/>
    </row>
    <row r="61" spans="1:15" ht="16.5" x14ac:dyDescent="0.25">
      <c r="A61" s="745"/>
      <c r="B61" s="745"/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</row>
    <row r="62" spans="1:15" ht="16.5" x14ac:dyDescent="0.25">
      <c r="A62" s="745"/>
      <c r="B62" s="745"/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</row>
    <row r="63" spans="1:15" ht="16.5" x14ac:dyDescent="0.25">
      <c r="A63" s="745"/>
      <c r="B63" s="745"/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</row>
    <row r="64" spans="1:15" ht="16.5" x14ac:dyDescent="0.25">
      <c r="A64" s="745"/>
      <c r="B64" s="745"/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</row>
    <row r="65" spans="1:87" ht="16.5" x14ac:dyDescent="0.25">
      <c r="A65" s="745"/>
      <c r="B65" s="745"/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</row>
    <row r="66" spans="1:87" ht="16.5" x14ac:dyDescent="0.25">
      <c r="A66" s="745"/>
      <c r="B66" s="745"/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</row>
    <row r="67" spans="1:87" ht="16.5" x14ac:dyDescent="0.25">
      <c r="A67" s="745"/>
      <c r="B67" s="745"/>
      <c r="C67" s="745"/>
      <c r="D67" s="745"/>
      <c r="E67" s="745"/>
      <c r="F67" s="745"/>
      <c r="G67" s="745"/>
      <c r="H67" s="745"/>
      <c r="I67" s="745"/>
      <c r="J67" s="745"/>
      <c r="K67" s="745"/>
      <c r="L67" s="745"/>
      <c r="M67" s="745"/>
      <c r="N67" s="745"/>
      <c r="O67" s="745"/>
    </row>
    <row r="68" spans="1:87" ht="16.5" x14ac:dyDescent="0.25">
      <c r="A68" s="745"/>
      <c r="B68" s="745"/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</row>
    <row r="69" spans="1:87" ht="16.5" x14ac:dyDescent="0.25">
      <c r="A69" s="745"/>
      <c r="B69" s="745"/>
      <c r="C69" s="745"/>
      <c r="D69" s="745"/>
      <c r="E69" s="745"/>
      <c r="F69" s="745"/>
      <c r="G69" s="745"/>
      <c r="H69" s="745"/>
      <c r="I69" s="745"/>
      <c r="J69" s="745"/>
      <c r="K69" s="745"/>
      <c r="L69" s="745"/>
      <c r="M69" s="745"/>
      <c r="N69" s="745"/>
      <c r="O69" s="745"/>
    </row>
    <row r="70" spans="1:87" ht="16.5" x14ac:dyDescent="0.25">
      <c r="A70" s="745"/>
      <c r="B70" s="745"/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</row>
    <row r="71" spans="1:87" ht="16.5" x14ac:dyDescent="0.25">
      <c r="A71" s="6"/>
      <c r="B71" s="9"/>
      <c r="C71" s="9"/>
    </row>
    <row r="72" spans="1:87" ht="13.5" thickBot="1" x14ac:dyDescent="0.25"/>
    <row r="73" spans="1:87" ht="30.75" customHeight="1" thickBot="1" x14ac:dyDescent="0.3">
      <c r="A73" s="286" t="s">
        <v>26</v>
      </c>
      <c r="B73" s="287" t="s">
        <v>545</v>
      </c>
      <c r="C73" s="288" t="s">
        <v>546</v>
      </c>
      <c r="D73" s="68"/>
      <c r="E73" s="68"/>
    </row>
    <row r="74" spans="1:87" ht="13.5" customHeight="1" x14ac:dyDescent="0.25">
      <c r="A74" s="289"/>
      <c r="B74" s="290"/>
      <c r="C74" s="291"/>
      <c r="D74" s="68"/>
      <c r="E74" s="68"/>
      <c r="G74" s="55"/>
    </row>
    <row r="75" spans="1:87" s="15" customFormat="1" ht="15.75" x14ac:dyDescent="0.25">
      <c r="A75" s="353" t="s">
        <v>306</v>
      </c>
      <c r="B75" s="480">
        <v>3649.81</v>
      </c>
      <c r="C75" s="480">
        <v>3730.03</v>
      </c>
      <c r="D75" s="68"/>
      <c r="E75" s="181"/>
      <c r="F75" s="179"/>
      <c r="G75" s="57"/>
      <c r="H75" s="179"/>
      <c r="I75" s="58"/>
      <c r="J75" s="5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</row>
    <row r="76" spans="1:87" s="15" customFormat="1" ht="16.5" customHeight="1" x14ac:dyDescent="0.25">
      <c r="A76" s="353" t="s">
        <v>56</v>
      </c>
      <c r="B76" s="480">
        <v>4122.87</v>
      </c>
      <c r="C76" s="480">
        <v>4060.44</v>
      </c>
      <c r="D76" s="68"/>
      <c r="E76" s="180"/>
      <c r="F76" s="179"/>
      <c r="G76" s="57"/>
      <c r="I76" s="58"/>
      <c r="J76" s="59"/>
      <c r="AV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</row>
    <row r="77" spans="1:87" s="15" customFormat="1" ht="15.75" x14ac:dyDescent="0.25">
      <c r="A77" s="353" t="s">
        <v>138</v>
      </c>
      <c r="B77" s="480">
        <v>5457.05</v>
      </c>
      <c r="C77" s="480">
        <v>5361.94</v>
      </c>
      <c r="D77" s="68"/>
      <c r="E77" s="181"/>
      <c r="F77" s="179"/>
      <c r="G77" s="57"/>
      <c r="I77" s="58"/>
      <c r="J77" s="59"/>
      <c r="AV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</row>
    <row r="78" spans="1:87" s="15" customFormat="1" ht="15.75" x14ac:dyDescent="0.25">
      <c r="A78" s="354" t="s">
        <v>318</v>
      </c>
      <c r="B78" s="481">
        <v>5670.3</v>
      </c>
      <c r="C78" s="481">
        <v>5449.3</v>
      </c>
      <c r="D78" s="68"/>
      <c r="E78" s="181"/>
      <c r="F78" s="60"/>
      <c r="G78" s="61"/>
      <c r="I78" s="62"/>
      <c r="J78" s="63"/>
      <c r="AV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</row>
    <row r="79" spans="1:87" s="15" customFormat="1" ht="15.75" x14ac:dyDescent="0.25">
      <c r="A79" s="353" t="s">
        <v>320</v>
      </c>
      <c r="B79" s="480">
        <v>5525.62</v>
      </c>
      <c r="C79" s="480">
        <v>5155.38</v>
      </c>
      <c r="D79" s="68"/>
      <c r="E79" s="181"/>
      <c r="F79" s="60"/>
      <c r="G79" s="61"/>
      <c r="H79" s="179"/>
      <c r="I79" s="62"/>
      <c r="J79" s="63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</row>
    <row r="80" spans="1:87" s="179" customFormat="1" ht="15.75" x14ac:dyDescent="0.25">
      <c r="A80" s="353" t="s">
        <v>1</v>
      </c>
      <c r="B80" s="480">
        <v>5990.27</v>
      </c>
      <c r="C80" s="480">
        <v>5315.95</v>
      </c>
      <c r="D80" s="68"/>
      <c r="E80" s="181"/>
      <c r="F80" s="60"/>
      <c r="G80" s="61"/>
      <c r="I80" s="62"/>
      <c r="J80" s="63"/>
    </row>
    <row r="81" spans="1:11" ht="15.75" hidden="1" x14ac:dyDescent="0.25">
      <c r="A81" s="354" t="s">
        <v>317</v>
      </c>
      <c r="B81" s="481"/>
      <c r="C81" s="481"/>
      <c r="D81" s="68"/>
      <c r="E81" s="182"/>
      <c r="F81" s="64"/>
      <c r="G81" s="4"/>
      <c r="H81" s="4"/>
      <c r="I81" s="65"/>
      <c r="J81" s="65"/>
    </row>
    <row r="82" spans="1:11" ht="15.75" x14ac:dyDescent="0.25">
      <c r="A82" s="353" t="s">
        <v>0</v>
      </c>
      <c r="B82" s="480">
        <v>6671.33</v>
      </c>
      <c r="C82" s="480">
        <v>6276.62</v>
      </c>
      <c r="D82" s="68"/>
      <c r="E82" s="181"/>
      <c r="F82" s="4"/>
      <c r="G82" s="66"/>
      <c r="H82" s="67"/>
      <c r="I82" s="68"/>
      <c r="J82" s="69"/>
      <c r="K82" s="56"/>
    </row>
    <row r="83" spans="1:11" s="48" customFormat="1" ht="16.5" thickBot="1" x14ac:dyDescent="0.3">
      <c r="A83" s="355" t="s">
        <v>307</v>
      </c>
      <c r="B83" s="482">
        <v>9117.41</v>
      </c>
      <c r="C83" s="482">
        <v>8005.48</v>
      </c>
      <c r="D83" s="68"/>
      <c r="E83" s="181"/>
      <c r="F83" s="70"/>
      <c r="G83" s="71"/>
      <c r="H83" s="72"/>
      <c r="I83" s="73"/>
      <c r="J83" s="74"/>
    </row>
    <row r="84" spans="1:11" x14ac:dyDescent="0.2">
      <c r="E84" s="4"/>
      <c r="F84" s="4"/>
    </row>
    <row r="85" spans="1:11" ht="29.25" customHeight="1" x14ac:dyDescent="0.2">
      <c r="A85" s="292"/>
      <c r="C85" s="293"/>
      <c r="E85" s="4"/>
      <c r="G85" s="4"/>
    </row>
    <row r="86" spans="1:11" ht="31.5" customHeight="1" x14ac:dyDescent="0.2">
      <c r="A86" s="385"/>
      <c r="B86" s="385"/>
      <c r="C86" s="385"/>
      <c r="D86" s="4"/>
      <c r="E86" s="4"/>
      <c r="F86" s="4"/>
      <c r="G86" s="4"/>
    </row>
    <row r="87" spans="1:11" x14ac:dyDescent="0.2">
      <c r="A87" s="385"/>
      <c r="B87" s="385"/>
      <c r="C87" s="385"/>
      <c r="D87" s="4"/>
      <c r="E87" s="4"/>
      <c r="F87" s="4"/>
      <c r="G87" s="4"/>
    </row>
    <row r="88" spans="1:11" x14ac:dyDescent="0.2">
      <c r="A88" s="385"/>
      <c r="B88" s="385"/>
      <c r="C88" s="385"/>
      <c r="D88" s="4"/>
      <c r="E88" s="4"/>
      <c r="F88" s="4"/>
      <c r="G88" s="4"/>
    </row>
    <row r="89" spans="1:11" x14ac:dyDescent="0.2">
      <c r="A89" s="385"/>
      <c r="B89" s="385"/>
      <c r="C89" s="385"/>
      <c r="D89" s="4"/>
      <c r="E89" s="4"/>
      <c r="F89" s="4"/>
      <c r="G89" s="4"/>
    </row>
    <row r="90" spans="1:11" x14ac:dyDescent="0.2">
      <c r="A90" s="385"/>
      <c r="B90" s="385"/>
      <c r="C90" s="385"/>
      <c r="D90" s="4"/>
      <c r="E90" s="4"/>
      <c r="F90" s="4"/>
      <c r="G90" s="4"/>
    </row>
    <row r="91" spans="1:11" x14ac:dyDescent="0.2">
      <c r="A91" s="385"/>
      <c r="B91" s="385"/>
      <c r="C91" s="385"/>
      <c r="D91" s="4"/>
      <c r="E91" s="4"/>
      <c r="F91" s="4"/>
      <c r="G91" s="4"/>
    </row>
    <row r="92" spans="1:11" x14ac:dyDescent="0.2">
      <c r="A92" s="385"/>
      <c r="B92" s="385"/>
      <c r="C92" s="385"/>
      <c r="D92" s="4"/>
      <c r="E92" s="4"/>
      <c r="F92" s="4"/>
      <c r="G92" s="4"/>
    </row>
    <row r="93" spans="1:11" x14ac:dyDescent="0.2">
      <c r="A93" s="385"/>
      <c r="B93" s="385"/>
      <c r="C93" s="385"/>
      <c r="D93" s="4"/>
      <c r="E93" s="4"/>
      <c r="F93" s="4"/>
      <c r="G93" s="4"/>
    </row>
    <row r="94" spans="1:11" x14ac:dyDescent="0.2">
      <c r="A94" s="385"/>
      <c r="B94" s="385"/>
      <c r="C94" s="385"/>
      <c r="D94" s="4"/>
      <c r="E94" s="4"/>
      <c r="F94" s="4"/>
      <c r="G94" s="4"/>
    </row>
    <row r="95" spans="1:11" x14ac:dyDescent="0.2">
      <c r="A95" s="385"/>
      <c r="B95" s="385"/>
      <c r="C95" s="385"/>
      <c r="D95" s="4"/>
      <c r="E95" s="4"/>
      <c r="F95" s="4"/>
      <c r="G95" s="4"/>
    </row>
    <row r="96" spans="1:11" x14ac:dyDescent="0.2">
      <c r="A96" s="385"/>
      <c r="B96" s="385"/>
      <c r="C96" s="385"/>
      <c r="D96" s="4"/>
      <c r="E96" s="4"/>
      <c r="F96" s="4"/>
      <c r="G96" s="4"/>
    </row>
    <row r="97" spans="1:19" x14ac:dyDescent="0.2">
      <c r="A97" s="385"/>
      <c r="B97" s="385"/>
      <c r="C97" s="385"/>
      <c r="D97" s="4"/>
      <c r="E97" s="4"/>
      <c r="F97" s="4"/>
      <c r="G97" s="4"/>
    </row>
    <row r="98" spans="1:19" x14ac:dyDescent="0.2">
      <c r="A98" s="385"/>
      <c r="B98" s="385"/>
      <c r="C98" s="385"/>
      <c r="D98" s="4"/>
      <c r="E98" s="4"/>
      <c r="F98" s="4"/>
      <c r="G98" s="4"/>
    </row>
    <row r="99" spans="1:19" x14ac:dyDescent="0.2">
      <c r="A99" s="385"/>
      <c r="B99" s="385"/>
      <c r="C99" s="385"/>
      <c r="D99" s="4"/>
      <c r="E99" s="4"/>
      <c r="F99" s="4"/>
      <c r="G99" s="4"/>
    </row>
    <row r="100" spans="1:19" x14ac:dyDescent="0.2">
      <c r="A100" s="4"/>
      <c r="B100" s="4"/>
      <c r="C100" s="294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67" t="s">
        <v>162</v>
      </c>
      <c r="B102" s="769" t="s">
        <v>5</v>
      </c>
      <c r="C102" s="770"/>
      <c r="D102" s="771"/>
      <c r="E102" s="769" t="s">
        <v>6</v>
      </c>
      <c r="F102" s="770"/>
      <c r="G102" s="771"/>
      <c r="H102" s="764" t="s">
        <v>8</v>
      </c>
      <c r="I102" s="765"/>
      <c r="J102" s="766"/>
      <c r="K102" s="764" t="s">
        <v>7</v>
      </c>
      <c r="L102" s="765"/>
      <c r="M102" s="766"/>
      <c r="N102" s="764" t="s">
        <v>158</v>
      </c>
      <c r="O102" s="765"/>
      <c r="P102" s="766"/>
      <c r="Q102" s="764" t="s">
        <v>159</v>
      </c>
      <c r="R102" s="765"/>
      <c r="S102" s="766"/>
    </row>
    <row r="103" spans="1:19" ht="16.5" thickBot="1" x14ac:dyDescent="0.3">
      <c r="A103" s="768"/>
      <c r="B103" s="141">
        <v>2014</v>
      </c>
      <c r="C103" s="142">
        <v>2015</v>
      </c>
      <c r="D103" s="591">
        <v>2016</v>
      </c>
      <c r="E103" s="141">
        <v>2014</v>
      </c>
      <c r="F103" s="142">
        <v>2015</v>
      </c>
      <c r="G103" s="143">
        <v>2016</v>
      </c>
      <c r="H103" s="141">
        <v>2014</v>
      </c>
      <c r="I103" s="142">
        <v>2015</v>
      </c>
      <c r="J103" s="143">
        <v>2016</v>
      </c>
      <c r="K103" s="141">
        <v>2014</v>
      </c>
      <c r="L103" s="142">
        <v>2015</v>
      </c>
      <c r="M103" s="143">
        <v>2016</v>
      </c>
      <c r="N103" s="141">
        <v>2014</v>
      </c>
      <c r="O103" s="142">
        <v>2015</v>
      </c>
      <c r="P103" s="143">
        <v>2016</v>
      </c>
      <c r="Q103" s="141">
        <v>2014</v>
      </c>
      <c r="R103" s="142">
        <v>2015</v>
      </c>
      <c r="S103" s="143">
        <v>2016</v>
      </c>
    </row>
    <row r="104" spans="1:19" ht="16.5" x14ac:dyDescent="0.25">
      <c r="A104" s="295" t="s">
        <v>9</v>
      </c>
      <c r="B104" s="144">
        <v>7294.3281818181822</v>
      </c>
      <c r="C104" s="145">
        <v>5815.07</v>
      </c>
      <c r="D104" s="146">
        <v>4462.3</v>
      </c>
      <c r="E104" s="147">
        <v>14076.37</v>
      </c>
      <c r="F104" s="146">
        <v>14766.91</v>
      </c>
      <c r="G104" s="148">
        <v>8479.8799999999992</v>
      </c>
      <c r="H104" s="144">
        <v>1423.18</v>
      </c>
      <c r="I104" s="145">
        <v>1243.48</v>
      </c>
      <c r="J104" s="146">
        <v>853.85</v>
      </c>
      <c r="K104" s="149">
        <v>734.14</v>
      </c>
      <c r="L104" s="150">
        <v>784.33</v>
      </c>
      <c r="M104" s="146">
        <v>499.9</v>
      </c>
      <c r="N104" s="149">
        <v>1244.8</v>
      </c>
      <c r="O104" s="150">
        <v>1251.8499999999999</v>
      </c>
      <c r="P104" s="146">
        <v>1097.3800000000001</v>
      </c>
      <c r="Q104" s="149">
        <v>19.91</v>
      </c>
      <c r="R104" s="150">
        <v>17.100000000000001</v>
      </c>
      <c r="S104" s="146">
        <v>14.02</v>
      </c>
    </row>
    <row r="105" spans="1:19" ht="16.5" x14ac:dyDescent="0.25">
      <c r="A105" s="296" t="s">
        <v>10</v>
      </c>
      <c r="B105" s="151">
        <v>7151.58</v>
      </c>
      <c r="C105" s="152">
        <v>5701.4874999999993</v>
      </c>
      <c r="D105" s="153">
        <v>4594.96</v>
      </c>
      <c r="E105" s="154">
        <v>14191.63</v>
      </c>
      <c r="F105" s="153">
        <v>14531.125</v>
      </c>
      <c r="G105" s="155">
        <v>8306.4269047619055</v>
      </c>
      <c r="H105" s="151">
        <v>1410.5</v>
      </c>
      <c r="I105" s="152">
        <v>1197.5999999999999</v>
      </c>
      <c r="J105" s="153">
        <v>920.24</v>
      </c>
      <c r="K105" s="156">
        <v>728.55</v>
      </c>
      <c r="L105" s="157">
        <v>785.55</v>
      </c>
      <c r="M105" s="153">
        <v>505.57</v>
      </c>
      <c r="N105" s="156">
        <v>1300.98</v>
      </c>
      <c r="O105" s="157">
        <v>1227.19</v>
      </c>
      <c r="P105" s="153">
        <v>1199.9100000000001</v>
      </c>
      <c r="Q105" s="156">
        <v>20.83</v>
      </c>
      <c r="R105" s="157">
        <v>16.84</v>
      </c>
      <c r="S105" s="153">
        <v>15.07</v>
      </c>
    </row>
    <row r="106" spans="1:19" ht="16.5" x14ac:dyDescent="0.25">
      <c r="A106" s="296" t="s">
        <v>11</v>
      </c>
      <c r="B106" s="151">
        <v>6667.56</v>
      </c>
      <c r="C106" s="152">
        <v>5925.4554545454539</v>
      </c>
      <c r="D106" s="153"/>
      <c r="E106" s="154">
        <v>15656.79</v>
      </c>
      <c r="F106" s="153">
        <v>13742.160909090908</v>
      </c>
      <c r="G106" s="155"/>
      <c r="H106" s="151">
        <v>1451.62</v>
      </c>
      <c r="I106" s="152">
        <v>1138.6400000000001</v>
      </c>
      <c r="J106" s="153"/>
      <c r="K106" s="156">
        <v>773.07</v>
      </c>
      <c r="L106" s="157">
        <v>786.32</v>
      </c>
      <c r="M106" s="153"/>
      <c r="N106" s="156">
        <v>1336.08</v>
      </c>
      <c r="O106" s="157">
        <v>1178.6300000000001</v>
      </c>
      <c r="P106" s="153"/>
      <c r="Q106" s="156">
        <v>20.74</v>
      </c>
      <c r="R106" s="157">
        <v>16.22</v>
      </c>
      <c r="S106" s="153"/>
    </row>
    <row r="107" spans="1:19" ht="16.5" x14ac:dyDescent="0.25">
      <c r="A107" s="296" t="s">
        <v>12</v>
      </c>
      <c r="B107" s="151">
        <v>6670.24</v>
      </c>
      <c r="C107" s="152">
        <v>6027.97</v>
      </c>
      <c r="D107" s="153"/>
      <c r="E107" s="154">
        <v>17370.75</v>
      </c>
      <c r="F107" s="153">
        <v>12779.75</v>
      </c>
      <c r="G107" s="155"/>
      <c r="H107" s="151">
        <v>1431.5</v>
      </c>
      <c r="I107" s="152">
        <v>1150.0999999999999</v>
      </c>
      <c r="J107" s="153"/>
      <c r="K107" s="156">
        <v>792.33</v>
      </c>
      <c r="L107" s="157">
        <v>768.8</v>
      </c>
      <c r="M107" s="153"/>
      <c r="N107" s="156">
        <v>1299</v>
      </c>
      <c r="O107" s="157">
        <v>1197.9100000000001</v>
      </c>
      <c r="P107" s="153"/>
      <c r="Q107" s="156">
        <v>19.71</v>
      </c>
      <c r="R107" s="157">
        <v>16.34</v>
      </c>
      <c r="S107" s="153"/>
    </row>
    <row r="108" spans="1:19" ht="16.5" x14ac:dyDescent="0.25">
      <c r="A108" s="296" t="s">
        <v>13</v>
      </c>
      <c r="B108" s="151">
        <v>6883.15</v>
      </c>
      <c r="C108" s="152">
        <v>6300.0776315789481</v>
      </c>
      <c r="D108" s="153"/>
      <c r="E108" s="154">
        <v>19434.38</v>
      </c>
      <c r="F108" s="153">
        <v>13504.998684210526</v>
      </c>
      <c r="G108" s="155"/>
      <c r="H108" s="151">
        <v>1455.89</v>
      </c>
      <c r="I108" s="152">
        <v>1140.26</v>
      </c>
      <c r="J108" s="153"/>
      <c r="K108" s="156">
        <v>821.05</v>
      </c>
      <c r="L108" s="157">
        <v>784.42</v>
      </c>
      <c r="M108" s="153"/>
      <c r="N108" s="156">
        <v>1286.69</v>
      </c>
      <c r="O108" s="157">
        <v>1199.05</v>
      </c>
      <c r="P108" s="153"/>
      <c r="Q108" s="156">
        <v>19.36</v>
      </c>
      <c r="R108" s="157">
        <v>16.8</v>
      </c>
      <c r="S108" s="153"/>
    </row>
    <row r="109" spans="1:19" ht="16.5" x14ac:dyDescent="0.25">
      <c r="A109" s="296" t="s">
        <v>14</v>
      </c>
      <c r="B109" s="158">
        <v>6805.8</v>
      </c>
      <c r="C109" s="152">
        <v>5833.2168181818179</v>
      </c>
      <c r="D109" s="153"/>
      <c r="E109" s="159">
        <v>18568.22</v>
      </c>
      <c r="F109" s="153">
        <v>12776.591363636364</v>
      </c>
      <c r="G109" s="155"/>
      <c r="H109" s="158">
        <v>1452.57</v>
      </c>
      <c r="I109" s="152">
        <v>1088.77</v>
      </c>
      <c r="J109" s="153"/>
      <c r="K109" s="160">
        <v>832.19</v>
      </c>
      <c r="L109" s="157">
        <v>726.77</v>
      </c>
      <c r="M109" s="153"/>
      <c r="N109" s="160">
        <v>1279.0999999999999</v>
      </c>
      <c r="O109" s="157">
        <v>1181.5</v>
      </c>
      <c r="P109" s="153"/>
      <c r="Q109" s="160">
        <v>19.79</v>
      </c>
      <c r="R109" s="157">
        <v>16.100000000000001</v>
      </c>
      <c r="S109" s="153"/>
    </row>
    <row r="110" spans="1:19" ht="16.5" x14ac:dyDescent="0.25">
      <c r="A110" s="296" t="s">
        <v>113</v>
      </c>
      <c r="B110" s="158">
        <v>7104.02</v>
      </c>
      <c r="C110" s="152">
        <v>5456.2165217391303</v>
      </c>
      <c r="D110" s="153"/>
      <c r="E110" s="159">
        <v>19046.737391304348</v>
      </c>
      <c r="F110" s="153">
        <v>11380.55</v>
      </c>
      <c r="G110" s="155"/>
      <c r="H110" s="158">
        <v>1492.48</v>
      </c>
      <c r="I110" s="152">
        <v>1014.09</v>
      </c>
      <c r="J110" s="153"/>
      <c r="K110" s="160">
        <v>871.36</v>
      </c>
      <c r="L110" s="157">
        <v>642.57000000000005</v>
      </c>
      <c r="M110" s="153"/>
      <c r="N110" s="160">
        <v>1311.11</v>
      </c>
      <c r="O110" s="157">
        <v>1130.04</v>
      </c>
      <c r="P110" s="153"/>
      <c r="Q110" s="160">
        <v>20.93</v>
      </c>
      <c r="R110" s="157">
        <v>15.07</v>
      </c>
      <c r="S110" s="153"/>
    </row>
    <row r="111" spans="1:19" ht="16.5" x14ac:dyDescent="0.25">
      <c r="A111" s="138" t="s">
        <v>121</v>
      </c>
      <c r="B111" s="161">
        <v>7000.1750000000002</v>
      </c>
      <c r="C111" s="152">
        <v>5088.5600000000004</v>
      </c>
      <c r="D111" s="153"/>
      <c r="E111" s="162">
        <v>18572.375</v>
      </c>
      <c r="F111" s="153">
        <v>10338.75</v>
      </c>
      <c r="G111" s="155"/>
      <c r="H111" s="161">
        <v>1447.64</v>
      </c>
      <c r="I111" s="152">
        <v>983.15</v>
      </c>
      <c r="J111" s="153"/>
      <c r="K111" s="163">
        <v>875.32</v>
      </c>
      <c r="L111" s="157">
        <v>595.4</v>
      </c>
      <c r="M111" s="153"/>
      <c r="N111" s="163">
        <v>1295.94</v>
      </c>
      <c r="O111" s="157">
        <v>1117.48</v>
      </c>
      <c r="P111" s="153"/>
      <c r="Q111" s="163">
        <v>19.8</v>
      </c>
      <c r="R111" s="157">
        <v>14.94</v>
      </c>
      <c r="S111" s="153"/>
    </row>
    <row r="112" spans="1:19" ht="16.5" x14ac:dyDescent="0.25">
      <c r="A112" s="138" t="s">
        <v>127</v>
      </c>
      <c r="B112" s="161">
        <v>6871.8286363636362</v>
      </c>
      <c r="C112" s="152">
        <v>5207.3204545454546</v>
      </c>
      <c r="D112" s="153"/>
      <c r="E112" s="162">
        <v>18075.8</v>
      </c>
      <c r="F112" s="153">
        <v>9895.4599999999991</v>
      </c>
      <c r="G112" s="155"/>
      <c r="H112" s="161">
        <v>1362.29</v>
      </c>
      <c r="I112" s="152">
        <v>965.36</v>
      </c>
      <c r="J112" s="153"/>
      <c r="K112" s="163">
        <v>841.88</v>
      </c>
      <c r="L112" s="157">
        <v>608.5</v>
      </c>
      <c r="M112" s="153"/>
      <c r="N112" s="163">
        <v>1239.75</v>
      </c>
      <c r="O112" s="157">
        <v>1124.53</v>
      </c>
      <c r="P112" s="153"/>
      <c r="Q112" s="163">
        <v>18.48</v>
      </c>
      <c r="R112" s="157">
        <v>14.79</v>
      </c>
      <c r="S112" s="153"/>
    </row>
    <row r="113" spans="1:19" ht="16.5" x14ac:dyDescent="0.25">
      <c r="A113" s="138" t="s">
        <v>128</v>
      </c>
      <c r="B113" s="161">
        <v>6738.73</v>
      </c>
      <c r="C113" s="152">
        <v>5221.8100000000004</v>
      </c>
      <c r="D113" s="153"/>
      <c r="E113" s="162">
        <v>15765.33</v>
      </c>
      <c r="F113" s="153">
        <v>10341.370000000001</v>
      </c>
      <c r="G113" s="155"/>
      <c r="H113" s="161">
        <v>1259.3399999999999</v>
      </c>
      <c r="I113" s="152">
        <v>977.09</v>
      </c>
      <c r="J113" s="153"/>
      <c r="K113" s="163">
        <v>778.24</v>
      </c>
      <c r="L113" s="157">
        <v>691.5</v>
      </c>
      <c r="M113" s="153"/>
      <c r="N113" s="163">
        <v>1221.27</v>
      </c>
      <c r="O113" s="157">
        <v>1159.25</v>
      </c>
      <c r="P113" s="153"/>
      <c r="Q113" s="163">
        <v>17.170000000000002</v>
      </c>
      <c r="R113" s="157">
        <v>15.71</v>
      </c>
      <c r="S113" s="153"/>
    </row>
    <row r="114" spans="1:19" ht="16.5" x14ac:dyDescent="0.25">
      <c r="A114" s="138" t="s">
        <v>132</v>
      </c>
      <c r="B114" s="161">
        <v>6700.67</v>
      </c>
      <c r="C114" s="152">
        <v>4807.6290476190479</v>
      </c>
      <c r="D114" s="153"/>
      <c r="E114" s="162">
        <v>15702.38</v>
      </c>
      <c r="F114" s="153">
        <v>9228.5714285714275</v>
      </c>
      <c r="G114" s="155"/>
      <c r="H114" s="161">
        <v>1208.8499999999999</v>
      </c>
      <c r="I114" s="152">
        <v>883.52</v>
      </c>
      <c r="J114" s="153"/>
      <c r="K114" s="163">
        <v>780.75</v>
      </c>
      <c r="L114" s="157">
        <v>574.04999999999995</v>
      </c>
      <c r="M114" s="153"/>
      <c r="N114" s="163">
        <v>1176.3</v>
      </c>
      <c r="O114" s="157">
        <v>1085.7</v>
      </c>
      <c r="P114" s="153"/>
      <c r="Q114" s="163">
        <v>15.97</v>
      </c>
      <c r="R114" s="157">
        <v>14.51</v>
      </c>
      <c r="S114" s="153"/>
    </row>
    <row r="115" spans="1:19" ht="17.25" thickBot="1" x14ac:dyDescent="0.3">
      <c r="A115" s="164" t="s">
        <v>133</v>
      </c>
      <c r="B115" s="165">
        <v>6422.23</v>
      </c>
      <c r="C115" s="166">
        <v>4628.5949999999993</v>
      </c>
      <c r="D115" s="167"/>
      <c r="E115" s="168">
        <v>15914.29</v>
      </c>
      <c r="F115" s="167">
        <v>8688.6914285714283</v>
      </c>
      <c r="G115" s="169"/>
      <c r="H115" s="165">
        <v>1215.67</v>
      </c>
      <c r="I115" s="166">
        <v>859.9</v>
      </c>
      <c r="J115" s="167"/>
      <c r="K115" s="170">
        <v>805.52</v>
      </c>
      <c r="L115" s="171">
        <v>552.04999999999995</v>
      </c>
      <c r="M115" s="167"/>
      <c r="N115" s="170">
        <v>1200.94</v>
      </c>
      <c r="O115" s="171">
        <v>1068.1400000000001</v>
      </c>
      <c r="P115" s="167"/>
      <c r="Q115" s="170">
        <v>16.239999999999998</v>
      </c>
      <c r="R115" s="171">
        <v>14.05</v>
      </c>
      <c r="S115" s="167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9">
    <mergeCell ref="B33:C33"/>
    <mergeCell ref="N102:P102"/>
    <mergeCell ref="K102:M102"/>
    <mergeCell ref="H102:J102"/>
    <mergeCell ref="Q102:S102"/>
    <mergeCell ref="A102:A103"/>
    <mergeCell ref="B102:D102"/>
    <mergeCell ref="E102:G102"/>
    <mergeCell ref="B44:C4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18"/>
  <sheetViews>
    <sheetView view="pageBreakPreview" topLeftCell="A73" zoomScale="66" zoomScaleNormal="95" zoomScaleSheetLayoutView="66" workbookViewId="0">
      <selection activeCell="P115" sqref="P115:P117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385" customFormat="1" ht="22.5" x14ac:dyDescent="0.2">
      <c r="A1" s="935"/>
      <c r="B1" s="935"/>
      <c r="C1" s="935"/>
      <c r="D1" s="935"/>
      <c r="E1" s="935"/>
      <c r="F1" s="9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85" customFormat="1" ht="22.5" x14ac:dyDescent="0.2">
      <c r="A2" s="587"/>
      <c r="B2" s="587"/>
      <c r="C2" s="587"/>
      <c r="D2" s="587"/>
      <c r="E2" s="587"/>
      <c r="F2" s="58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385" customFormat="1" ht="18.75" x14ac:dyDescent="0.2">
      <c r="A3" s="871"/>
      <c r="B3" s="946"/>
      <c r="C3" s="947"/>
      <c r="D3" s="947"/>
      <c r="E3" s="947"/>
      <c r="F3" s="59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85" customFormat="1" ht="28.5" customHeight="1" x14ac:dyDescent="0.2">
      <c r="A4" s="945"/>
      <c r="B4" s="945"/>
      <c r="C4" s="586"/>
      <c r="D4" s="586"/>
      <c r="E4" s="590"/>
      <c r="F4" s="58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85" customFormat="1" ht="23.25" customHeight="1" x14ac:dyDescent="0.3">
      <c r="A5" s="178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85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85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85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85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385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85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385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385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385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385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385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385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385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385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385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385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385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385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385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385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385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385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385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385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385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385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385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385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385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385" customFormat="1" ht="27" customHeight="1" x14ac:dyDescent="0.2">
      <c r="A35" s="586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248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248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248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248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248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248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248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248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248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248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248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248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385" customFormat="1" ht="27" customHeight="1" x14ac:dyDescent="0.2">
      <c r="A48" s="108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385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385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385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385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385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385" customFormat="1" ht="50.25" customHeight="1" x14ac:dyDescent="0.2">
      <c r="A54" s="32"/>
      <c r="B54" s="8"/>
      <c r="C54" s="592"/>
      <c r="D54" s="592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385" customFormat="1" ht="23.25" hidden="1" customHeight="1" x14ac:dyDescent="0.2">
      <c r="A55" s="944"/>
      <c r="B55" s="593"/>
      <c r="C55" s="594"/>
      <c r="D55" s="594"/>
      <c r="E55" s="595"/>
      <c r="F55" s="59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385" customFormat="1" ht="21.75" hidden="1" customHeight="1" x14ac:dyDescent="0.2">
      <c r="A56" s="944"/>
      <c r="B56" s="593"/>
      <c r="C56" s="594"/>
      <c r="D56" s="594"/>
      <c r="E56" s="595"/>
      <c r="F56" s="59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385" customFormat="1" ht="23.25" hidden="1" customHeight="1" x14ac:dyDescent="0.2">
      <c r="A57" s="944"/>
      <c r="B57" s="593"/>
      <c r="C57" s="594"/>
      <c r="D57" s="594"/>
      <c r="E57" s="595"/>
      <c r="F57" s="59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385" customFormat="1" ht="21.75" hidden="1" customHeight="1" x14ac:dyDescent="0.2">
      <c r="A58" s="944"/>
      <c r="B58" s="593"/>
      <c r="C58" s="594"/>
      <c r="D58" s="594"/>
      <c r="E58" s="595"/>
      <c r="F58" s="59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385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385" customFormat="1" ht="16.5" x14ac:dyDescent="0.2">
      <c r="A60" s="41"/>
      <c r="B60" s="35"/>
      <c r="C60" s="104"/>
      <c r="D60" s="104"/>
      <c r="E60" s="1"/>
      <c r="F60" s="10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385" customFormat="1" ht="24" customHeight="1" x14ac:dyDescent="0.2">
      <c r="A61" s="34"/>
      <c r="B61" s="35"/>
      <c r="C61" s="249"/>
      <c r="D61" s="249"/>
      <c r="E61" s="1"/>
      <c r="F61" s="10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385" customFormat="1" ht="24" customHeight="1" x14ac:dyDescent="0.2">
      <c r="A62" s="34"/>
      <c r="B62" s="35"/>
      <c r="C62" s="104"/>
      <c r="D62" s="104"/>
      <c r="E62" s="1"/>
      <c r="F62" s="10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385" customFormat="1" ht="24" customHeight="1" x14ac:dyDescent="0.2">
      <c r="A63" s="34"/>
      <c r="B63" s="35"/>
      <c r="C63" s="104"/>
      <c r="D63" s="104"/>
      <c r="E63" s="1"/>
      <c r="F63" s="10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385" customFormat="1" ht="24" customHeight="1" x14ac:dyDescent="0.2">
      <c r="A64" s="34"/>
      <c r="B64" s="35"/>
      <c r="C64" s="104"/>
      <c r="D64" s="104"/>
      <c r="E64" s="1"/>
      <c r="F64" s="10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385" customFormat="1" ht="41.25" customHeight="1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385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385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385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385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385" customFormat="1" ht="34.5" customHeight="1" x14ac:dyDescent="0.25">
      <c r="A70" s="30"/>
      <c r="B70" s="29"/>
      <c r="C70" s="585"/>
      <c r="D70" s="585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385" customFormat="1" ht="24" customHeight="1" x14ac:dyDescent="0.2">
      <c r="A71" s="817"/>
      <c r="B71" s="817"/>
      <c r="C71" s="817"/>
      <c r="D71" s="817"/>
      <c r="E71" s="817"/>
      <c r="F71" s="81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385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385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385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385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385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385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385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385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385" customFormat="1" ht="15.75" customHeight="1" x14ac:dyDescent="0.2">
      <c r="A80" s="250"/>
      <c r="B80" s="83"/>
      <c r="C80" s="83"/>
      <c r="D80" s="83"/>
      <c r="E80" s="83"/>
      <c r="F80" s="83"/>
      <c r="G80" s="4"/>
      <c r="H80" s="251"/>
      <c r="I80" s="251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  <row r="81" spans="1:21" s="385" customFormat="1" ht="15.75" customHeight="1" x14ac:dyDescent="0.2">
      <c r="A81" s="250"/>
      <c r="B81" s="83"/>
      <c r="C81" s="83"/>
      <c r="D81" s="83"/>
      <c r="E81" s="83"/>
      <c r="F81" s="83"/>
      <c r="G81" s="4"/>
      <c r="H81" s="251"/>
      <c r="I81" s="251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</row>
    <row r="82" spans="1:21" s="385" customFormat="1" ht="15.75" customHeight="1" x14ac:dyDescent="0.2">
      <c r="A82" s="250"/>
      <c r="B82" s="83"/>
      <c r="C82" s="83"/>
      <c r="D82" s="83"/>
      <c r="E82" s="83"/>
      <c r="F82" s="83"/>
      <c r="G82" s="4"/>
      <c r="H82" s="251"/>
      <c r="I82" s="251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</row>
    <row r="83" spans="1:21" s="385" customFormat="1" ht="15.75" customHeight="1" x14ac:dyDescent="0.2">
      <c r="A83" s="250"/>
      <c r="B83" s="83"/>
      <c r="C83" s="83"/>
      <c r="D83" s="83"/>
      <c r="E83" s="83"/>
      <c r="F83" s="83"/>
      <c r="G83" s="4"/>
      <c r="H83" s="251"/>
      <c r="I83" s="251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</row>
    <row r="84" spans="1:21" s="385" customFormat="1" ht="15.75" customHeight="1" x14ac:dyDescent="0.2">
      <c r="A84" s="250"/>
      <c r="B84" s="83"/>
      <c r="C84" s="83"/>
      <c r="D84" s="83"/>
      <c r="E84" s="83"/>
      <c r="F84" s="83"/>
      <c r="G84" s="4"/>
      <c r="H84" s="251"/>
      <c r="I84" s="251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</row>
    <row r="85" spans="1:21" s="385" customFormat="1" ht="15.75" x14ac:dyDescent="0.25">
      <c r="A85" s="4"/>
      <c r="B85" s="4"/>
      <c r="C85" s="4"/>
      <c r="D85" s="13"/>
      <c r="E85" s="13"/>
      <c r="F85" s="13"/>
      <c r="G85" s="4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4"/>
      <c r="T85" s="253"/>
      <c r="U85" s="254"/>
    </row>
    <row r="86" spans="1:21" s="385" customFormat="1" ht="15.75" x14ac:dyDescent="0.25">
      <c r="A86" s="4"/>
      <c r="B86" s="4"/>
      <c r="C86" s="4"/>
      <c r="D86" s="13"/>
      <c r="E86" s="13"/>
      <c r="F86" s="13"/>
      <c r="G86" s="4"/>
      <c r="H86" s="251"/>
      <c r="I86" s="251"/>
      <c r="J86" s="255"/>
      <c r="K86" s="255"/>
      <c r="L86" s="255"/>
      <c r="M86" s="254"/>
      <c r="N86" s="254"/>
      <c r="O86" s="254"/>
      <c r="P86" s="253"/>
      <c r="Q86" s="253"/>
      <c r="R86" s="253"/>
      <c r="S86" s="254"/>
      <c r="T86" s="253"/>
      <c r="U86" s="254"/>
    </row>
    <row r="87" spans="1:21" s="385" customFormat="1" ht="15.75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s="385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s="385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385" customFormat="1" ht="15.75" x14ac:dyDescent="0.25">
      <c r="A90" s="4"/>
      <c r="B90" s="4"/>
      <c r="C90" s="4"/>
      <c r="D90" s="13"/>
      <c r="E90" s="13"/>
      <c r="F90" s="1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385" customFormat="1" ht="15.75" x14ac:dyDescent="0.25">
      <c r="A91" s="4"/>
      <c r="B91" s="4"/>
      <c r="C91" s="4"/>
      <c r="D91" s="13"/>
      <c r="E91" s="13"/>
      <c r="F91" s="1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s="385" customFormat="1" ht="15.75" x14ac:dyDescent="0.25">
      <c r="A92" s="4"/>
      <c r="B92" s="4"/>
      <c r="C92" s="4"/>
      <c r="D92" s="13"/>
      <c r="E92" s="13"/>
      <c r="F92" s="1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s="385" customFormat="1" ht="17.25" thickBot="1" x14ac:dyDescent="0.25">
      <c r="A93" s="948" t="s">
        <v>220</v>
      </c>
      <c r="B93" s="948"/>
      <c r="C93" s="948"/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948"/>
      <c r="O93" s="948"/>
      <c r="P93" s="948"/>
      <c r="Q93" s="4"/>
      <c r="R93" s="4"/>
      <c r="S93" s="4"/>
      <c r="T93" s="4"/>
      <c r="U93" s="4"/>
    </row>
    <row r="94" spans="1:21" s="385" customFormat="1" ht="6.75" customHeight="1" x14ac:dyDescent="0.2">
      <c r="A94" s="764" t="s">
        <v>130</v>
      </c>
      <c r="B94" s="766"/>
      <c r="C94" s="953">
        <v>2009</v>
      </c>
      <c r="D94" s="956">
        <v>2010</v>
      </c>
      <c r="E94" s="956">
        <v>2011</v>
      </c>
      <c r="F94" s="956">
        <v>2012</v>
      </c>
      <c r="G94" s="956">
        <v>2013</v>
      </c>
      <c r="H94" s="956">
        <v>2014</v>
      </c>
      <c r="I94" s="956">
        <v>2015</v>
      </c>
      <c r="J94" s="959">
        <v>2016</v>
      </c>
      <c r="K94" s="960"/>
      <c r="L94" s="960"/>
      <c r="M94" s="960"/>
      <c r="N94" s="960"/>
      <c r="O94" s="961"/>
      <c r="P94" s="965" t="s">
        <v>513</v>
      </c>
      <c r="Q94" s="4"/>
      <c r="R94" s="4"/>
      <c r="S94" s="4"/>
      <c r="T94" s="4"/>
      <c r="U94" s="4"/>
    </row>
    <row r="95" spans="1:21" ht="13.5" customHeight="1" x14ac:dyDescent="0.2">
      <c r="A95" s="949"/>
      <c r="B95" s="950"/>
      <c r="C95" s="954"/>
      <c r="D95" s="957"/>
      <c r="E95" s="957"/>
      <c r="F95" s="957"/>
      <c r="G95" s="957"/>
      <c r="H95" s="957"/>
      <c r="I95" s="957"/>
      <c r="J95" s="962"/>
      <c r="K95" s="963"/>
      <c r="L95" s="963"/>
      <c r="M95" s="963"/>
      <c r="N95" s="963"/>
      <c r="O95" s="964"/>
      <c r="P95" s="966"/>
    </row>
    <row r="96" spans="1:21" ht="12.75" customHeight="1" x14ac:dyDescent="0.2">
      <c r="A96" s="949"/>
      <c r="B96" s="950"/>
      <c r="C96" s="954"/>
      <c r="D96" s="957"/>
      <c r="E96" s="957"/>
      <c r="F96" s="957"/>
      <c r="G96" s="957"/>
      <c r="H96" s="957"/>
      <c r="I96" s="957"/>
      <c r="J96" s="968" t="s">
        <v>2</v>
      </c>
      <c r="K96" s="970" t="s">
        <v>3</v>
      </c>
      <c r="L96" s="970" t="s">
        <v>11</v>
      </c>
      <c r="M96" s="970" t="s">
        <v>4</v>
      </c>
      <c r="N96" s="970" t="s">
        <v>13</v>
      </c>
      <c r="O96" s="972" t="s">
        <v>14</v>
      </c>
      <c r="P96" s="966"/>
    </row>
    <row r="97" spans="1:30" ht="13.5" customHeight="1" thickBot="1" x14ac:dyDescent="0.25">
      <c r="A97" s="951"/>
      <c r="B97" s="952"/>
      <c r="C97" s="955"/>
      <c r="D97" s="958"/>
      <c r="E97" s="958"/>
      <c r="F97" s="958"/>
      <c r="G97" s="958"/>
      <c r="H97" s="958"/>
      <c r="I97" s="958"/>
      <c r="J97" s="969"/>
      <c r="K97" s="971"/>
      <c r="L97" s="971"/>
      <c r="M97" s="971"/>
      <c r="N97" s="971"/>
      <c r="O97" s="973"/>
      <c r="P97" s="967"/>
    </row>
    <row r="98" spans="1:30" ht="16.5" customHeight="1" x14ac:dyDescent="0.2">
      <c r="A98" s="992" t="s">
        <v>327</v>
      </c>
      <c r="B98" s="993"/>
      <c r="C98" s="998">
        <v>107.72</v>
      </c>
      <c r="D98" s="986">
        <v>107.9</v>
      </c>
      <c r="E98" s="1001">
        <v>106.12</v>
      </c>
      <c r="F98" s="1004">
        <v>106.82</v>
      </c>
      <c r="G98" s="974">
        <v>104.8</v>
      </c>
      <c r="H98" s="974">
        <v>109.46</v>
      </c>
      <c r="I98" s="980">
        <v>110.56</v>
      </c>
      <c r="J98" s="273">
        <v>100.54</v>
      </c>
      <c r="K98" s="274">
        <v>100.84</v>
      </c>
      <c r="L98" s="274"/>
      <c r="M98" s="274"/>
      <c r="N98" s="274"/>
      <c r="O98" s="275"/>
      <c r="P98" s="977">
        <v>101.38</v>
      </c>
    </row>
    <row r="99" spans="1:30" ht="17.25" customHeight="1" x14ac:dyDescent="0.25">
      <c r="A99" s="994"/>
      <c r="B99" s="995"/>
      <c r="C99" s="999"/>
      <c r="D99" s="987"/>
      <c r="E99" s="1002"/>
      <c r="F99" s="1005"/>
      <c r="G99" s="975"/>
      <c r="H99" s="975"/>
      <c r="I99" s="981"/>
      <c r="J99" s="266" t="s">
        <v>113</v>
      </c>
      <c r="K99" s="257" t="s">
        <v>122</v>
      </c>
      <c r="L99" s="257" t="s">
        <v>123</v>
      </c>
      <c r="M99" s="257" t="s">
        <v>124</v>
      </c>
      <c r="N99" s="257" t="s">
        <v>125</v>
      </c>
      <c r="O99" s="276" t="s">
        <v>126</v>
      </c>
      <c r="P99" s="978"/>
    </row>
    <row r="100" spans="1:30" ht="19.5" customHeight="1" thickBot="1" x14ac:dyDescent="0.3">
      <c r="A100" s="996"/>
      <c r="B100" s="997"/>
      <c r="C100" s="1000"/>
      <c r="D100" s="988"/>
      <c r="E100" s="1003"/>
      <c r="F100" s="1006"/>
      <c r="G100" s="976"/>
      <c r="H100" s="976"/>
      <c r="I100" s="982"/>
      <c r="J100" s="270"/>
      <c r="K100" s="258"/>
      <c r="L100" s="258"/>
      <c r="M100" s="258"/>
      <c r="N100" s="258"/>
      <c r="O100" s="277"/>
      <c r="P100" s="979"/>
    </row>
    <row r="101" spans="1:30" ht="12.75" customHeight="1" x14ac:dyDescent="0.25">
      <c r="A101" s="1010" t="s">
        <v>131</v>
      </c>
      <c r="B101" s="1011"/>
      <c r="C101" s="998">
        <v>107.39</v>
      </c>
      <c r="D101" s="986">
        <v>107.5</v>
      </c>
      <c r="E101" s="1016">
        <v>105.93</v>
      </c>
      <c r="F101" s="1019">
        <v>106.85</v>
      </c>
      <c r="G101" s="983">
        <v>104.67</v>
      </c>
      <c r="H101" s="986">
        <v>109.88</v>
      </c>
      <c r="I101" s="1007">
        <v>112.05</v>
      </c>
      <c r="J101" s="266" t="s">
        <v>2</v>
      </c>
      <c r="K101" s="257" t="s">
        <v>3</v>
      </c>
      <c r="L101" s="257" t="s">
        <v>11</v>
      </c>
      <c r="M101" s="257" t="s">
        <v>4</v>
      </c>
      <c r="N101" s="257" t="s">
        <v>13</v>
      </c>
      <c r="O101" s="276" t="s">
        <v>14</v>
      </c>
      <c r="P101" s="989">
        <v>101.52</v>
      </c>
    </row>
    <row r="102" spans="1:30" ht="12.75" customHeight="1" x14ac:dyDescent="0.2">
      <c r="A102" s="1012"/>
      <c r="B102" s="1013"/>
      <c r="C102" s="999"/>
      <c r="D102" s="987"/>
      <c r="E102" s="1017"/>
      <c r="F102" s="1020"/>
      <c r="G102" s="984"/>
      <c r="H102" s="987"/>
      <c r="I102" s="1008"/>
      <c r="J102" s="265">
        <v>100.61</v>
      </c>
      <c r="K102" s="256">
        <v>100.9</v>
      </c>
      <c r="L102" s="256"/>
      <c r="M102" s="256"/>
      <c r="N102" s="256"/>
      <c r="O102" s="278"/>
      <c r="P102" s="990"/>
    </row>
    <row r="103" spans="1:30" ht="12.75" customHeight="1" x14ac:dyDescent="0.25">
      <c r="A103" s="1012"/>
      <c r="B103" s="1013"/>
      <c r="C103" s="999"/>
      <c r="D103" s="987"/>
      <c r="E103" s="1017"/>
      <c r="F103" s="1020"/>
      <c r="G103" s="984"/>
      <c r="H103" s="987"/>
      <c r="I103" s="1008"/>
      <c r="J103" s="266" t="s">
        <v>113</v>
      </c>
      <c r="K103" s="257" t="s">
        <v>122</v>
      </c>
      <c r="L103" s="257" t="s">
        <v>123</v>
      </c>
      <c r="M103" s="257" t="s">
        <v>124</v>
      </c>
      <c r="N103" s="257" t="s">
        <v>125</v>
      </c>
      <c r="O103" s="276" t="s">
        <v>126</v>
      </c>
      <c r="P103" s="990"/>
    </row>
    <row r="104" spans="1:30" ht="15" customHeight="1" thickBot="1" x14ac:dyDescent="0.3">
      <c r="A104" s="1014"/>
      <c r="B104" s="1015"/>
      <c r="C104" s="1000"/>
      <c r="D104" s="988"/>
      <c r="E104" s="1018"/>
      <c r="F104" s="1021"/>
      <c r="G104" s="985"/>
      <c r="H104" s="988"/>
      <c r="I104" s="1009"/>
      <c r="J104" s="271"/>
      <c r="K104" s="259"/>
      <c r="L104" s="259"/>
      <c r="M104" s="259"/>
      <c r="N104" s="259"/>
      <c r="O104" s="279"/>
      <c r="P104" s="991"/>
    </row>
    <row r="105" spans="1:30" ht="12.75" customHeight="1" x14ac:dyDescent="0.25">
      <c r="A105" s="1010" t="s">
        <v>129</v>
      </c>
      <c r="B105" s="1011"/>
      <c r="C105" s="998">
        <v>108.55</v>
      </c>
      <c r="D105" s="986">
        <v>109.06</v>
      </c>
      <c r="E105" s="1016">
        <v>106.61</v>
      </c>
      <c r="F105" s="1019">
        <v>106.78</v>
      </c>
      <c r="G105" s="983">
        <v>105.16</v>
      </c>
      <c r="H105" s="986">
        <v>108.32</v>
      </c>
      <c r="I105" s="1007">
        <v>106.89</v>
      </c>
      <c r="J105" s="272" t="s">
        <v>2</v>
      </c>
      <c r="K105" s="260" t="s">
        <v>3</v>
      </c>
      <c r="L105" s="260" t="s">
        <v>11</v>
      </c>
      <c r="M105" s="260" t="s">
        <v>4</v>
      </c>
      <c r="N105" s="260" t="s">
        <v>13</v>
      </c>
      <c r="O105" s="280" t="s">
        <v>14</v>
      </c>
      <c r="P105" s="989">
        <v>101.06</v>
      </c>
    </row>
    <row r="106" spans="1:30" ht="12.75" customHeight="1" x14ac:dyDescent="0.2">
      <c r="A106" s="1012"/>
      <c r="B106" s="1013"/>
      <c r="C106" s="999"/>
      <c r="D106" s="987"/>
      <c r="E106" s="1017"/>
      <c r="F106" s="1020"/>
      <c r="G106" s="984"/>
      <c r="H106" s="987"/>
      <c r="I106" s="1008"/>
      <c r="J106" s="265">
        <v>100.37</v>
      </c>
      <c r="K106" s="256">
        <v>100.69</v>
      </c>
      <c r="L106" s="256"/>
      <c r="M106" s="256"/>
      <c r="N106" s="256"/>
      <c r="O106" s="278"/>
      <c r="P106" s="990"/>
    </row>
    <row r="107" spans="1:30" ht="12.75" customHeight="1" x14ac:dyDescent="0.25">
      <c r="A107" s="1012"/>
      <c r="B107" s="1013"/>
      <c r="C107" s="999"/>
      <c r="D107" s="987"/>
      <c r="E107" s="1017"/>
      <c r="F107" s="1020"/>
      <c r="G107" s="984"/>
      <c r="H107" s="987"/>
      <c r="I107" s="1008"/>
      <c r="J107" s="266" t="s">
        <v>113</v>
      </c>
      <c r="K107" s="257" t="s">
        <v>122</v>
      </c>
      <c r="L107" s="257" t="s">
        <v>123</v>
      </c>
      <c r="M107" s="257" t="s">
        <v>124</v>
      </c>
      <c r="N107" s="257" t="s">
        <v>125</v>
      </c>
      <c r="O107" s="276" t="s">
        <v>126</v>
      </c>
      <c r="P107" s="990"/>
    </row>
    <row r="108" spans="1:30" ht="17.25" customHeight="1" thickBot="1" x14ac:dyDescent="0.3">
      <c r="A108" s="1014"/>
      <c r="B108" s="1015"/>
      <c r="C108" s="1000"/>
      <c r="D108" s="988"/>
      <c r="E108" s="1018"/>
      <c r="F108" s="1021"/>
      <c r="G108" s="985"/>
      <c r="H108" s="988"/>
      <c r="I108" s="1009"/>
      <c r="J108" s="271"/>
      <c r="K108" s="259"/>
      <c r="L108" s="259"/>
      <c r="M108" s="259"/>
      <c r="N108" s="259"/>
      <c r="O108" s="589"/>
      <c r="P108" s="991"/>
    </row>
    <row r="109" spans="1:30" ht="12.75" customHeight="1" x14ac:dyDescent="0.25">
      <c r="A109" s="261"/>
      <c r="B109" s="262"/>
      <c r="C109" s="263"/>
      <c r="D109" s="263"/>
      <c r="E109" s="588"/>
      <c r="F109" s="588"/>
      <c r="G109" s="588"/>
      <c r="H109" s="588"/>
      <c r="I109" s="588"/>
      <c r="J109" s="264"/>
      <c r="K109" s="264"/>
      <c r="L109" s="264"/>
      <c r="M109" s="264"/>
      <c r="N109" s="264"/>
      <c r="O109" s="588"/>
      <c r="P109" s="588"/>
    </row>
    <row r="110" spans="1:30" ht="17.25" thickBot="1" x14ac:dyDescent="0.3">
      <c r="A110" s="1031" t="s">
        <v>226</v>
      </c>
      <c r="B110" s="1031"/>
      <c r="C110" s="1031"/>
      <c r="D110" s="1031"/>
      <c r="E110" s="1031"/>
      <c r="F110" s="1031"/>
      <c r="G110" s="1031"/>
      <c r="H110" s="1031"/>
      <c r="I110" s="1032"/>
      <c r="J110" s="1032"/>
      <c r="K110" s="1032"/>
      <c r="L110" s="1032"/>
      <c r="M110" s="1032"/>
      <c r="N110" s="1032"/>
      <c r="O110" s="1032"/>
      <c r="P110" s="1032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</row>
    <row r="111" spans="1:30" ht="3" customHeight="1" x14ac:dyDescent="0.2">
      <c r="A111" s="764" t="s">
        <v>130</v>
      </c>
      <c r="B111" s="766"/>
      <c r="C111" s="953">
        <v>2009</v>
      </c>
      <c r="D111" s="956">
        <v>2010</v>
      </c>
      <c r="E111" s="956">
        <v>2011</v>
      </c>
      <c r="F111" s="956">
        <v>2012</v>
      </c>
      <c r="G111" s="956">
        <v>2013</v>
      </c>
      <c r="H111" s="956">
        <v>2014</v>
      </c>
      <c r="I111" s="956">
        <v>2015</v>
      </c>
      <c r="J111" s="959">
        <v>2016</v>
      </c>
      <c r="K111" s="960"/>
      <c r="L111" s="960"/>
      <c r="M111" s="960"/>
      <c r="N111" s="960"/>
      <c r="O111" s="961"/>
      <c r="P111" s="965" t="s">
        <v>513</v>
      </c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</row>
    <row r="112" spans="1:30" ht="12.75" customHeight="1" x14ac:dyDescent="0.2">
      <c r="A112" s="949"/>
      <c r="B112" s="950"/>
      <c r="C112" s="954"/>
      <c r="D112" s="957"/>
      <c r="E112" s="957"/>
      <c r="F112" s="957"/>
      <c r="G112" s="957"/>
      <c r="H112" s="957"/>
      <c r="I112" s="957"/>
      <c r="J112" s="962"/>
      <c r="K112" s="963"/>
      <c r="L112" s="963"/>
      <c r="M112" s="963"/>
      <c r="N112" s="963"/>
      <c r="O112" s="964"/>
      <c r="P112" s="966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</row>
    <row r="113" spans="1:30" ht="13.5" customHeight="1" x14ac:dyDescent="0.2">
      <c r="A113" s="949"/>
      <c r="B113" s="950"/>
      <c r="C113" s="954"/>
      <c r="D113" s="957"/>
      <c r="E113" s="957"/>
      <c r="F113" s="957"/>
      <c r="G113" s="957"/>
      <c r="H113" s="957"/>
      <c r="I113" s="957"/>
      <c r="J113" s="968" t="s">
        <v>2</v>
      </c>
      <c r="K113" s="970" t="s">
        <v>3</v>
      </c>
      <c r="L113" s="970" t="s">
        <v>11</v>
      </c>
      <c r="M113" s="970" t="s">
        <v>4</v>
      </c>
      <c r="N113" s="970" t="s">
        <v>13</v>
      </c>
      <c r="O113" s="972" t="s">
        <v>14</v>
      </c>
      <c r="P113" s="966"/>
      <c r="R113" s="173"/>
      <c r="S113" s="174"/>
      <c r="T113" s="174"/>
      <c r="U113" s="174"/>
      <c r="V113" s="174"/>
      <c r="W113" s="174"/>
      <c r="X113" s="174"/>
      <c r="Y113" s="175"/>
      <c r="Z113" s="175"/>
      <c r="AA113" s="175"/>
      <c r="AB113" s="175"/>
      <c r="AC113" s="172"/>
      <c r="AD113" s="172"/>
    </row>
    <row r="114" spans="1:30" ht="13.5" customHeight="1" thickBot="1" x14ac:dyDescent="0.25">
      <c r="A114" s="951"/>
      <c r="B114" s="952"/>
      <c r="C114" s="955"/>
      <c r="D114" s="958"/>
      <c r="E114" s="958"/>
      <c r="F114" s="958"/>
      <c r="G114" s="958"/>
      <c r="H114" s="958"/>
      <c r="I114" s="958"/>
      <c r="J114" s="969"/>
      <c r="K114" s="971"/>
      <c r="L114" s="971"/>
      <c r="M114" s="971"/>
      <c r="N114" s="971"/>
      <c r="O114" s="973"/>
      <c r="P114" s="967"/>
      <c r="R114" s="173"/>
      <c r="S114" s="174"/>
      <c r="T114" s="174"/>
      <c r="U114" s="174"/>
      <c r="V114" s="174"/>
      <c r="W114" s="174"/>
      <c r="X114" s="174"/>
      <c r="Y114" s="175"/>
      <c r="Z114" s="175"/>
      <c r="AA114" s="175"/>
      <c r="AB114" s="175"/>
      <c r="AC114" s="172"/>
      <c r="AD114" s="172"/>
    </row>
    <row r="115" spans="1:30" ht="12.75" customHeight="1" x14ac:dyDescent="0.2">
      <c r="A115" s="1022" t="s">
        <v>326</v>
      </c>
      <c r="B115" s="1023"/>
      <c r="C115" s="1026">
        <v>108.8</v>
      </c>
      <c r="D115" s="1029">
        <v>108.78</v>
      </c>
      <c r="E115" s="1030">
        <v>106.1</v>
      </c>
      <c r="F115" s="1030">
        <v>106.57</v>
      </c>
      <c r="G115" s="1033">
        <v>106.47</v>
      </c>
      <c r="H115" s="974">
        <v>111.35</v>
      </c>
      <c r="I115" s="980">
        <v>112.91</v>
      </c>
      <c r="J115" s="273">
        <v>100.96</v>
      </c>
      <c r="K115" s="274">
        <v>100.63</v>
      </c>
      <c r="L115" s="274"/>
      <c r="M115" s="274"/>
      <c r="N115" s="274"/>
      <c r="O115" s="275"/>
      <c r="P115" s="977">
        <v>101.6</v>
      </c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30" ht="16.5" x14ac:dyDescent="0.25">
      <c r="A116" s="994"/>
      <c r="B116" s="1024"/>
      <c r="C116" s="1027"/>
      <c r="D116" s="987"/>
      <c r="E116" s="1002"/>
      <c r="F116" s="1002"/>
      <c r="G116" s="1034"/>
      <c r="H116" s="975"/>
      <c r="I116" s="981"/>
      <c r="J116" s="266" t="s">
        <v>113</v>
      </c>
      <c r="K116" s="257" t="s">
        <v>122</v>
      </c>
      <c r="L116" s="257" t="s">
        <v>123</v>
      </c>
      <c r="M116" s="257" t="s">
        <v>124</v>
      </c>
      <c r="N116" s="257" t="s">
        <v>125</v>
      </c>
      <c r="O116" s="276" t="s">
        <v>126</v>
      </c>
      <c r="P116" s="978"/>
    </row>
    <row r="117" spans="1:30" ht="24.75" customHeight="1" thickBot="1" x14ac:dyDescent="0.25">
      <c r="A117" s="996"/>
      <c r="B117" s="1025"/>
      <c r="C117" s="1028"/>
      <c r="D117" s="988"/>
      <c r="E117" s="1003"/>
      <c r="F117" s="1003"/>
      <c r="G117" s="1035"/>
      <c r="H117" s="976"/>
      <c r="I117" s="982"/>
      <c r="J117" s="267"/>
      <c r="K117" s="268"/>
      <c r="L117" s="268"/>
      <c r="M117" s="268"/>
      <c r="N117" s="268"/>
      <c r="O117" s="281"/>
      <c r="P117" s="979"/>
    </row>
    <row r="118" spans="1:30" ht="16.5" x14ac:dyDescent="0.25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</row>
  </sheetData>
  <mergeCells count="77">
    <mergeCell ref="G105:G108"/>
    <mergeCell ref="I105:I108"/>
    <mergeCell ref="I111:I114"/>
    <mergeCell ref="I115:I117"/>
    <mergeCell ref="H105:H108"/>
    <mergeCell ref="G115:G117"/>
    <mergeCell ref="H115:H117"/>
    <mergeCell ref="P105:P108"/>
    <mergeCell ref="A110:P110"/>
    <mergeCell ref="A111:B114"/>
    <mergeCell ref="C111:C114"/>
    <mergeCell ref="D111:D114"/>
    <mergeCell ref="E111:E114"/>
    <mergeCell ref="F111:F114"/>
    <mergeCell ref="A105:B108"/>
    <mergeCell ref="C105:C108"/>
    <mergeCell ref="D105:D108"/>
    <mergeCell ref="E105:E108"/>
    <mergeCell ref="F105:F108"/>
    <mergeCell ref="J111:O112"/>
    <mergeCell ref="P111:P114"/>
    <mergeCell ref="J113:J114"/>
    <mergeCell ref="K113:K114"/>
    <mergeCell ref="A115:B117"/>
    <mergeCell ref="C115:C117"/>
    <mergeCell ref="D115:D117"/>
    <mergeCell ref="E115:E117"/>
    <mergeCell ref="F115:F117"/>
    <mergeCell ref="L113:L114"/>
    <mergeCell ref="M113:M114"/>
    <mergeCell ref="N113:N114"/>
    <mergeCell ref="O113:O114"/>
    <mergeCell ref="G111:G114"/>
    <mergeCell ref="H111:H114"/>
    <mergeCell ref="P115:P117"/>
    <mergeCell ref="G101:G104"/>
    <mergeCell ref="H101:H104"/>
    <mergeCell ref="P101:P104"/>
    <mergeCell ref="A98:B100"/>
    <mergeCell ref="C98:C100"/>
    <mergeCell ref="D98:D100"/>
    <mergeCell ref="E98:E100"/>
    <mergeCell ref="F98:F100"/>
    <mergeCell ref="G98:G100"/>
    <mergeCell ref="I101:I104"/>
    <mergeCell ref="A101:B104"/>
    <mergeCell ref="C101:C104"/>
    <mergeCell ref="D101:D104"/>
    <mergeCell ref="E101:E104"/>
    <mergeCell ref="F101:F104"/>
    <mergeCell ref="O96:O97"/>
    <mergeCell ref="H98:H100"/>
    <mergeCell ref="P98:P100"/>
    <mergeCell ref="I94:I97"/>
    <mergeCell ref="I98:I100"/>
    <mergeCell ref="A71:F71"/>
    <mergeCell ref="A93:P93"/>
    <mergeCell ref="A94:B97"/>
    <mergeCell ref="C94:C97"/>
    <mergeCell ref="D94:D97"/>
    <mergeCell ref="E94:E97"/>
    <mergeCell ref="F94:F97"/>
    <mergeCell ref="G94:G97"/>
    <mergeCell ref="H94:H97"/>
    <mergeCell ref="J94:O95"/>
    <mergeCell ref="P94:P97"/>
    <mergeCell ref="J96:J97"/>
    <mergeCell ref="K96:K97"/>
    <mergeCell ref="L96:L97"/>
    <mergeCell ref="M96:M97"/>
    <mergeCell ref="N96:N9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1"/>
  <sheetViews>
    <sheetView view="pageBreakPreview" zoomScale="66" zoomScaleNormal="77" zoomScaleSheetLayoutView="66" workbookViewId="0">
      <selection activeCell="AN39" sqref="AN39"/>
    </sheetView>
  </sheetViews>
  <sheetFormatPr defaultColWidth="4.5703125" defaultRowHeight="15.75" x14ac:dyDescent="0.25"/>
  <cols>
    <col min="1" max="1" width="3.7109375" style="387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387" customWidth="1"/>
    <col min="7" max="7" width="7.5703125" style="387" customWidth="1"/>
    <col min="8" max="8" width="4.7109375" style="387" customWidth="1"/>
    <col min="9" max="9" width="4.85546875" style="387" customWidth="1"/>
    <col min="10" max="10" width="12.140625" style="387" customWidth="1"/>
    <col min="11" max="11" width="4.28515625" style="387" customWidth="1"/>
    <col min="12" max="12" width="5.42578125" style="387" customWidth="1"/>
    <col min="13" max="13" width="12.42578125" style="387" customWidth="1"/>
    <col min="14" max="14" width="5.28515625" style="387" customWidth="1"/>
    <col min="15" max="15" width="6" style="387" customWidth="1"/>
    <col min="16" max="16" width="11.140625" style="387" customWidth="1"/>
    <col min="17" max="17" width="5.140625" style="387" customWidth="1"/>
    <col min="18" max="18" width="4.42578125" style="387" customWidth="1"/>
    <col min="19" max="19" width="12.5703125" style="387" customWidth="1"/>
    <col min="20" max="20" width="5" style="387" customWidth="1"/>
    <col min="21" max="21" width="3.5703125" style="387" customWidth="1"/>
    <col min="22" max="228" width="4.28515625" style="387" customWidth="1"/>
    <col min="229" max="16384" width="4.5703125" style="387"/>
  </cols>
  <sheetData>
    <row r="1" spans="1:47" ht="24" customHeight="1" x14ac:dyDescent="0.2">
      <c r="A1" s="1036" t="s">
        <v>520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</row>
    <row r="2" spans="1:47" ht="15.75" customHeight="1" thickBot="1" x14ac:dyDescent="0.25">
      <c r="A2" s="669"/>
      <c r="B2" s="669"/>
      <c r="C2" s="669"/>
      <c r="D2" s="669"/>
      <c r="E2" s="669"/>
      <c r="S2" s="670" t="s">
        <v>119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46" t="s">
        <v>15</v>
      </c>
      <c r="B3" s="1047"/>
      <c r="C3" s="1047"/>
      <c r="D3" s="1047"/>
      <c r="E3" s="1048"/>
      <c r="F3" s="1069" t="s">
        <v>100</v>
      </c>
      <c r="G3" s="1070"/>
      <c r="H3" s="1069" t="s">
        <v>46</v>
      </c>
      <c r="I3" s="1080"/>
      <c r="J3" s="1080"/>
      <c r="K3" s="1085" t="s">
        <v>542</v>
      </c>
      <c r="L3" s="1086"/>
      <c r="M3" s="1087"/>
      <c r="N3" s="1077" t="s">
        <v>16</v>
      </c>
      <c r="O3" s="1081"/>
      <c r="P3" s="1078"/>
      <c r="Q3" s="1049" t="s">
        <v>56</v>
      </c>
      <c r="R3" s="1079"/>
      <c r="S3" s="1050"/>
      <c r="U3" s="613"/>
    </row>
    <row r="4" spans="1:47" ht="37.5" customHeight="1" thickBot="1" x14ac:dyDescent="0.25">
      <c r="A4" s="1074" t="s">
        <v>116</v>
      </c>
      <c r="B4" s="1075"/>
      <c r="C4" s="1075"/>
      <c r="D4" s="1075"/>
      <c r="E4" s="1076"/>
      <c r="F4" s="1077" t="s">
        <v>17</v>
      </c>
      <c r="G4" s="1078"/>
      <c r="H4" s="1057" t="s">
        <v>530</v>
      </c>
      <c r="I4" s="1058"/>
      <c r="J4" s="1058"/>
      <c r="K4" s="1082">
        <v>22</v>
      </c>
      <c r="L4" s="1083"/>
      <c r="M4" s="1084"/>
      <c r="N4" s="1082">
        <v>22</v>
      </c>
      <c r="O4" s="1083"/>
      <c r="P4" s="1084"/>
      <c r="Q4" s="1057">
        <v>20.05</v>
      </c>
      <c r="R4" s="1058"/>
      <c r="S4" s="1059"/>
      <c r="U4" s="613"/>
    </row>
    <row r="5" spans="1:47" ht="33.75" customHeight="1" thickBot="1" x14ac:dyDescent="0.25">
      <c r="A5" s="1071" t="s">
        <v>18</v>
      </c>
      <c r="B5" s="1072"/>
      <c r="C5" s="1072"/>
      <c r="D5" s="1072"/>
      <c r="E5" s="1073"/>
      <c r="F5" s="1049" t="s">
        <v>142</v>
      </c>
      <c r="G5" s="1050"/>
      <c r="H5" s="1054">
        <v>50.41</v>
      </c>
      <c r="I5" s="1055"/>
      <c r="J5" s="1055"/>
      <c r="K5" s="1088">
        <v>40.35</v>
      </c>
      <c r="L5" s="1089"/>
      <c r="M5" s="1090"/>
      <c r="N5" s="1054">
        <v>25.31</v>
      </c>
      <c r="O5" s="1055"/>
      <c r="P5" s="1056"/>
      <c r="Q5" s="1054">
        <v>39.99</v>
      </c>
      <c r="R5" s="1055"/>
      <c r="S5" s="1056"/>
      <c r="U5" s="613"/>
    </row>
    <row r="6" spans="1:47" ht="33" customHeight="1" thickBot="1" x14ac:dyDescent="0.25">
      <c r="A6" s="1063" t="s">
        <v>19</v>
      </c>
      <c r="B6" s="1064"/>
      <c r="C6" s="1064"/>
      <c r="D6" s="1064"/>
      <c r="E6" s="1065"/>
      <c r="F6" s="1066" t="s">
        <v>141</v>
      </c>
      <c r="G6" s="1067"/>
      <c r="H6" s="1051">
        <v>1102.77</v>
      </c>
      <c r="I6" s="1052"/>
      <c r="J6" s="1052"/>
      <c r="K6" s="1051">
        <v>1237.76</v>
      </c>
      <c r="L6" s="1052"/>
      <c r="M6" s="1053"/>
      <c r="N6" s="1051">
        <v>1505.37</v>
      </c>
      <c r="O6" s="1052"/>
      <c r="P6" s="1053"/>
      <c r="Q6" s="1051">
        <v>1434.51</v>
      </c>
      <c r="R6" s="1052"/>
      <c r="S6" s="1053"/>
      <c r="U6" s="613"/>
    </row>
    <row r="7" spans="1:47" ht="36" customHeight="1" thickBot="1" x14ac:dyDescent="0.25">
      <c r="A7" s="1046" t="s">
        <v>20</v>
      </c>
      <c r="B7" s="1047"/>
      <c r="C7" s="1047"/>
      <c r="D7" s="1047"/>
      <c r="E7" s="1048"/>
      <c r="F7" s="1049" t="s">
        <v>142</v>
      </c>
      <c r="G7" s="1050"/>
      <c r="H7" s="1054">
        <v>75.16</v>
      </c>
      <c r="I7" s="1055"/>
      <c r="J7" s="1055"/>
      <c r="K7" s="1060">
        <v>76.81</v>
      </c>
      <c r="L7" s="1061"/>
      <c r="M7" s="1062"/>
      <c r="N7" s="1060">
        <v>100.03</v>
      </c>
      <c r="O7" s="1061"/>
      <c r="P7" s="1062"/>
      <c r="Q7" s="1054">
        <v>99.42</v>
      </c>
      <c r="R7" s="1055"/>
      <c r="S7" s="1056"/>
      <c r="U7" s="613"/>
    </row>
    <row r="8" spans="1:47" ht="53.25" customHeight="1" thickBot="1" x14ac:dyDescent="0.25">
      <c r="A8" s="1046" t="s">
        <v>115</v>
      </c>
      <c r="B8" s="1047"/>
      <c r="C8" s="1047"/>
      <c r="D8" s="1047"/>
      <c r="E8" s="1048"/>
      <c r="F8" s="1049" t="s">
        <v>276</v>
      </c>
      <c r="G8" s="1050"/>
      <c r="H8" s="1057">
        <v>145</v>
      </c>
      <c r="I8" s="1058"/>
      <c r="J8" s="1058"/>
      <c r="K8" s="1057">
        <v>145</v>
      </c>
      <c r="L8" s="1058"/>
      <c r="M8" s="1058"/>
      <c r="N8" s="1057">
        <v>145</v>
      </c>
      <c r="O8" s="1058"/>
      <c r="P8" s="1058"/>
      <c r="Q8" s="1057">
        <v>145</v>
      </c>
      <c r="R8" s="1058"/>
      <c r="S8" s="1059"/>
      <c r="U8" s="613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</row>
    <row r="9" spans="1:47" ht="15" customHeight="1" x14ac:dyDescent="0.2">
      <c r="A9" s="1068" t="s">
        <v>275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  <c r="M9" s="1068"/>
      <c r="N9" s="1068"/>
      <c r="O9" s="1068"/>
      <c r="P9" s="1068"/>
      <c r="Q9" s="1068"/>
      <c r="R9" s="1068"/>
      <c r="S9" s="106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</row>
    <row r="10" spans="1:47" ht="20.25" customHeight="1" x14ac:dyDescent="0.2">
      <c r="A10" s="1068" t="s">
        <v>229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</row>
    <row r="11" spans="1:47" ht="15" customHeight="1" x14ac:dyDescent="0.2">
      <c r="A11" s="1068" t="s">
        <v>541</v>
      </c>
      <c r="B11" s="1068"/>
      <c r="C11" s="1068"/>
      <c r="D11" s="1068"/>
      <c r="E11" s="1068"/>
      <c r="F11" s="1068"/>
      <c r="G11" s="1068"/>
      <c r="H11" s="1068"/>
      <c r="I11" s="1068"/>
      <c r="J11" s="1068"/>
      <c r="K11" s="1068"/>
      <c r="L11" s="1068"/>
      <c r="M11" s="1068"/>
      <c r="N11" s="1068"/>
      <c r="O11" s="1068"/>
      <c r="P11" s="1068"/>
      <c r="Q11" s="1068"/>
      <c r="R11" s="1068"/>
      <c r="S11" s="106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</row>
    <row r="12" spans="1:47" ht="17.25" customHeight="1" thickBot="1" x14ac:dyDescent="0.25">
      <c r="A12" s="1036" t="s">
        <v>287</v>
      </c>
      <c r="B12" s="1037"/>
      <c r="C12" s="1037"/>
      <c r="D12" s="1037"/>
      <c r="E12" s="1037"/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1037"/>
      <c r="Q12" s="1037"/>
      <c r="R12" s="1037"/>
      <c r="S12" s="1037"/>
    </row>
    <row r="13" spans="1:47" ht="15" customHeight="1" thickBot="1" x14ac:dyDescent="0.25">
      <c r="A13" s="1127"/>
      <c r="B13" s="1128"/>
      <c r="C13" s="1129"/>
      <c r="D13" s="1038" t="s">
        <v>516</v>
      </c>
      <c r="E13" s="1039"/>
      <c r="F13" s="1039"/>
      <c r="G13" s="1040"/>
      <c r="H13" s="1041" t="s">
        <v>517</v>
      </c>
      <c r="I13" s="1042"/>
      <c r="J13" s="1042"/>
      <c r="K13" s="1043"/>
      <c r="L13" s="1044" t="s">
        <v>518</v>
      </c>
      <c r="M13" s="1039"/>
      <c r="N13" s="1039"/>
      <c r="O13" s="1045"/>
      <c r="P13" s="1044" t="s">
        <v>519</v>
      </c>
      <c r="Q13" s="1039"/>
      <c r="R13" s="1039"/>
      <c r="S13" s="1045"/>
    </row>
    <row r="14" spans="1:47" ht="15" customHeight="1" x14ac:dyDescent="0.25">
      <c r="A14" s="1121" t="s">
        <v>22</v>
      </c>
      <c r="B14" s="1122"/>
      <c r="C14" s="1123"/>
      <c r="D14" s="1124" t="s">
        <v>172</v>
      </c>
      <c r="E14" s="1125"/>
      <c r="F14" s="1125"/>
      <c r="G14" s="1126"/>
      <c r="H14" s="1091">
        <v>32</v>
      </c>
      <c r="I14" s="1092"/>
      <c r="J14" s="1092"/>
      <c r="K14" s="1093"/>
      <c r="L14" s="1091">
        <v>33</v>
      </c>
      <c r="M14" s="1092"/>
      <c r="N14" s="1092"/>
      <c r="O14" s="1093"/>
      <c r="P14" s="1094" t="s">
        <v>436</v>
      </c>
      <c r="Q14" s="1095"/>
      <c r="R14" s="1095"/>
      <c r="S14" s="1096"/>
      <c r="U14" s="613"/>
    </row>
    <row r="15" spans="1:47" ht="15" customHeight="1" x14ac:dyDescent="0.25">
      <c r="A15" s="1106" t="s">
        <v>117</v>
      </c>
      <c r="B15" s="1107"/>
      <c r="C15" s="1108"/>
      <c r="D15" s="1097">
        <v>34</v>
      </c>
      <c r="E15" s="1098"/>
      <c r="F15" s="1098"/>
      <c r="G15" s="1099"/>
      <c r="H15" s="1100">
        <v>36</v>
      </c>
      <c r="I15" s="1101"/>
      <c r="J15" s="1101"/>
      <c r="K15" s="1102"/>
      <c r="L15" s="1100" t="s">
        <v>439</v>
      </c>
      <c r="M15" s="1101"/>
      <c r="N15" s="1101"/>
      <c r="O15" s="1102"/>
      <c r="P15" s="1100" t="s">
        <v>435</v>
      </c>
      <c r="Q15" s="1101"/>
      <c r="R15" s="1101"/>
      <c r="S15" s="1102"/>
      <c r="U15" s="613"/>
      <c r="V15" s="387" t="s">
        <v>154</v>
      </c>
    </row>
    <row r="16" spans="1:47" ht="15" customHeight="1" x14ac:dyDescent="0.25">
      <c r="A16" s="1106" t="s">
        <v>118</v>
      </c>
      <c r="B16" s="1107"/>
      <c r="C16" s="1108"/>
      <c r="D16" s="1097" t="s">
        <v>453</v>
      </c>
      <c r="E16" s="1098"/>
      <c r="F16" s="1098"/>
      <c r="G16" s="1099"/>
      <c r="H16" s="1100">
        <v>42</v>
      </c>
      <c r="I16" s="1101"/>
      <c r="J16" s="1101"/>
      <c r="K16" s="1102"/>
      <c r="L16" s="1100" t="s">
        <v>440</v>
      </c>
      <c r="M16" s="1101"/>
      <c r="N16" s="1101"/>
      <c r="O16" s="1102"/>
      <c r="P16" s="1100" t="s">
        <v>434</v>
      </c>
      <c r="Q16" s="1101"/>
      <c r="R16" s="1101"/>
      <c r="S16" s="1102"/>
      <c r="U16" s="613"/>
      <c r="V16" s="387" t="s">
        <v>154</v>
      </c>
    </row>
    <row r="17" spans="1:34" ht="15" customHeight="1" thickBot="1" x14ac:dyDescent="0.3">
      <c r="A17" s="1109" t="s">
        <v>23</v>
      </c>
      <c r="B17" s="1110"/>
      <c r="C17" s="1111"/>
      <c r="D17" s="1112" t="s">
        <v>531</v>
      </c>
      <c r="E17" s="1113"/>
      <c r="F17" s="1113"/>
      <c r="G17" s="1114"/>
      <c r="H17" s="1115">
        <v>41</v>
      </c>
      <c r="I17" s="1116"/>
      <c r="J17" s="1116"/>
      <c r="K17" s="1117"/>
      <c r="L17" s="1115">
        <v>46</v>
      </c>
      <c r="M17" s="1116"/>
      <c r="N17" s="1116"/>
      <c r="O17" s="1117"/>
      <c r="P17" s="1118" t="s">
        <v>493</v>
      </c>
      <c r="Q17" s="1119"/>
      <c r="R17" s="1119"/>
      <c r="S17" s="1120"/>
      <c r="U17" s="613"/>
    </row>
    <row r="18" spans="1:34" ht="7.5" customHeight="1" x14ac:dyDescent="0.2">
      <c r="A18" s="1169"/>
      <c r="B18" s="1169"/>
      <c r="C18" s="1169"/>
      <c r="D18" s="1169"/>
      <c r="E18" s="1169"/>
      <c r="F18" s="1169"/>
      <c r="G18" s="1169"/>
      <c r="H18" s="1169"/>
      <c r="I18" s="1169"/>
      <c r="J18" s="1169"/>
      <c r="K18" s="1169"/>
      <c r="L18" s="1169"/>
      <c r="M18" s="1169"/>
      <c r="N18" s="1169"/>
      <c r="O18" s="1169"/>
      <c r="P18" s="1169"/>
      <c r="Q18" s="1169"/>
      <c r="R18" s="1169"/>
      <c r="S18" s="1169"/>
    </row>
    <row r="19" spans="1:34" ht="14.25" customHeight="1" thickBot="1" x14ac:dyDescent="0.3">
      <c r="A19" s="1170" t="s">
        <v>265</v>
      </c>
      <c r="B19" s="1170"/>
      <c r="C19" s="1170"/>
      <c r="D19" s="1170"/>
      <c r="E19" s="1170"/>
      <c r="F19" s="1170"/>
      <c r="G19" s="1170"/>
      <c r="H19" s="1170"/>
      <c r="I19" s="1170"/>
      <c r="J19" s="1170"/>
      <c r="K19" s="1170"/>
      <c r="L19" s="1170"/>
      <c r="M19" s="1170"/>
      <c r="N19" s="1170"/>
      <c r="O19" s="1170"/>
      <c r="P19" s="1170"/>
      <c r="Q19" s="1170"/>
      <c r="R19" s="1170"/>
      <c r="S19" s="1170"/>
    </row>
    <row r="20" spans="1:34" ht="20.25" customHeight="1" x14ac:dyDescent="0.2">
      <c r="A20" s="1150" t="s">
        <v>114</v>
      </c>
      <c r="B20" s="1151"/>
      <c r="C20" s="1171"/>
      <c r="D20" s="1150" t="s">
        <v>538</v>
      </c>
      <c r="E20" s="1151"/>
      <c r="F20" s="1151"/>
      <c r="G20" s="1152"/>
      <c r="H20" s="1155" t="s">
        <v>539</v>
      </c>
      <c r="I20" s="1156"/>
      <c r="J20" s="1156"/>
      <c r="K20" s="1156"/>
      <c r="L20" s="1156"/>
      <c r="M20" s="1156"/>
      <c r="N20" s="1156"/>
      <c r="O20" s="1156"/>
      <c r="P20" s="1156"/>
      <c r="Q20" s="1156"/>
      <c r="R20" s="1156"/>
      <c r="S20" s="1157"/>
    </row>
    <row r="21" spans="1:34" ht="44.25" customHeight="1" thickBot="1" x14ac:dyDescent="0.25">
      <c r="A21" s="1153"/>
      <c r="B21" s="1103"/>
      <c r="C21" s="1172"/>
      <c r="D21" s="1153"/>
      <c r="E21" s="1103"/>
      <c r="F21" s="1103"/>
      <c r="G21" s="1154"/>
      <c r="H21" s="1104" t="s">
        <v>266</v>
      </c>
      <c r="I21" s="1105"/>
      <c r="J21" s="1105"/>
      <c r="K21" s="1105"/>
      <c r="L21" s="1103" t="s">
        <v>267</v>
      </c>
      <c r="M21" s="1103"/>
      <c r="N21" s="1103"/>
      <c r="O21" s="1103"/>
      <c r="P21" s="1158" t="s">
        <v>427</v>
      </c>
      <c r="Q21" s="1158"/>
      <c r="R21" s="1158"/>
      <c r="S21" s="1159"/>
    </row>
    <row r="22" spans="1:34" ht="17.25" customHeight="1" thickBot="1" x14ac:dyDescent="0.25">
      <c r="A22" s="1131" t="s">
        <v>487</v>
      </c>
      <c r="B22" s="1132"/>
      <c r="C22" s="1140"/>
      <c r="D22" s="1141">
        <v>69.680099999999996</v>
      </c>
      <c r="E22" s="1142"/>
      <c r="F22" s="1142"/>
      <c r="G22" s="1142"/>
      <c r="H22" s="1046" t="s">
        <v>452</v>
      </c>
      <c r="I22" s="1047"/>
      <c r="J22" s="1047"/>
      <c r="K22" s="1047"/>
      <c r="L22" s="1160" t="s">
        <v>449</v>
      </c>
      <c r="M22" s="1161"/>
      <c r="N22" s="1161"/>
      <c r="O22" s="1162"/>
      <c r="P22" s="1163" t="s">
        <v>455</v>
      </c>
      <c r="Q22" s="1163"/>
      <c r="R22" s="1163"/>
      <c r="S22" s="1164"/>
    </row>
    <row r="23" spans="1:34" ht="30" customHeight="1" thickBot="1" x14ac:dyDescent="0.3">
      <c r="A23" s="1143" t="s">
        <v>454</v>
      </c>
      <c r="B23" s="1144"/>
      <c r="C23" s="1145"/>
      <c r="D23" s="1141">
        <v>60.98</v>
      </c>
      <c r="E23" s="1142"/>
      <c r="F23" s="1142"/>
      <c r="G23" s="1168"/>
      <c r="H23" s="1137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9"/>
    </row>
    <row r="24" spans="1:34" ht="18" customHeight="1" thickBot="1" x14ac:dyDescent="0.25">
      <c r="A24" s="1131" t="s">
        <v>9</v>
      </c>
      <c r="B24" s="1132"/>
      <c r="C24" s="1140"/>
      <c r="D24" s="1141">
        <v>76.312700000000007</v>
      </c>
      <c r="E24" s="1142"/>
      <c r="F24" s="1142"/>
      <c r="G24" s="1142"/>
      <c r="H24" s="1046" t="s">
        <v>497</v>
      </c>
      <c r="I24" s="1047"/>
      <c r="J24" s="1047"/>
      <c r="K24" s="1047"/>
      <c r="L24" s="1160" t="s">
        <v>498</v>
      </c>
      <c r="M24" s="1161"/>
      <c r="N24" s="1161"/>
      <c r="O24" s="1162"/>
      <c r="P24" s="1163" t="s">
        <v>494</v>
      </c>
      <c r="Q24" s="1163"/>
      <c r="R24" s="1163"/>
      <c r="S24" s="1164"/>
    </row>
    <row r="25" spans="1:34" ht="18" customHeight="1" thickBot="1" x14ac:dyDescent="0.25">
      <c r="A25" s="1131" t="s">
        <v>10</v>
      </c>
      <c r="B25" s="1132"/>
      <c r="C25" s="1140"/>
      <c r="D25" s="1141">
        <v>77.229799999999997</v>
      </c>
      <c r="E25" s="1142"/>
      <c r="F25" s="1142"/>
      <c r="G25" s="1142"/>
      <c r="H25" s="1046" t="s">
        <v>536</v>
      </c>
      <c r="I25" s="1047"/>
      <c r="J25" s="1047"/>
      <c r="K25" s="1047"/>
      <c r="L25" s="1160" t="s">
        <v>534</v>
      </c>
      <c r="M25" s="1161"/>
      <c r="N25" s="1161"/>
      <c r="O25" s="1162"/>
      <c r="P25" s="1163" t="s">
        <v>532</v>
      </c>
      <c r="Q25" s="1163"/>
      <c r="R25" s="1163"/>
      <c r="S25" s="1164"/>
      <c r="U25" s="613"/>
    </row>
    <row r="26" spans="1:34" ht="15.75" customHeight="1" thickBot="1" x14ac:dyDescent="0.25">
      <c r="A26" s="712"/>
      <c r="B26" s="712"/>
      <c r="C26" s="712"/>
      <c r="D26" s="713"/>
      <c r="E26" s="713"/>
      <c r="F26" s="713"/>
      <c r="G26" s="713"/>
      <c r="H26" s="714"/>
      <c r="I26" s="714"/>
      <c r="J26" s="714"/>
      <c r="K26" s="715"/>
      <c r="L26" s="715"/>
      <c r="M26" s="715"/>
      <c r="N26" s="714"/>
      <c r="O26" s="714"/>
      <c r="P26" s="714"/>
      <c r="Q26" s="714"/>
      <c r="R26" s="714"/>
      <c r="S26" s="714"/>
    </row>
    <row r="27" spans="1:34" ht="15.75" customHeight="1" thickBot="1" x14ac:dyDescent="0.3">
      <c r="A27" s="1146" t="s">
        <v>305</v>
      </c>
      <c r="B27" s="1147"/>
      <c r="C27" s="1147"/>
      <c r="D27" s="1147"/>
      <c r="E27" s="1147"/>
      <c r="F27" s="1147"/>
      <c r="G27" s="1147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9"/>
    </row>
    <row r="28" spans="1:34" ht="15.75" customHeight="1" x14ac:dyDescent="0.2">
      <c r="A28" s="1150" t="s">
        <v>114</v>
      </c>
      <c r="B28" s="1151"/>
      <c r="C28" s="1152"/>
      <c r="D28" s="1150" t="s">
        <v>538</v>
      </c>
      <c r="E28" s="1151"/>
      <c r="F28" s="1151"/>
      <c r="G28" s="1152"/>
      <c r="H28" s="1155" t="s">
        <v>539</v>
      </c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7"/>
    </row>
    <row r="29" spans="1:34" ht="15.75" customHeight="1" thickBot="1" x14ac:dyDescent="0.25">
      <c r="A29" s="1153"/>
      <c r="B29" s="1103"/>
      <c r="C29" s="1154"/>
      <c r="D29" s="1153"/>
      <c r="E29" s="1103"/>
      <c r="F29" s="1103"/>
      <c r="G29" s="1154"/>
      <c r="H29" s="1104" t="s">
        <v>266</v>
      </c>
      <c r="I29" s="1105"/>
      <c r="J29" s="1105"/>
      <c r="K29" s="1105"/>
      <c r="L29" s="1103" t="s">
        <v>267</v>
      </c>
      <c r="M29" s="1103"/>
      <c r="N29" s="1103"/>
      <c r="O29" s="1103"/>
      <c r="P29" s="1158" t="s">
        <v>427</v>
      </c>
      <c r="Q29" s="1158"/>
      <c r="R29" s="1158"/>
      <c r="S29" s="1159"/>
    </row>
    <row r="30" spans="1:34" ht="20.25" customHeight="1" thickBot="1" x14ac:dyDescent="0.25">
      <c r="A30" s="1131" t="s">
        <v>487</v>
      </c>
      <c r="B30" s="1132"/>
      <c r="C30" s="1133"/>
      <c r="D30" s="1134">
        <v>75.832499999999996</v>
      </c>
      <c r="E30" s="1135"/>
      <c r="F30" s="1135"/>
      <c r="G30" s="1136"/>
      <c r="H30" s="1166" t="s">
        <v>451</v>
      </c>
      <c r="I30" s="1167"/>
      <c r="J30" s="1167"/>
      <c r="K30" s="1167"/>
      <c r="L30" s="1163" t="s">
        <v>450</v>
      </c>
      <c r="M30" s="1163"/>
      <c r="N30" s="1163"/>
      <c r="O30" s="1163"/>
      <c r="P30" s="1163" t="s">
        <v>456</v>
      </c>
      <c r="Q30" s="1163"/>
      <c r="R30" s="1163"/>
      <c r="S30" s="1164"/>
      <c r="Y30" s="388"/>
      <c r="Z30" s="388"/>
      <c r="AA30" s="388"/>
      <c r="AB30" s="388"/>
      <c r="AC30" s="388"/>
      <c r="AD30" s="388"/>
      <c r="AE30" s="388"/>
      <c r="AF30" s="388"/>
      <c r="AG30" s="390"/>
      <c r="AH30" s="388"/>
    </row>
    <row r="31" spans="1:34" ht="33" customHeight="1" thickBot="1" x14ac:dyDescent="0.3">
      <c r="A31" s="1143" t="s">
        <v>454</v>
      </c>
      <c r="B31" s="1144"/>
      <c r="C31" s="1145"/>
      <c r="D31" s="1141">
        <v>68.05</v>
      </c>
      <c r="E31" s="1142"/>
      <c r="F31" s="1142"/>
      <c r="G31" s="1168"/>
      <c r="H31" s="1137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9"/>
      <c r="Y31" s="388"/>
      <c r="Z31" s="388"/>
      <c r="AA31" s="388"/>
      <c r="AB31" s="388"/>
      <c r="AC31" s="388"/>
      <c r="AD31" s="388"/>
      <c r="AE31" s="388"/>
      <c r="AF31" s="388"/>
      <c r="AG31" s="390"/>
      <c r="AH31" s="388"/>
    </row>
    <row r="32" spans="1:34" ht="18" customHeight="1" thickBot="1" x14ac:dyDescent="0.25">
      <c r="A32" s="1131" t="s">
        <v>9</v>
      </c>
      <c r="B32" s="1132"/>
      <c r="C32" s="1140"/>
      <c r="D32" s="1141">
        <v>83.0869</v>
      </c>
      <c r="E32" s="1142"/>
      <c r="F32" s="1142"/>
      <c r="G32" s="1142"/>
      <c r="H32" s="1046" t="s">
        <v>496</v>
      </c>
      <c r="I32" s="1047"/>
      <c r="J32" s="1047"/>
      <c r="K32" s="1047"/>
      <c r="L32" s="1160" t="s">
        <v>499</v>
      </c>
      <c r="M32" s="1161"/>
      <c r="N32" s="1161"/>
      <c r="O32" s="1162"/>
      <c r="P32" s="1163" t="s">
        <v>495</v>
      </c>
      <c r="Q32" s="1163"/>
      <c r="R32" s="1163"/>
      <c r="S32" s="1164"/>
    </row>
    <row r="33" spans="1:34" ht="18" customHeight="1" thickBot="1" x14ac:dyDescent="0.25">
      <c r="A33" s="1131" t="s">
        <v>10</v>
      </c>
      <c r="B33" s="1132"/>
      <c r="C33" s="1140"/>
      <c r="D33" s="1141">
        <v>85.9101</v>
      </c>
      <c r="E33" s="1142"/>
      <c r="F33" s="1142"/>
      <c r="G33" s="1142"/>
      <c r="H33" s="1046" t="s">
        <v>537</v>
      </c>
      <c r="I33" s="1047"/>
      <c r="J33" s="1047"/>
      <c r="K33" s="1047"/>
      <c r="L33" s="1160" t="s">
        <v>535</v>
      </c>
      <c r="M33" s="1161"/>
      <c r="N33" s="1161"/>
      <c r="O33" s="1162"/>
      <c r="P33" s="1163" t="s">
        <v>533</v>
      </c>
      <c r="Q33" s="1163"/>
      <c r="R33" s="1163"/>
      <c r="S33" s="1164"/>
      <c r="U33" s="613"/>
    </row>
    <row r="34" spans="1:34" ht="6.75" customHeight="1" x14ac:dyDescent="0.2">
      <c r="A34" s="716"/>
      <c r="B34" s="716"/>
      <c r="C34" s="716"/>
      <c r="D34" s="717"/>
      <c r="E34" s="717"/>
      <c r="F34" s="717"/>
      <c r="G34" s="717"/>
      <c r="H34" s="718"/>
      <c r="I34" s="718"/>
      <c r="J34" s="718"/>
      <c r="K34" s="719"/>
      <c r="L34" s="719"/>
      <c r="M34" s="719"/>
      <c r="N34" s="719"/>
      <c r="O34" s="719"/>
      <c r="P34" s="719"/>
      <c r="Q34" s="719"/>
      <c r="R34" s="719"/>
      <c r="S34" s="719"/>
      <c r="Y34" s="388"/>
      <c r="Z34" s="388"/>
      <c r="AA34" s="388"/>
      <c r="AB34" s="388"/>
      <c r="AC34" s="388"/>
      <c r="AD34" s="388"/>
      <c r="AE34" s="388"/>
      <c r="AF34" s="388"/>
      <c r="AG34" s="390"/>
      <c r="AH34" s="388"/>
    </row>
    <row r="35" spans="1:34" ht="15.75" customHeight="1" x14ac:dyDescent="0.2">
      <c r="A35" s="1165" t="s">
        <v>540</v>
      </c>
      <c r="B35" s="1165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  <c r="R35" s="1165"/>
      <c r="S35" s="1165"/>
      <c r="Y35" s="388"/>
      <c r="Z35" s="388"/>
      <c r="AA35" s="388"/>
      <c r="AB35" s="388"/>
      <c r="AC35" s="388"/>
      <c r="AD35" s="388"/>
      <c r="AE35" s="388"/>
      <c r="AF35" s="388"/>
      <c r="AG35" s="390"/>
      <c r="AH35" s="388"/>
    </row>
    <row r="36" spans="1:34" ht="25.5" customHeight="1" x14ac:dyDescent="0.2">
      <c r="A36" s="1165" t="s">
        <v>543</v>
      </c>
      <c r="B36" s="1165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  <c r="R36" s="1165"/>
      <c r="S36" s="1165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</row>
    <row r="37" spans="1:34" ht="15.75" hidden="1" customHeight="1" x14ac:dyDescent="0.2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Y37" s="388"/>
      <c r="Z37" s="388"/>
      <c r="AA37" s="388"/>
      <c r="AB37" s="388"/>
      <c r="AC37" s="388"/>
      <c r="AD37" s="388"/>
      <c r="AE37" s="388"/>
      <c r="AF37" s="388"/>
      <c r="AG37" s="390"/>
      <c r="AH37" s="388"/>
    </row>
    <row r="38" spans="1:34" ht="87" customHeight="1" x14ac:dyDescent="0.3">
      <c r="A38" s="357"/>
      <c r="B38" s="49"/>
      <c r="C38" s="50"/>
      <c r="D38" s="50"/>
      <c r="E38" s="50"/>
      <c r="F38" s="109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Y38" s="388"/>
      <c r="Z38" s="388"/>
      <c r="AA38" s="388"/>
      <c r="AB38" s="388"/>
      <c r="AC38" s="388"/>
      <c r="AD38" s="388"/>
      <c r="AE38" s="388"/>
      <c r="AF38" s="388"/>
      <c r="AG38" s="390"/>
      <c r="AH38" s="388"/>
    </row>
    <row r="39" spans="1:34" ht="24.75" customHeight="1" x14ac:dyDescent="0.3">
      <c r="A39" s="357"/>
      <c r="B39" s="49"/>
      <c r="C39" s="5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30"/>
      <c r="P39" s="1130"/>
      <c r="Q39" s="1130"/>
      <c r="R39" s="1130"/>
      <c r="S39" s="1130"/>
      <c r="Y39" s="388"/>
      <c r="Z39" s="388"/>
      <c r="AA39" s="388"/>
      <c r="AB39" s="388"/>
      <c r="AC39" s="388"/>
      <c r="AD39" s="388"/>
      <c r="AE39" s="388"/>
      <c r="AF39" s="388"/>
      <c r="AG39" s="390"/>
      <c r="AH39" s="388"/>
    </row>
    <row r="40" spans="1:34" ht="45" customHeight="1" x14ac:dyDescent="0.3">
      <c r="A40" s="49"/>
      <c r="B40" s="112"/>
      <c r="C40" s="112"/>
      <c r="D40" s="50"/>
      <c r="E40" s="50"/>
      <c r="F40" s="109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Y40" s="388"/>
      <c r="Z40" s="388"/>
      <c r="AA40" s="388"/>
      <c r="AB40" s="388"/>
      <c r="AC40" s="388"/>
      <c r="AD40" s="388"/>
      <c r="AE40" s="388"/>
      <c r="AF40" s="388"/>
      <c r="AG40" s="390"/>
      <c r="AH40" s="388"/>
    </row>
    <row r="41" spans="1:34" ht="16.5" customHeight="1" x14ac:dyDescent="0.3">
      <c r="D41" s="50"/>
      <c r="E41" s="50"/>
      <c r="F41" s="109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Y41" s="388"/>
      <c r="Z41" s="388"/>
      <c r="AA41" s="388"/>
      <c r="AB41" s="388"/>
      <c r="AC41" s="388"/>
      <c r="AD41" s="388"/>
      <c r="AE41" s="388"/>
      <c r="AF41" s="388"/>
      <c r="AG41" s="390"/>
      <c r="AH41" s="388"/>
    </row>
    <row r="42" spans="1:34" ht="16.5" customHeight="1" x14ac:dyDescent="0.3">
      <c r="D42" s="112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Q42" s="111"/>
      <c r="R42" s="111"/>
      <c r="S42" s="111"/>
      <c r="Y42" s="388"/>
      <c r="Z42" s="388"/>
      <c r="AA42" s="388"/>
      <c r="AB42" s="388"/>
      <c r="AC42" s="388"/>
      <c r="AD42" s="388"/>
      <c r="AE42" s="388"/>
      <c r="AF42" s="388"/>
      <c r="AG42" s="390"/>
      <c r="AH42" s="388"/>
    </row>
    <row r="43" spans="1:34" ht="16.5" customHeight="1" x14ac:dyDescent="0.3">
      <c r="A43" s="49"/>
      <c r="Y43" s="388"/>
      <c r="Z43" s="388"/>
      <c r="AA43" s="388"/>
      <c r="AB43" s="388"/>
      <c r="AC43" s="388"/>
      <c r="AD43" s="388"/>
      <c r="AE43" s="388"/>
      <c r="AF43" s="388"/>
      <c r="AG43" s="390"/>
      <c r="AH43" s="388"/>
    </row>
    <row r="44" spans="1:34" ht="16.5" customHeight="1" x14ac:dyDescent="0.25">
      <c r="AB44" s="388"/>
      <c r="AC44" s="388"/>
      <c r="AD44" s="388"/>
      <c r="AE44" s="388"/>
      <c r="AF44" s="388"/>
      <c r="AG44" s="390"/>
      <c r="AH44" s="388"/>
    </row>
    <row r="45" spans="1:34" ht="16.5" customHeight="1" x14ac:dyDescent="0.25">
      <c r="Y45" s="388"/>
      <c r="Z45" s="388"/>
      <c r="AA45" s="388"/>
      <c r="AB45" s="388"/>
      <c r="AC45" s="388"/>
      <c r="AD45" s="388"/>
      <c r="AE45" s="388"/>
      <c r="AF45" s="388"/>
      <c r="AG45" s="390"/>
      <c r="AH45" s="388"/>
    </row>
    <row r="46" spans="1:34" ht="16.5" customHeight="1" x14ac:dyDescent="0.3">
      <c r="A46" s="49"/>
      <c r="B46" s="49"/>
      <c r="C46" s="50"/>
      <c r="Y46" s="388"/>
      <c r="Z46" s="388"/>
      <c r="AA46" s="388"/>
      <c r="AB46" s="388"/>
      <c r="AC46" s="388"/>
      <c r="AD46" s="388"/>
      <c r="AE46" s="388"/>
      <c r="AF46" s="388"/>
      <c r="AG46" s="390"/>
      <c r="AH46" s="388"/>
    </row>
    <row r="47" spans="1:34" ht="27" customHeight="1" x14ac:dyDescent="0.25"/>
    <row r="48" spans="1:34" ht="3" customHeight="1" x14ac:dyDescent="0.3">
      <c r="B48" s="49"/>
      <c r="C48" s="50"/>
      <c r="Y48" s="388"/>
      <c r="Z48" s="388"/>
      <c r="AA48" s="388"/>
      <c r="AB48" s="388"/>
      <c r="AC48" s="388"/>
      <c r="AD48" s="388"/>
      <c r="AE48" s="388"/>
      <c r="AF48" s="388"/>
      <c r="AG48" s="390"/>
      <c r="AH48" s="388"/>
    </row>
    <row r="49" spans="1:34" ht="45.75" customHeight="1" x14ac:dyDescent="0.3">
      <c r="A49" s="49"/>
      <c r="B49" s="49"/>
      <c r="C49" s="50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</row>
    <row r="50" spans="1:34" ht="6.75" customHeight="1" x14ac:dyDescent="0.25"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</row>
    <row r="51" spans="1:34" ht="22.5" customHeight="1" x14ac:dyDescent="0.25"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</row>
    <row r="52" spans="1:34" ht="15" customHeight="1" x14ac:dyDescent="0.25"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</row>
    <row r="53" spans="1:34" ht="22.5" customHeight="1" x14ac:dyDescent="0.3">
      <c r="A53" s="49"/>
      <c r="B53" s="49"/>
      <c r="C53" s="50"/>
    </row>
    <row r="54" spans="1:34" ht="15.75" customHeight="1" x14ac:dyDescent="0.25"/>
    <row r="56" spans="1:34" ht="18.75" x14ac:dyDescent="0.3">
      <c r="A56" s="49"/>
      <c r="B56" s="49"/>
      <c r="C56" s="50"/>
    </row>
    <row r="58" spans="1:34" ht="18.75" x14ac:dyDescent="0.3">
      <c r="A58" s="49"/>
      <c r="B58" s="49"/>
      <c r="C58" s="50"/>
    </row>
    <row r="71" spans="1:228" s="17" customFormat="1" x14ac:dyDescent="0.25">
      <c r="A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87"/>
      <c r="CV71" s="387"/>
      <c r="CW71" s="387"/>
      <c r="CX71" s="387"/>
      <c r="CY71" s="387"/>
      <c r="CZ71" s="387"/>
      <c r="DA71" s="387"/>
      <c r="DB71" s="387"/>
      <c r="DC71" s="387"/>
      <c r="DD71" s="387"/>
      <c r="DE71" s="387"/>
      <c r="DF71" s="387"/>
      <c r="DG71" s="387"/>
      <c r="DH71" s="387"/>
      <c r="DI71" s="387"/>
      <c r="DJ71" s="387"/>
      <c r="DK71" s="387"/>
      <c r="DL71" s="387"/>
      <c r="DM71" s="387"/>
      <c r="DN71" s="387"/>
      <c r="DO71" s="387"/>
      <c r="DP71" s="387"/>
      <c r="DQ71" s="387"/>
      <c r="DR71" s="387"/>
      <c r="DS71" s="387"/>
      <c r="DT71" s="387"/>
      <c r="DU71" s="387"/>
      <c r="DV71" s="387"/>
      <c r="DW71" s="387"/>
      <c r="DX71" s="387"/>
      <c r="DY71" s="387"/>
      <c r="DZ71" s="387"/>
      <c r="EA71" s="387"/>
      <c r="EB71" s="387"/>
      <c r="EC71" s="387"/>
      <c r="ED71" s="387"/>
      <c r="EE71" s="387"/>
      <c r="EF71" s="387"/>
      <c r="EG71" s="387"/>
      <c r="EH71" s="387"/>
      <c r="EI71" s="387"/>
      <c r="EJ71" s="387"/>
      <c r="EK71" s="387"/>
      <c r="EL71" s="387"/>
      <c r="EM71" s="387"/>
      <c r="EN71" s="387"/>
      <c r="EO71" s="387"/>
      <c r="EP71" s="387"/>
      <c r="EQ71" s="387"/>
      <c r="ER71" s="387"/>
      <c r="ES71" s="387"/>
      <c r="ET71" s="387"/>
      <c r="EU71" s="387"/>
      <c r="EV71" s="387"/>
      <c r="EW71" s="387"/>
      <c r="EX71" s="387"/>
      <c r="EY71" s="387"/>
      <c r="EZ71" s="387"/>
      <c r="FA71" s="387"/>
      <c r="FB71" s="387"/>
      <c r="FC71" s="387"/>
      <c r="FD71" s="387"/>
      <c r="FE71" s="387"/>
      <c r="FF71" s="387"/>
      <c r="FG71" s="387"/>
      <c r="FH71" s="387"/>
      <c r="FI71" s="387"/>
      <c r="FJ71" s="387"/>
      <c r="FK71" s="387"/>
      <c r="FL71" s="387"/>
      <c r="FM71" s="387"/>
      <c r="FN71" s="387"/>
      <c r="FO71" s="387"/>
      <c r="FP71" s="387"/>
      <c r="FQ71" s="387"/>
      <c r="FR71" s="387"/>
      <c r="FS71" s="387"/>
      <c r="FT71" s="387"/>
      <c r="FU71" s="387"/>
      <c r="FV71" s="387"/>
      <c r="FW71" s="387"/>
      <c r="FX71" s="387"/>
      <c r="FY71" s="387"/>
      <c r="FZ71" s="387"/>
      <c r="GA71" s="387"/>
      <c r="GB71" s="387"/>
      <c r="GC71" s="387"/>
      <c r="GD71" s="387"/>
      <c r="GE71" s="387"/>
      <c r="GF71" s="387"/>
      <c r="GG71" s="387"/>
      <c r="GH71" s="387"/>
      <c r="GI71" s="387"/>
      <c r="GJ71" s="387"/>
      <c r="GK71" s="387"/>
      <c r="GL71" s="387"/>
      <c r="GM71" s="387"/>
      <c r="GN71" s="387"/>
      <c r="GO71" s="387"/>
      <c r="GP71" s="387"/>
      <c r="GQ71" s="387"/>
      <c r="GR71" s="387"/>
      <c r="GS71" s="387"/>
      <c r="GT71" s="387"/>
      <c r="GU71" s="387"/>
      <c r="GV71" s="387"/>
      <c r="GW71" s="387"/>
      <c r="GX71" s="387"/>
      <c r="GY71" s="387"/>
      <c r="GZ71" s="387"/>
      <c r="HA71" s="387"/>
      <c r="HB71" s="387"/>
      <c r="HC71" s="387"/>
      <c r="HD71" s="387"/>
      <c r="HE71" s="387"/>
      <c r="HF71" s="387"/>
      <c r="HG71" s="387"/>
      <c r="HH71" s="387"/>
      <c r="HI71" s="387"/>
      <c r="HJ71" s="387"/>
      <c r="HK71" s="387"/>
      <c r="HL71" s="387"/>
      <c r="HM71" s="387"/>
      <c r="HN71" s="387"/>
      <c r="HO71" s="387"/>
      <c r="HP71" s="387"/>
      <c r="HQ71" s="387"/>
      <c r="HR71" s="387"/>
      <c r="HS71" s="387"/>
      <c r="HT71" s="387"/>
    </row>
  </sheetData>
  <mergeCells count="120">
    <mergeCell ref="D23:G23"/>
    <mergeCell ref="D31:G31"/>
    <mergeCell ref="A35:S35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36:S36"/>
    <mergeCell ref="L29:O29"/>
    <mergeCell ref="H29:K29"/>
    <mergeCell ref="P30:S30"/>
    <mergeCell ref="L30:O30"/>
    <mergeCell ref="H30:K30"/>
    <mergeCell ref="H32:K32"/>
    <mergeCell ref="L32:O32"/>
    <mergeCell ref="P32:S32"/>
    <mergeCell ref="A31:C31"/>
    <mergeCell ref="H31:S31"/>
    <mergeCell ref="H33:K33"/>
    <mergeCell ref="L33:O33"/>
    <mergeCell ref="P33:S33"/>
    <mergeCell ref="O39:S39"/>
    <mergeCell ref="A30:C30"/>
    <mergeCell ref="D30:G30"/>
    <mergeCell ref="H23:S23"/>
    <mergeCell ref="A22:C22"/>
    <mergeCell ref="D22:G22"/>
    <mergeCell ref="A23:C23"/>
    <mergeCell ref="A27:S27"/>
    <mergeCell ref="A28:C29"/>
    <mergeCell ref="D28:G29"/>
    <mergeCell ref="H28:S28"/>
    <mergeCell ref="P29:S29"/>
    <mergeCell ref="A32:C32"/>
    <mergeCell ref="D32:G32"/>
    <mergeCell ref="H24:K24"/>
    <mergeCell ref="L24:O24"/>
    <mergeCell ref="P24:S24"/>
    <mergeCell ref="A24:C24"/>
    <mergeCell ref="D24:G24"/>
    <mergeCell ref="P22:S22"/>
    <mergeCell ref="L22:O22"/>
    <mergeCell ref="H22:K22"/>
    <mergeCell ref="A33:C33"/>
    <mergeCell ref="D33:G33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topLeftCell="A20" zoomScale="78" zoomScaleNormal="62" zoomScaleSheetLayoutView="78" workbookViewId="0">
      <selection activeCell="N14" sqref="N1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86" t="s">
        <v>139</v>
      </c>
      <c r="B1" s="786"/>
      <c r="C1" s="786"/>
      <c r="D1" s="786"/>
      <c r="E1" s="786"/>
      <c r="F1" s="786"/>
      <c r="G1" s="786"/>
      <c r="H1" s="786"/>
      <c r="I1" s="105"/>
      <c r="J1" s="99"/>
    </row>
    <row r="2" spans="1:12" ht="25.5" customHeight="1" thickBot="1" x14ac:dyDescent="0.35">
      <c r="A2" s="118"/>
      <c r="B2" s="118"/>
      <c r="C2" s="118"/>
      <c r="D2" s="118"/>
      <c r="E2" s="118"/>
      <c r="F2" s="118"/>
      <c r="G2" s="787" t="s">
        <v>166</v>
      </c>
      <c r="H2" s="787"/>
      <c r="I2" s="95"/>
      <c r="J2" s="183"/>
    </row>
    <row r="3" spans="1:12" ht="51.75" customHeight="1" thickBot="1" x14ac:dyDescent="0.25">
      <c r="A3" s="782" t="s">
        <v>62</v>
      </c>
      <c r="B3" s="784" t="s">
        <v>270</v>
      </c>
      <c r="C3" s="803" t="s">
        <v>211</v>
      </c>
      <c r="D3" s="803"/>
      <c r="E3" s="803"/>
      <c r="F3" s="803"/>
      <c r="G3" s="793" t="s">
        <v>273</v>
      </c>
      <c r="H3" s="794"/>
      <c r="I3" s="4"/>
      <c r="J3" s="246"/>
    </row>
    <row r="4" spans="1:12" ht="41.25" customHeight="1" thickBot="1" x14ac:dyDescent="0.25">
      <c r="A4" s="783"/>
      <c r="B4" s="785"/>
      <c r="C4" s="356" t="s">
        <v>308</v>
      </c>
      <c r="D4" s="356" t="s">
        <v>441</v>
      </c>
      <c r="E4" s="788" t="s">
        <v>442</v>
      </c>
      <c r="F4" s="789"/>
      <c r="G4" s="795" t="s">
        <v>308</v>
      </c>
      <c r="H4" s="796"/>
      <c r="I4" s="4"/>
      <c r="J4" s="247"/>
    </row>
    <row r="5" spans="1:12" ht="20.25" thickBot="1" x14ac:dyDescent="0.25">
      <c r="A5" s="416" t="s">
        <v>223</v>
      </c>
      <c r="B5" s="487" t="s">
        <v>27</v>
      </c>
      <c r="C5" s="489" t="s">
        <v>444</v>
      </c>
      <c r="D5" s="489" t="s">
        <v>502</v>
      </c>
      <c r="E5" s="775">
        <v>1135</v>
      </c>
      <c r="F5" s="776"/>
      <c r="G5" s="797">
        <v>33381</v>
      </c>
      <c r="H5" s="798"/>
      <c r="I5" s="119"/>
      <c r="J5" s="781"/>
      <c r="L5" s="46"/>
    </row>
    <row r="6" spans="1:12" ht="19.5" hidden="1" customHeight="1" x14ac:dyDescent="0.2">
      <c r="A6" s="417" t="s">
        <v>136</v>
      </c>
      <c r="B6" s="418" t="s">
        <v>27</v>
      </c>
      <c r="C6" s="210"/>
      <c r="D6" s="421"/>
      <c r="E6" s="484"/>
      <c r="F6" s="424"/>
      <c r="G6" s="210"/>
      <c r="H6" s="484"/>
      <c r="I6" s="4"/>
      <c r="J6" s="781"/>
    </row>
    <row r="7" spans="1:12" ht="17.25" hidden="1" customHeight="1" thickBot="1" x14ac:dyDescent="0.3">
      <c r="A7" s="185" t="s">
        <v>120</v>
      </c>
      <c r="B7" s="419" t="s">
        <v>27</v>
      </c>
      <c r="C7" s="490"/>
      <c r="D7" s="421"/>
      <c r="E7" s="484"/>
      <c r="F7" s="424"/>
      <c r="G7" s="210"/>
      <c r="H7" s="484"/>
      <c r="I7" s="4"/>
      <c r="J7" s="781"/>
    </row>
    <row r="8" spans="1:12" ht="19.5" customHeight="1" x14ac:dyDescent="0.25">
      <c r="A8" s="412" t="s">
        <v>63</v>
      </c>
      <c r="B8" s="487"/>
      <c r="C8" s="491"/>
      <c r="D8" s="491"/>
      <c r="E8" s="775"/>
      <c r="F8" s="776"/>
      <c r="G8" s="800"/>
      <c r="H8" s="778"/>
      <c r="I8" s="4"/>
      <c r="J8" s="100"/>
      <c r="K8" s="46"/>
    </row>
    <row r="9" spans="1:12" ht="20.25" customHeight="1" thickBot="1" x14ac:dyDescent="0.3">
      <c r="A9" s="413" t="s">
        <v>61</v>
      </c>
      <c r="B9" s="418" t="s">
        <v>27</v>
      </c>
      <c r="C9" s="421">
        <v>12056</v>
      </c>
      <c r="D9" s="421">
        <v>12586</v>
      </c>
      <c r="E9" s="773">
        <f>D9-C9</f>
        <v>530</v>
      </c>
      <c r="F9" s="774"/>
      <c r="G9" s="799">
        <v>1501</v>
      </c>
      <c r="H9" s="780"/>
      <c r="I9" s="119"/>
      <c r="J9" s="100"/>
      <c r="K9" s="46"/>
    </row>
    <row r="10" spans="1:12" ht="18.75" customHeight="1" x14ac:dyDescent="0.25">
      <c r="A10" s="412" t="s">
        <v>64</v>
      </c>
      <c r="B10" s="487"/>
      <c r="C10" s="186"/>
      <c r="D10" s="186"/>
      <c r="E10" s="777">
        <f>D11-C11</f>
        <v>-968</v>
      </c>
      <c r="F10" s="778"/>
      <c r="G10" s="801"/>
      <c r="H10" s="802"/>
      <c r="I10" s="4"/>
      <c r="J10" s="4"/>
    </row>
    <row r="11" spans="1:12" ht="20.25" customHeight="1" thickBot="1" x14ac:dyDescent="0.3">
      <c r="A11" s="420" t="s">
        <v>61</v>
      </c>
      <c r="B11" s="418" t="s">
        <v>27</v>
      </c>
      <c r="C11" s="421">
        <v>14094</v>
      </c>
      <c r="D11" s="421">
        <v>13126</v>
      </c>
      <c r="E11" s="779"/>
      <c r="F11" s="780"/>
      <c r="G11" s="779">
        <v>2206</v>
      </c>
      <c r="H11" s="780"/>
      <c r="I11" s="4"/>
      <c r="J11" s="100"/>
      <c r="K11" s="46"/>
    </row>
    <row r="12" spans="1:12" ht="18.75" customHeight="1" x14ac:dyDescent="0.25">
      <c r="A12" s="422" t="s">
        <v>58</v>
      </c>
      <c r="B12" s="487"/>
      <c r="C12" s="186"/>
      <c r="D12" s="186"/>
      <c r="E12" s="777">
        <f>D13-C13</f>
        <v>1498</v>
      </c>
      <c r="F12" s="778"/>
      <c r="G12" s="777"/>
      <c r="H12" s="778"/>
      <c r="I12" s="119"/>
      <c r="J12" s="100"/>
      <c r="K12" s="46"/>
    </row>
    <row r="13" spans="1:12" ht="19.5" customHeight="1" thickBot="1" x14ac:dyDescent="0.3">
      <c r="A13" s="423" t="s">
        <v>61</v>
      </c>
      <c r="B13" s="488" t="s">
        <v>27</v>
      </c>
      <c r="C13" s="485">
        <f>C9-C11</f>
        <v>-2038</v>
      </c>
      <c r="D13" s="485">
        <v>-540</v>
      </c>
      <c r="E13" s="779"/>
      <c r="F13" s="780"/>
      <c r="G13" s="773">
        <f>G9-G11</f>
        <v>-705</v>
      </c>
      <c r="H13" s="774"/>
      <c r="I13" s="119"/>
      <c r="J13" s="176"/>
    </row>
    <row r="14" spans="1:12" ht="30" customHeight="1" x14ac:dyDescent="0.2">
      <c r="A14" s="792" t="s">
        <v>222</v>
      </c>
      <c r="B14" s="792"/>
      <c r="C14" s="792"/>
      <c r="D14" s="792"/>
      <c r="E14" s="792"/>
      <c r="F14" s="792"/>
      <c r="G14" s="792"/>
      <c r="H14" s="792"/>
    </row>
    <row r="15" spans="1:12" s="385" customFormat="1" ht="21.75" customHeight="1" x14ac:dyDescent="0.2">
      <c r="A15" s="486" t="s">
        <v>443</v>
      </c>
      <c r="B15" s="486"/>
      <c r="C15" s="486"/>
      <c r="D15" s="486"/>
      <c r="E15" s="486"/>
      <c r="F15" s="486"/>
      <c r="G15" s="486"/>
      <c r="H15" s="486"/>
    </row>
    <row r="16" spans="1:12" ht="24.75" customHeight="1" x14ac:dyDescent="0.2">
      <c r="A16" s="804" t="s">
        <v>544</v>
      </c>
      <c r="B16" s="804"/>
      <c r="C16" s="804"/>
      <c r="D16" s="804"/>
      <c r="E16" s="804"/>
      <c r="F16" s="804"/>
      <c r="G16" s="804"/>
      <c r="H16" s="804"/>
    </row>
    <row r="17" spans="1:10" ht="18" customHeight="1" thickBot="1" x14ac:dyDescent="0.3">
      <c r="A17" s="408"/>
      <c r="B17" s="408"/>
      <c r="C17" s="358"/>
      <c r="D17" s="358"/>
      <c r="E17" s="358"/>
      <c r="F17" s="358"/>
      <c r="G17" s="358"/>
      <c r="H17" s="358"/>
    </row>
    <row r="18" spans="1:10" ht="53.45" customHeight="1" thickBot="1" x14ac:dyDescent="0.25">
      <c r="A18" s="790" t="s">
        <v>62</v>
      </c>
      <c r="B18" s="784" t="s">
        <v>270</v>
      </c>
      <c r="C18" s="803" t="s">
        <v>211</v>
      </c>
      <c r="D18" s="803"/>
      <c r="E18" s="803"/>
      <c r="F18" s="803"/>
      <c r="G18" s="805" t="s">
        <v>273</v>
      </c>
      <c r="H18" s="806"/>
      <c r="J18" s="244"/>
    </row>
    <row r="19" spans="1:10" ht="44.25" customHeight="1" thickBot="1" x14ac:dyDescent="0.25">
      <c r="A19" s="791"/>
      <c r="B19" s="785"/>
      <c r="C19" s="382" t="s">
        <v>504</v>
      </c>
      <c r="D19" s="382" t="s">
        <v>501</v>
      </c>
      <c r="E19" s="384" t="s">
        <v>503</v>
      </c>
      <c r="F19" s="625" t="s">
        <v>505</v>
      </c>
      <c r="G19" s="807" t="s">
        <v>506</v>
      </c>
      <c r="H19" s="808"/>
      <c r="J19" s="244"/>
    </row>
    <row r="20" spans="1:10" ht="19.5" customHeight="1" thickBot="1" x14ac:dyDescent="0.3">
      <c r="A20" s="409" t="s">
        <v>31</v>
      </c>
      <c r="B20" s="602" t="s">
        <v>27</v>
      </c>
      <c r="C20" s="383">
        <v>417</v>
      </c>
      <c r="D20" s="383">
        <v>2741</v>
      </c>
      <c r="E20" s="623">
        <v>395</v>
      </c>
      <c r="F20" s="623">
        <f>E20-C20</f>
        <v>-22</v>
      </c>
      <c r="G20" s="809">
        <v>64</v>
      </c>
      <c r="H20" s="810"/>
      <c r="J20" s="245"/>
    </row>
    <row r="21" spans="1:10" ht="20.25" customHeight="1" thickBot="1" x14ac:dyDescent="0.3">
      <c r="A21" s="410" t="s">
        <v>32</v>
      </c>
      <c r="B21" s="411" t="s">
        <v>27</v>
      </c>
      <c r="C21" s="383">
        <v>199</v>
      </c>
      <c r="D21" s="383">
        <v>1066</v>
      </c>
      <c r="E21" s="623">
        <v>182</v>
      </c>
      <c r="F21" s="623">
        <f>E21-C21</f>
        <v>-17</v>
      </c>
      <c r="G21" s="809">
        <v>65</v>
      </c>
      <c r="H21" s="810"/>
      <c r="J21" s="245"/>
    </row>
    <row r="22" spans="1:10" ht="18.75" customHeight="1" x14ac:dyDescent="0.25">
      <c r="A22" s="412" t="s">
        <v>145</v>
      </c>
      <c r="B22" s="811" t="s">
        <v>27</v>
      </c>
      <c r="C22" s="813">
        <f>C20-C21</f>
        <v>218</v>
      </c>
      <c r="D22" s="813">
        <f>D20-D21</f>
        <v>1675</v>
      </c>
      <c r="E22" s="813">
        <f>E20-E21</f>
        <v>213</v>
      </c>
      <c r="F22" s="813">
        <f>E22-C22</f>
        <v>-5</v>
      </c>
      <c r="G22" s="775">
        <f>G20-G21</f>
        <v>-1</v>
      </c>
      <c r="H22" s="776"/>
      <c r="J22" s="244"/>
    </row>
    <row r="23" spans="1:10" ht="17.25" thickBot="1" x14ac:dyDescent="0.3">
      <c r="A23" s="413" t="s">
        <v>61</v>
      </c>
      <c r="B23" s="812"/>
      <c r="C23" s="814"/>
      <c r="D23" s="814"/>
      <c r="E23" s="814"/>
      <c r="F23" s="814"/>
      <c r="G23" s="773"/>
      <c r="H23" s="774"/>
      <c r="J23" s="244"/>
    </row>
    <row r="24" spans="1:10" ht="19.5" customHeight="1" thickBot="1" x14ac:dyDescent="0.3">
      <c r="A24" s="414" t="s">
        <v>278</v>
      </c>
      <c r="B24" s="602"/>
      <c r="C24" s="383">
        <v>261</v>
      </c>
      <c r="D24" s="383">
        <v>1924</v>
      </c>
      <c r="E24" s="623">
        <v>257</v>
      </c>
      <c r="F24" s="623">
        <f>E24-C24</f>
        <v>-4</v>
      </c>
      <c r="G24" s="809">
        <v>37</v>
      </c>
      <c r="H24" s="810"/>
      <c r="J24" s="244"/>
    </row>
    <row r="25" spans="1:10" ht="20.25" customHeight="1" thickBot="1" x14ac:dyDescent="0.3">
      <c r="A25" s="415" t="s">
        <v>277</v>
      </c>
      <c r="B25" s="411"/>
      <c r="C25" s="383">
        <v>218</v>
      </c>
      <c r="D25" s="383">
        <v>1400</v>
      </c>
      <c r="E25" s="623">
        <v>205</v>
      </c>
      <c r="F25" s="623">
        <f>E25-C25</f>
        <v>-13</v>
      </c>
      <c r="G25" s="809">
        <v>29</v>
      </c>
      <c r="H25" s="810"/>
      <c r="J25" s="244"/>
    </row>
    <row r="26" spans="1:10" ht="16.5" x14ac:dyDescent="0.25">
      <c r="A26" s="282" t="s">
        <v>490</v>
      </c>
      <c r="B26" s="283"/>
      <c r="C26" s="400"/>
      <c r="D26" s="400"/>
      <c r="E26" s="400"/>
      <c r="F26" s="400"/>
      <c r="G26" s="400"/>
      <c r="H26" s="100"/>
      <c r="I26" s="385"/>
    </row>
    <row r="27" spans="1:10" s="385" customFormat="1" ht="16.5" x14ac:dyDescent="0.25">
      <c r="A27" s="598" t="s">
        <v>500</v>
      </c>
      <c r="B27" s="283"/>
      <c r="C27" s="407"/>
      <c r="D27" s="407"/>
      <c r="E27" s="407"/>
      <c r="F27" s="407"/>
      <c r="G27" s="407"/>
      <c r="H27" s="100"/>
    </row>
    <row r="37" ht="12" customHeight="1" x14ac:dyDescent="0.2"/>
  </sheetData>
  <mergeCells count="38">
    <mergeCell ref="G24:H24"/>
    <mergeCell ref="G25:H25"/>
    <mergeCell ref="E22:E23"/>
    <mergeCell ref="F22:F23"/>
    <mergeCell ref="G22:H23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A3:A4"/>
    <mergeCell ref="B3:B4"/>
    <mergeCell ref="A1:H1"/>
    <mergeCell ref="G2:H2"/>
    <mergeCell ref="E4:F4"/>
    <mergeCell ref="E9:F9"/>
    <mergeCell ref="E8:F8"/>
    <mergeCell ref="E10:F11"/>
    <mergeCell ref="E12:F13"/>
    <mergeCell ref="J5:J7"/>
    <mergeCell ref="E5:F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topLeftCell="B1" zoomScale="80" zoomScaleNormal="80" zoomScaleSheetLayoutView="80" workbookViewId="0">
      <selection activeCell="O29" sqref="O29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2.5703125" style="2" customWidth="1"/>
    <col min="5" max="5" width="12.5703125" style="385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385" customFormat="1" ht="21" customHeight="1" x14ac:dyDescent="0.2">
      <c r="A1" s="822" t="s">
        <v>284</v>
      </c>
      <c r="B1" s="822"/>
      <c r="C1" s="822"/>
      <c r="D1" s="822"/>
      <c r="E1" s="822"/>
      <c r="F1" s="822"/>
      <c r="G1" s="822"/>
      <c r="H1" s="822"/>
      <c r="I1" s="822"/>
    </row>
    <row r="2" spans="1:12" s="385" customFormat="1" ht="12" customHeight="1" thickBot="1" x14ac:dyDescent="0.35">
      <c r="B2" s="633"/>
      <c r="C2" s="633"/>
      <c r="D2" s="866"/>
      <c r="E2" s="866"/>
      <c r="F2" s="866"/>
      <c r="G2" s="866"/>
      <c r="H2" s="866"/>
      <c r="I2" s="633"/>
    </row>
    <row r="3" spans="1:12" s="385" customFormat="1" ht="17.25" customHeight="1" thickBot="1" x14ac:dyDescent="0.25">
      <c r="A3" s="867"/>
      <c r="B3" s="870" t="s">
        <v>62</v>
      </c>
      <c r="C3" s="873" t="s">
        <v>270</v>
      </c>
      <c r="D3" s="876" t="s">
        <v>524</v>
      </c>
      <c r="E3" s="876" t="s">
        <v>489</v>
      </c>
      <c r="F3" s="876" t="s">
        <v>525</v>
      </c>
      <c r="G3" s="879" t="s">
        <v>526</v>
      </c>
      <c r="H3" s="880"/>
      <c r="I3" s="694" t="s">
        <v>51</v>
      </c>
    </row>
    <row r="4" spans="1:12" s="385" customFormat="1" ht="13.5" customHeight="1" thickBot="1" x14ac:dyDescent="0.25">
      <c r="A4" s="868"/>
      <c r="B4" s="871"/>
      <c r="C4" s="874"/>
      <c r="D4" s="877"/>
      <c r="E4" s="877"/>
      <c r="F4" s="877"/>
      <c r="G4" s="881"/>
      <c r="H4" s="882"/>
      <c r="I4" s="694"/>
    </row>
    <row r="5" spans="1:12" s="385" customFormat="1" ht="15.75" customHeight="1" thickBot="1" x14ac:dyDescent="0.25">
      <c r="A5" s="869"/>
      <c r="B5" s="872"/>
      <c r="C5" s="875"/>
      <c r="D5" s="878"/>
      <c r="E5" s="878"/>
      <c r="F5" s="878"/>
      <c r="G5" s="673" t="s">
        <v>110</v>
      </c>
      <c r="H5" s="695" t="s">
        <v>28</v>
      </c>
      <c r="I5" s="696" t="s">
        <v>107</v>
      </c>
    </row>
    <row r="6" spans="1:12" ht="41.25" customHeight="1" x14ac:dyDescent="0.2">
      <c r="A6" s="720" t="s">
        <v>57</v>
      </c>
      <c r="B6" s="721" t="s">
        <v>325</v>
      </c>
      <c r="C6" s="722" t="s">
        <v>27</v>
      </c>
      <c r="D6" s="681">
        <v>84413</v>
      </c>
      <c r="E6" s="681">
        <v>85417</v>
      </c>
      <c r="F6" s="681">
        <v>85490</v>
      </c>
      <c r="G6" s="681">
        <f>F6-D6</f>
        <v>1077</v>
      </c>
      <c r="H6" s="735">
        <f>F6/D6*100</f>
        <v>101.27586983047634</v>
      </c>
      <c r="I6" s="425"/>
      <c r="J6" s="24"/>
      <c r="K6" s="24"/>
    </row>
    <row r="7" spans="1:12" ht="19.5" hidden="1" x14ac:dyDescent="0.2">
      <c r="A7" s="723" t="s">
        <v>236</v>
      </c>
      <c r="B7" s="724" t="s">
        <v>261</v>
      </c>
      <c r="C7" s="725"/>
      <c r="D7" s="682" t="s">
        <v>217</v>
      </c>
      <c r="E7" s="682"/>
      <c r="F7" s="682" t="s">
        <v>217</v>
      </c>
      <c r="G7" s="683"/>
      <c r="H7" s="736"/>
      <c r="I7" s="426"/>
    </row>
    <row r="8" spans="1:12" ht="16.5" x14ac:dyDescent="0.2">
      <c r="A8" s="723" t="s">
        <v>236</v>
      </c>
      <c r="B8" s="726" t="s">
        <v>250</v>
      </c>
      <c r="C8" s="727" t="s">
        <v>27</v>
      </c>
      <c r="D8" s="683">
        <v>10299</v>
      </c>
      <c r="E8" s="683">
        <v>10381</v>
      </c>
      <c r="F8" s="683">
        <v>10697</v>
      </c>
      <c r="G8" s="683">
        <f>F8-D8</f>
        <v>398</v>
      </c>
      <c r="H8" s="736">
        <f>F8/D8*100</f>
        <v>103.86445285950091</v>
      </c>
      <c r="I8" s="426"/>
      <c r="J8" s="7"/>
      <c r="K8" s="24"/>
      <c r="L8" s="7"/>
    </row>
    <row r="9" spans="1:12" ht="16.5" x14ac:dyDescent="0.2">
      <c r="A9" s="723" t="s">
        <v>237</v>
      </c>
      <c r="B9" s="728" t="s">
        <v>251</v>
      </c>
      <c r="C9" s="727" t="s">
        <v>27</v>
      </c>
      <c r="D9" s="683">
        <v>23540</v>
      </c>
      <c r="E9" s="683">
        <v>23985</v>
      </c>
      <c r="F9" s="683">
        <v>23901</v>
      </c>
      <c r="G9" s="683">
        <f t="shared" ref="G9:G20" si="0">F9-D9</f>
        <v>361</v>
      </c>
      <c r="H9" s="736">
        <f t="shared" ref="H9:H20" si="1">F9/D9*100</f>
        <v>101.53355989804589</v>
      </c>
      <c r="I9" s="426"/>
      <c r="J9" s="7"/>
      <c r="K9" s="24"/>
      <c r="L9" s="7"/>
    </row>
    <row r="10" spans="1:12" ht="16.5" x14ac:dyDescent="0.2">
      <c r="A10" s="723" t="s">
        <v>238</v>
      </c>
      <c r="B10" s="397" t="s">
        <v>252</v>
      </c>
      <c r="C10" s="727" t="s">
        <v>27</v>
      </c>
      <c r="D10" s="683">
        <v>3496</v>
      </c>
      <c r="E10" s="683">
        <v>3497</v>
      </c>
      <c r="F10" s="683">
        <v>3521</v>
      </c>
      <c r="G10" s="683">
        <f t="shared" si="0"/>
        <v>25</v>
      </c>
      <c r="H10" s="736">
        <f t="shared" si="1"/>
        <v>100.71510297482837</v>
      </c>
      <c r="I10" s="426"/>
      <c r="J10" s="7"/>
      <c r="K10" s="24"/>
      <c r="L10" s="7"/>
    </row>
    <row r="11" spans="1:12" ht="16.5" x14ac:dyDescent="0.2">
      <c r="A11" s="723" t="s">
        <v>239</v>
      </c>
      <c r="B11" s="393" t="s">
        <v>253</v>
      </c>
      <c r="C11" s="727" t="s">
        <v>27</v>
      </c>
      <c r="D11" s="683">
        <v>7165</v>
      </c>
      <c r="E11" s="683">
        <v>7846</v>
      </c>
      <c r="F11" s="683">
        <v>8534</v>
      </c>
      <c r="G11" s="683">
        <f t="shared" si="0"/>
        <v>1369</v>
      </c>
      <c r="H11" s="736">
        <f t="shared" si="1"/>
        <v>119.10676901605024</v>
      </c>
      <c r="I11" s="426"/>
      <c r="J11" s="7"/>
      <c r="K11" s="24"/>
      <c r="L11" s="7"/>
    </row>
    <row r="12" spans="1:12" ht="33" x14ac:dyDescent="0.2">
      <c r="A12" s="723" t="s">
        <v>240</v>
      </c>
      <c r="B12" s="729" t="s">
        <v>254</v>
      </c>
      <c r="C12" s="730" t="s">
        <v>27</v>
      </c>
      <c r="D12" s="683">
        <v>1651</v>
      </c>
      <c r="E12" s="683">
        <v>1726</v>
      </c>
      <c r="F12" s="683">
        <v>1759</v>
      </c>
      <c r="G12" s="683">
        <f t="shared" si="0"/>
        <v>108</v>
      </c>
      <c r="H12" s="736">
        <f t="shared" si="1"/>
        <v>106.54149000605693</v>
      </c>
      <c r="I12" s="426"/>
      <c r="J12" s="7"/>
      <c r="K12" s="24"/>
      <c r="L12" s="7"/>
    </row>
    <row r="13" spans="1:12" s="25" customFormat="1" ht="16.5" x14ac:dyDescent="0.2">
      <c r="A13" s="723" t="s">
        <v>241</v>
      </c>
      <c r="B13" s="729" t="s">
        <v>255</v>
      </c>
      <c r="C13" s="730" t="s">
        <v>27</v>
      </c>
      <c r="D13" s="683">
        <v>1187</v>
      </c>
      <c r="E13" s="683">
        <v>1240</v>
      </c>
      <c r="F13" s="683">
        <v>1221</v>
      </c>
      <c r="G13" s="683">
        <f t="shared" si="0"/>
        <v>34</v>
      </c>
      <c r="H13" s="736">
        <f t="shared" si="1"/>
        <v>102.86436394271273</v>
      </c>
      <c r="I13" s="427"/>
      <c r="J13" s="42"/>
      <c r="K13" s="297"/>
      <c r="L13" s="42"/>
    </row>
    <row r="14" spans="1:12" ht="16.5" x14ac:dyDescent="0.2">
      <c r="A14" s="723" t="s">
        <v>242</v>
      </c>
      <c r="B14" s="396" t="s">
        <v>144</v>
      </c>
      <c r="C14" s="727" t="s">
        <v>27</v>
      </c>
      <c r="D14" s="683">
        <v>9911</v>
      </c>
      <c r="E14" s="683">
        <v>9871</v>
      </c>
      <c r="F14" s="683">
        <v>9897</v>
      </c>
      <c r="G14" s="683">
        <f t="shared" si="0"/>
        <v>-14</v>
      </c>
      <c r="H14" s="736">
        <f t="shared" si="1"/>
        <v>99.858742811018061</v>
      </c>
      <c r="I14" s="426"/>
      <c r="J14" s="7"/>
      <c r="K14" s="24"/>
      <c r="L14" s="7"/>
    </row>
    <row r="15" spans="1:12" ht="16.5" x14ac:dyDescent="0.2">
      <c r="A15" s="723" t="s">
        <v>243</v>
      </c>
      <c r="B15" s="731" t="s">
        <v>256</v>
      </c>
      <c r="C15" s="727" t="s">
        <v>27</v>
      </c>
      <c r="D15" s="683">
        <v>719</v>
      </c>
      <c r="E15" s="683">
        <v>707</v>
      </c>
      <c r="F15" s="683">
        <v>600</v>
      </c>
      <c r="G15" s="683">
        <f t="shared" si="0"/>
        <v>-119</v>
      </c>
      <c r="H15" s="736">
        <f t="shared" si="1"/>
        <v>83.449235048678716</v>
      </c>
      <c r="I15" s="426"/>
      <c r="J15" s="7"/>
      <c r="K15" s="24"/>
      <c r="L15" s="7"/>
    </row>
    <row r="16" spans="1:12" ht="16.5" customHeight="1" x14ac:dyDescent="0.2">
      <c r="A16" s="723" t="s">
        <v>244</v>
      </c>
      <c r="B16" s="393" t="s">
        <v>257</v>
      </c>
      <c r="C16" s="727" t="s">
        <v>27</v>
      </c>
      <c r="D16" s="683">
        <v>5690</v>
      </c>
      <c r="E16" s="683">
        <v>5688</v>
      </c>
      <c r="F16" s="683">
        <v>5173</v>
      </c>
      <c r="G16" s="683">
        <f t="shared" si="0"/>
        <v>-517</v>
      </c>
      <c r="H16" s="736">
        <f t="shared" si="1"/>
        <v>90.913884007029878</v>
      </c>
      <c r="I16" s="426"/>
      <c r="J16" s="7"/>
      <c r="K16" s="24"/>
      <c r="L16" s="7"/>
    </row>
    <row r="17" spans="1:12" ht="33" x14ac:dyDescent="0.2">
      <c r="A17" s="723" t="s">
        <v>245</v>
      </c>
      <c r="B17" s="393" t="s">
        <v>258</v>
      </c>
      <c r="C17" s="727" t="s">
        <v>27</v>
      </c>
      <c r="D17" s="683">
        <v>4588</v>
      </c>
      <c r="E17" s="683">
        <v>4375</v>
      </c>
      <c r="F17" s="683">
        <v>4138</v>
      </c>
      <c r="G17" s="683">
        <f t="shared" si="0"/>
        <v>-450</v>
      </c>
      <c r="H17" s="736">
        <f t="shared" si="1"/>
        <v>90.191804707933741</v>
      </c>
      <c r="I17" s="426"/>
      <c r="J17" s="7"/>
      <c r="K17" s="24"/>
      <c r="L17" s="7"/>
    </row>
    <row r="18" spans="1:12" ht="16.5" x14ac:dyDescent="0.2">
      <c r="A18" s="723" t="s">
        <v>246</v>
      </c>
      <c r="B18" s="393" t="s">
        <v>52</v>
      </c>
      <c r="C18" s="727" t="s">
        <v>27</v>
      </c>
      <c r="D18" s="683">
        <v>7605</v>
      </c>
      <c r="E18" s="683">
        <v>7448</v>
      </c>
      <c r="F18" s="683">
        <v>7357</v>
      </c>
      <c r="G18" s="683">
        <f t="shared" si="0"/>
        <v>-248</v>
      </c>
      <c r="H18" s="736">
        <f t="shared" si="1"/>
        <v>96.738987508218273</v>
      </c>
      <c r="I18" s="426"/>
      <c r="J18" s="7"/>
      <c r="K18" s="24"/>
      <c r="L18" s="7"/>
    </row>
    <row r="19" spans="1:12" ht="16.5" x14ac:dyDescent="0.2">
      <c r="A19" s="723" t="s">
        <v>247</v>
      </c>
      <c r="B19" s="393" t="s">
        <v>259</v>
      </c>
      <c r="C19" s="727" t="s">
        <v>27</v>
      </c>
      <c r="D19" s="683">
        <v>6285</v>
      </c>
      <c r="E19" s="683">
        <v>6250</v>
      </c>
      <c r="F19" s="683">
        <v>6285</v>
      </c>
      <c r="G19" s="683">
        <f t="shared" si="0"/>
        <v>0</v>
      </c>
      <c r="H19" s="736">
        <f t="shared" si="1"/>
        <v>100</v>
      </c>
      <c r="I19" s="426"/>
      <c r="J19" s="7"/>
      <c r="K19" s="24"/>
      <c r="L19" s="7"/>
    </row>
    <row r="20" spans="1:12" ht="35.25" customHeight="1" thickBot="1" x14ac:dyDescent="0.25">
      <c r="A20" s="732" t="s">
        <v>248</v>
      </c>
      <c r="B20" s="733" t="s">
        <v>99</v>
      </c>
      <c r="C20" s="734" t="s">
        <v>27</v>
      </c>
      <c r="D20" s="684">
        <v>2254</v>
      </c>
      <c r="E20" s="684">
        <v>2379</v>
      </c>
      <c r="F20" s="684">
        <v>2384</v>
      </c>
      <c r="G20" s="684">
        <f t="shared" si="0"/>
        <v>130</v>
      </c>
      <c r="H20" s="737">
        <f t="shared" si="1"/>
        <v>105.76752440106478</v>
      </c>
      <c r="I20" s="426"/>
      <c r="J20" s="7"/>
      <c r="K20" s="24"/>
      <c r="L20" s="7"/>
    </row>
    <row r="21" spans="1:12" s="10" customFormat="1" ht="19.5" hidden="1" x14ac:dyDescent="0.2">
      <c r="A21" s="428" t="s">
        <v>249</v>
      </c>
      <c r="B21" s="429" t="s">
        <v>262</v>
      </c>
      <c r="C21" s="430" t="s">
        <v>27</v>
      </c>
      <c r="D21" s="431" t="s">
        <v>217</v>
      </c>
      <c r="E21" s="685" t="s">
        <v>217</v>
      </c>
      <c r="F21" s="431" t="s">
        <v>217</v>
      </c>
      <c r="G21" s="432"/>
      <c r="H21" s="433"/>
      <c r="I21" s="434"/>
      <c r="J21" s="7"/>
      <c r="K21" s="24"/>
      <c r="L21" s="7"/>
    </row>
    <row r="22" spans="1:12" s="10" customFormat="1" ht="69.75" customHeight="1" x14ac:dyDescent="0.2">
      <c r="A22" s="815" t="s">
        <v>484</v>
      </c>
      <c r="B22" s="815"/>
      <c r="C22" s="815"/>
      <c r="D22" s="815"/>
      <c r="E22" s="815"/>
      <c r="F22" s="815"/>
      <c r="G22" s="815"/>
      <c r="H22" s="815"/>
      <c r="I22" s="697"/>
      <c r="J22" s="7"/>
      <c r="K22" s="24"/>
      <c r="L22" s="7"/>
    </row>
    <row r="23" spans="1:12" s="10" customFormat="1" ht="21" customHeight="1" x14ac:dyDescent="0.2">
      <c r="A23" s="857" t="s">
        <v>272</v>
      </c>
      <c r="B23" s="857"/>
      <c r="C23" s="857"/>
      <c r="D23" s="857"/>
      <c r="E23" s="857"/>
      <c r="F23" s="857"/>
      <c r="G23" s="857"/>
      <c r="H23" s="857"/>
      <c r="I23" s="697"/>
      <c r="J23" s="7"/>
      <c r="K23" s="24"/>
      <c r="L23" s="7"/>
    </row>
    <row r="24" spans="1:12" s="10" customFormat="1" ht="34.5" hidden="1" customHeight="1" x14ac:dyDescent="0.2">
      <c r="A24" s="857" t="s">
        <v>260</v>
      </c>
      <c r="B24" s="857"/>
      <c r="C24" s="857"/>
      <c r="D24" s="857"/>
      <c r="E24" s="857"/>
      <c r="F24" s="857"/>
      <c r="G24" s="857"/>
      <c r="H24" s="857"/>
      <c r="I24" s="697"/>
      <c r="J24" s="7"/>
      <c r="K24" s="24"/>
      <c r="L24" s="7"/>
    </row>
    <row r="25" spans="1:12" s="10" customFormat="1" ht="19.5" customHeight="1" x14ac:dyDescent="0.2">
      <c r="A25" s="857"/>
      <c r="B25" s="857"/>
      <c r="C25" s="857"/>
      <c r="D25" s="857"/>
      <c r="E25" s="857"/>
      <c r="F25" s="857"/>
      <c r="G25" s="857"/>
      <c r="H25" s="857"/>
      <c r="I25" s="672"/>
      <c r="J25" s="7"/>
      <c r="K25" s="24"/>
      <c r="L25" s="7"/>
    </row>
    <row r="26" spans="1:12" s="10" customFormat="1" ht="9" customHeight="1" x14ac:dyDescent="0.2">
      <c r="A26" s="478"/>
      <c r="B26" s="478"/>
      <c r="C26" s="478"/>
      <c r="D26" s="478"/>
      <c r="E26" s="478"/>
      <c r="F26" s="478"/>
      <c r="G26" s="478"/>
      <c r="H26" s="478"/>
      <c r="I26" s="672"/>
      <c r="J26" s="7"/>
      <c r="K26" s="24"/>
      <c r="L26" s="7"/>
    </row>
    <row r="27" spans="1:12" s="10" customFormat="1" ht="19.5" customHeight="1" x14ac:dyDescent="0.2">
      <c r="A27" s="822" t="s">
        <v>432</v>
      </c>
      <c r="B27" s="822"/>
      <c r="C27" s="822"/>
      <c r="D27" s="822"/>
      <c r="E27" s="822"/>
      <c r="F27" s="822"/>
      <c r="G27" s="822"/>
      <c r="H27" s="822"/>
      <c r="I27" s="672"/>
      <c r="J27" s="7"/>
      <c r="K27" s="24"/>
      <c r="L27" s="7"/>
    </row>
    <row r="28" spans="1:12" s="10" customFormat="1" ht="12.75" customHeight="1" thickBot="1" x14ac:dyDescent="0.25">
      <c r="A28" s="478"/>
      <c r="B28" s="478"/>
      <c r="C28" s="478"/>
      <c r="D28" s="478"/>
      <c r="E28" s="478"/>
      <c r="F28" s="478"/>
      <c r="G28" s="478"/>
      <c r="H28" s="478"/>
      <c r="I28" s="672"/>
      <c r="J28" s="7"/>
      <c r="K28" s="24"/>
      <c r="L28" s="7"/>
    </row>
    <row r="29" spans="1:12" s="10" customFormat="1" ht="28.5" customHeight="1" thickBot="1" x14ac:dyDescent="0.25">
      <c r="A29" s="858" t="s">
        <v>62</v>
      </c>
      <c r="B29" s="859"/>
      <c r="C29" s="862" t="s">
        <v>100</v>
      </c>
      <c r="D29" s="831" t="s">
        <v>528</v>
      </c>
      <c r="E29" s="831" t="s">
        <v>446</v>
      </c>
      <c r="F29" s="831" t="s">
        <v>529</v>
      </c>
      <c r="G29" s="864" t="s">
        <v>527</v>
      </c>
      <c r="H29" s="865"/>
      <c r="I29" s="106"/>
      <c r="J29" s="7"/>
      <c r="K29" s="243"/>
      <c r="L29" s="7"/>
    </row>
    <row r="30" spans="1:12" s="10" customFormat="1" ht="17.25" thickBot="1" x14ac:dyDescent="0.25">
      <c r="A30" s="860"/>
      <c r="B30" s="861"/>
      <c r="C30" s="863"/>
      <c r="D30" s="832"/>
      <c r="E30" s="832"/>
      <c r="F30" s="832"/>
      <c r="G30" s="673" t="s">
        <v>110</v>
      </c>
      <c r="H30" s="674" t="s">
        <v>28</v>
      </c>
      <c r="I30" s="106"/>
      <c r="J30" s="7"/>
      <c r="K30" s="243"/>
      <c r="L30" s="7"/>
    </row>
    <row r="31" spans="1:12" s="10" customFormat="1" ht="25.5" customHeight="1" x14ac:dyDescent="0.2">
      <c r="A31" s="851" t="s">
        <v>322</v>
      </c>
      <c r="B31" s="852"/>
      <c r="C31" s="701" t="s">
        <v>27</v>
      </c>
      <c r="D31" s="686">
        <f>D32+D34+D35+D36+D37</f>
        <v>9908</v>
      </c>
      <c r="E31" s="686">
        <v>9669</v>
      </c>
      <c r="F31" s="686">
        <f>F32+F34+F35+F36+F37</f>
        <v>9607.6</v>
      </c>
      <c r="G31" s="686">
        <f>F31-D31</f>
        <v>-300.39999999999964</v>
      </c>
      <c r="H31" s="705">
        <f>F31/D31*100</f>
        <v>96.968106580540976</v>
      </c>
      <c r="I31" s="106"/>
      <c r="J31" s="7"/>
      <c r="K31" s="243"/>
      <c r="L31" s="7"/>
    </row>
    <row r="32" spans="1:12" s="10" customFormat="1" ht="30.75" customHeight="1" x14ac:dyDescent="0.2">
      <c r="A32" s="820" t="s">
        <v>231</v>
      </c>
      <c r="B32" s="821"/>
      <c r="C32" s="700" t="s">
        <v>27</v>
      </c>
      <c r="D32" s="677">
        <v>968</v>
      </c>
      <c r="E32" s="677">
        <v>820</v>
      </c>
      <c r="F32" s="677">
        <v>826.6</v>
      </c>
      <c r="G32" s="677">
        <f>F32-D32</f>
        <v>-141.39999999999998</v>
      </c>
      <c r="H32" s="678">
        <f>F32/D32*100</f>
        <v>85.392561983471069</v>
      </c>
      <c r="I32" s="106"/>
      <c r="J32" s="7"/>
      <c r="K32" s="243"/>
      <c r="L32" s="7"/>
    </row>
    <row r="33" spans="1:13" s="10" customFormat="1" ht="19.5" customHeight="1" x14ac:dyDescent="0.2">
      <c r="A33" s="820" t="s">
        <v>232</v>
      </c>
      <c r="B33" s="821"/>
      <c r="C33" s="702"/>
      <c r="D33" s="687"/>
      <c r="E33" s="687"/>
      <c r="F33" s="739"/>
      <c r="G33" s="123"/>
      <c r="H33" s="394"/>
      <c r="I33" s="106"/>
      <c r="J33" s="7"/>
      <c r="K33" s="243"/>
      <c r="L33" s="7"/>
    </row>
    <row r="34" spans="1:13" s="10" customFormat="1" ht="19.5" customHeight="1" x14ac:dyDescent="0.2">
      <c r="A34" s="853" t="s">
        <v>233</v>
      </c>
      <c r="B34" s="854"/>
      <c r="C34" s="703" t="s">
        <v>27</v>
      </c>
      <c r="D34" s="688">
        <v>425</v>
      </c>
      <c r="E34" s="688">
        <v>412</v>
      </c>
      <c r="F34" s="688">
        <v>409</v>
      </c>
      <c r="G34" s="688">
        <f>F34-D34</f>
        <v>-16</v>
      </c>
      <c r="H34" s="706">
        <f>F34/D34*100</f>
        <v>96.235294117647058</v>
      </c>
      <c r="I34" s="106"/>
      <c r="J34" s="7"/>
      <c r="K34" s="243"/>
      <c r="L34" s="7"/>
    </row>
    <row r="35" spans="1:13" s="10" customFormat="1" ht="36" customHeight="1" x14ac:dyDescent="0.2">
      <c r="A35" s="853" t="s">
        <v>310</v>
      </c>
      <c r="B35" s="854"/>
      <c r="C35" s="703" t="s">
        <v>27</v>
      </c>
      <c r="D35" s="688">
        <v>407</v>
      </c>
      <c r="E35" s="688">
        <v>404</v>
      </c>
      <c r="F35" s="688">
        <v>388</v>
      </c>
      <c r="G35" s="688">
        <f>F35-D35</f>
        <v>-19</v>
      </c>
      <c r="H35" s="706">
        <f t="shared" ref="H35:H40" si="2">F35/D35*100</f>
        <v>95.331695331695329</v>
      </c>
      <c r="I35" s="106"/>
      <c r="J35" s="7"/>
      <c r="K35" s="243"/>
      <c r="L35" s="7"/>
    </row>
    <row r="36" spans="1:13" s="10" customFormat="1" ht="19.5" customHeight="1" x14ac:dyDescent="0.2">
      <c r="A36" s="855" t="s">
        <v>234</v>
      </c>
      <c r="B36" s="856"/>
      <c r="C36" s="704" t="s">
        <v>27</v>
      </c>
      <c r="D36" s="689">
        <v>6914</v>
      </c>
      <c r="E36" s="689">
        <v>6756</v>
      </c>
      <c r="F36" s="689">
        <v>6708</v>
      </c>
      <c r="G36" s="688">
        <f>F36-D36</f>
        <v>-206</v>
      </c>
      <c r="H36" s="706">
        <f t="shared" si="2"/>
        <v>97.020538038761927</v>
      </c>
      <c r="I36" s="106"/>
      <c r="J36" s="7"/>
      <c r="K36" s="243"/>
      <c r="L36" s="7"/>
    </row>
    <row r="37" spans="1:13" s="10" customFormat="1" ht="17.25" customHeight="1" thickBot="1" x14ac:dyDescent="0.25">
      <c r="A37" s="835" t="s">
        <v>235</v>
      </c>
      <c r="B37" s="836"/>
      <c r="C37" s="134" t="s">
        <v>27</v>
      </c>
      <c r="D37" s="134">
        <v>1194</v>
      </c>
      <c r="E37" s="134">
        <v>1277</v>
      </c>
      <c r="F37" s="134">
        <v>1276</v>
      </c>
      <c r="G37" s="632">
        <f>F37-D37</f>
        <v>82</v>
      </c>
      <c r="H37" s="398">
        <f t="shared" si="2"/>
        <v>106.8676716917923</v>
      </c>
      <c r="I37" s="106"/>
      <c r="J37" s="7"/>
      <c r="K37" s="243"/>
      <c r="L37" s="7"/>
    </row>
    <row r="38" spans="1:13" s="10" customFormat="1" ht="16.5" hidden="1" customHeight="1" x14ac:dyDescent="0.2">
      <c r="A38" s="837" t="s">
        <v>424</v>
      </c>
      <c r="B38" s="838"/>
      <c r="C38" s="599" t="s">
        <v>27</v>
      </c>
      <c r="D38" s="600">
        <v>92</v>
      </c>
      <c r="E38" s="690">
        <v>68</v>
      </c>
      <c r="F38" s="600">
        <v>89</v>
      </c>
      <c r="G38" s="600">
        <f t="shared" ref="G38:G40" si="3">F38-D38</f>
        <v>-3</v>
      </c>
      <c r="H38" s="601">
        <f t="shared" si="2"/>
        <v>96.739130434782609</v>
      </c>
      <c r="I38" s="106"/>
      <c r="J38" s="7"/>
      <c r="K38" s="243"/>
      <c r="L38" s="7"/>
    </row>
    <row r="39" spans="1:13" s="10" customFormat="1" ht="16.5" hidden="1" customHeight="1" x14ac:dyDescent="0.2">
      <c r="A39" s="839" t="s">
        <v>425</v>
      </c>
      <c r="B39" s="840"/>
      <c r="C39" s="375" t="s">
        <v>27</v>
      </c>
      <c r="D39" s="376">
        <v>1777</v>
      </c>
      <c r="E39" s="691">
        <v>1841</v>
      </c>
      <c r="F39" s="376">
        <v>1409</v>
      </c>
      <c r="G39" s="376">
        <f t="shared" si="3"/>
        <v>-368</v>
      </c>
      <c r="H39" s="377">
        <f t="shared" si="2"/>
        <v>79.290939786156443</v>
      </c>
      <c r="I39" s="106"/>
      <c r="J39" s="7"/>
      <c r="K39" s="243"/>
      <c r="L39" s="7"/>
    </row>
    <row r="40" spans="1:13" s="10" customFormat="1" ht="18" hidden="1" customHeight="1" thickBot="1" x14ac:dyDescent="0.25">
      <c r="A40" s="841" t="s">
        <v>321</v>
      </c>
      <c r="B40" s="842"/>
      <c r="C40" s="378" t="s">
        <v>27</v>
      </c>
      <c r="D40" s="379">
        <f>D31+D38+D39</f>
        <v>11777</v>
      </c>
      <c r="E40" s="692">
        <f>E31+E38+E39</f>
        <v>11578</v>
      </c>
      <c r="F40" s="379">
        <f>F31+F38+F39</f>
        <v>11105.6</v>
      </c>
      <c r="G40" s="380">
        <f t="shared" si="3"/>
        <v>-671.39999999999964</v>
      </c>
      <c r="H40" s="381">
        <f t="shared" si="2"/>
        <v>94.299057484928255</v>
      </c>
      <c r="I40" s="106"/>
      <c r="J40" s="7"/>
      <c r="K40" s="243"/>
      <c r="L40" s="7"/>
      <c r="M40" s="115"/>
    </row>
    <row r="41" spans="1:13" s="10" customFormat="1" ht="16.5" hidden="1" customHeight="1" x14ac:dyDescent="0.2">
      <c r="A41" s="850" t="s">
        <v>426</v>
      </c>
      <c r="B41" s="850"/>
      <c r="C41" s="850"/>
      <c r="D41" s="850"/>
      <c r="E41" s="850"/>
      <c r="F41" s="850"/>
      <c r="G41" s="850"/>
      <c r="H41" s="850"/>
      <c r="I41" s="106"/>
      <c r="J41" s="7"/>
      <c r="K41" s="243"/>
      <c r="L41" s="7"/>
    </row>
    <row r="42" spans="1:13" s="10" customFormat="1" ht="21.75" customHeight="1" x14ac:dyDescent="0.2">
      <c r="A42" s="817"/>
      <c r="B42" s="817"/>
      <c r="C42" s="817"/>
      <c r="D42" s="817"/>
      <c r="E42" s="817"/>
      <c r="F42" s="817"/>
      <c r="G42" s="817"/>
      <c r="H42" s="817"/>
      <c r="I42" s="672"/>
      <c r="J42" s="7"/>
      <c r="K42" s="24"/>
      <c r="L42" s="7"/>
    </row>
    <row r="43" spans="1:13" s="10" customFormat="1" ht="9.75" customHeight="1" x14ac:dyDescent="0.25">
      <c r="A43" s="693"/>
      <c r="B43" s="693"/>
      <c r="C43" s="693"/>
      <c r="D43" s="693"/>
      <c r="E43" s="693"/>
      <c r="F43" s="693"/>
      <c r="G43" s="693"/>
      <c r="H43" s="693"/>
      <c r="I43" s="672"/>
      <c r="J43" s="7"/>
      <c r="K43" s="24"/>
      <c r="L43" s="7"/>
    </row>
    <row r="44" spans="1:13" s="10" customFormat="1" ht="20.25" customHeight="1" x14ac:dyDescent="0.2">
      <c r="A44" s="822" t="s">
        <v>304</v>
      </c>
      <c r="B44" s="822"/>
      <c r="C44" s="822"/>
      <c r="D44" s="822"/>
      <c r="E44" s="822"/>
      <c r="F44" s="822"/>
      <c r="G44" s="822"/>
      <c r="H44" s="822"/>
      <c r="I44" s="672"/>
      <c r="J44" s="7"/>
      <c r="K44" s="24"/>
      <c r="L44" s="7"/>
    </row>
    <row r="45" spans="1:13" s="10" customFormat="1" ht="9.75" customHeight="1" thickBot="1" x14ac:dyDescent="0.25">
      <c r="A45" s="478"/>
      <c r="B45" s="478"/>
      <c r="C45" s="478"/>
      <c r="D45" s="478"/>
      <c r="E45" s="478"/>
      <c r="F45" s="478"/>
      <c r="G45" s="478"/>
      <c r="H45" s="478"/>
      <c r="I45" s="672"/>
      <c r="J45" s="7"/>
      <c r="K45" s="24"/>
      <c r="L45" s="7"/>
    </row>
    <row r="46" spans="1:13" s="10" customFormat="1" ht="33.75" customHeight="1" thickBot="1" x14ac:dyDescent="0.25">
      <c r="A46" s="823" t="s">
        <v>62</v>
      </c>
      <c r="B46" s="824"/>
      <c r="C46" s="827" t="s">
        <v>100</v>
      </c>
      <c r="D46" s="829" t="s">
        <v>521</v>
      </c>
      <c r="E46" s="831" t="s">
        <v>447</v>
      </c>
      <c r="F46" s="831" t="s">
        <v>522</v>
      </c>
      <c r="G46" s="833" t="s">
        <v>523</v>
      </c>
      <c r="H46" s="834"/>
      <c r="I46" s="672"/>
      <c r="J46" s="7"/>
      <c r="K46" s="52"/>
      <c r="L46" s="7"/>
    </row>
    <row r="47" spans="1:13" s="10" customFormat="1" ht="17.25" thickBot="1" x14ac:dyDescent="0.25">
      <c r="A47" s="825"/>
      <c r="B47" s="826"/>
      <c r="C47" s="828"/>
      <c r="D47" s="830"/>
      <c r="E47" s="832"/>
      <c r="F47" s="832"/>
      <c r="G47" s="673" t="s">
        <v>110</v>
      </c>
      <c r="H47" s="674" t="s">
        <v>28</v>
      </c>
      <c r="I47" s="672"/>
      <c r="J47" s="7"/>
      <c r="K47" s="52"/>
      <c r="L47" s="7"/>
    </row>
    <row r="48" spans="1:13" ht="26.25" customHeight="1" x14ac:dyDescent="0.2">
      <c r="A48" s="818" t="s">
        <v>285</v>
      </c>
      <c r="B48" s="819"/>
      <c r="C48" s="700" t="s">
        <v>27</v>
      </c>
      <c r="D48" s="671">
        <v>40298</v>
      </c>
      <c r="E48" s="671">
        <v>41226</v>
      </c>
      <c r="F48" s="671">
        <v>40950</v>
      </c>
      <c r="G48" s="677">
        <f>F48-D48</f>
        <v>652</v>
      </c>
      <c r="H48" s="678">
        <f>F48/D48*100</f>
        <v>101.61794630006452</v>
      </c>
      <c r="I48" s="98"/>
      <c r="K48" s="4"/>
      <c r="L48" s="46"/>
    </row>
    <row r="49" spans="1:12" ht="16.5" x14ac:dyDescent="0.2">
      <c r="A49" s="820" t="s">
        <v>155</v>
      </c>
      <c r="B49" s="821"/>
      <c r="C49" s="676" t="s">
        <v>27</v>
      </c>
      <c r="D49" s="675">
        <v>22103</v>
      </c>
      <c r="E49" s="675">
        <v>22791</v>
      </c>
      <c r="F49" s="675">
        <v>22495</v>
      </c>
      <c r="G49" s="677">
        <f t="shared" ref="G49:G50" si="4">F49-D49</f>
        <v>392</v>
      </c>
      <c r="H49" s="678">
        <f t="shared" ref="H49:H50" si="5">F49/D49*100</f>
        <v>101.77351490747861</v>
      </c>
      <c r="I49" s="98"/>
      <c r="J49" s="843"/>
      <c r="K49" s="4"/>
    </row>
    <row r="50" spans="1:12" ht="16.5" x14ac:dyDescent="0.2">
      <c r="A50" s="820" t="s">
        <v>156</v>
      </c>
      <c r="B50" s="821"/>
      <c r="C50" s="676" t="s">
        <v>27</v>
      </c>
      <c r="D50" s="675">
        <v>18195</v>
      </c>
      <c r="E50" s="675">
        <v>18435</v>
      </c>
      <c r="F50" s="675">
        <v>18455</v>
      </c>
      <c r="G50" s="677">
        <f t="shared" si="4"/>
        <v>260</v>
      </c>
      <c r="H50" s="678">
        <f t="shared" si="5"/>
        <v>101.4289640010992</v>
      </c>
      <c r="I50" s="98"/>
      <c r="J50" s="843"/>
      <c r="K50" s="4"/>
    </row>
    <row r="51" spans="1:12" s="385" customFormat="1" ht="18" customHeight="1" x14ac:dyDescent="0.2">
      <c r="A51" s="844" t="s">
        <v>216</v>
      </c>
      <c r="B51" s="845"/>
      <c r="C51" s="676"/>
      <c r="D51" s="675"/>
      <c r="E51" s="675"/>
      <c r="F51" s="675"/>
      <c r="G51" s="677"/>
      <c r="H51" s="678"/>
      <c r="I51" s="679"/>
      <c r="J51" s="843"/>
      <c r="K51" s="4"/>
    </row>
    <row r="52" spans="1:12" ht="19.5" customHeight="1" x14ac:dyDescent="0.2">
      <c r="A52" s="844" t="s">
        <v>438</v>
      </c>
      <c r="B52" s="845"/>
      <c r="C52" s="676" t="s">
        <v>27</v>
      </c>
      <c r="D52" s="675">
        <v>35231</v>
      </c>
      <c r="E52" s="675">
        <v>35868</v>
      </c>
      <c r="F52" s="675">
        <v>35631</v>
      </c>
      <c r="G52" s="677">
        <f>F52-D52</f>
        <v>400</v>
      </c>
      <c r="H52" s="678">
        <f>F52/D52*100</f>
        <v>101.1353637421589</v>
      </c>
      <c r="I52" s="98"/>
      <c r="J52" s="843"/>
      <c r="K52" s="4"/>
      <c r="L52" s="4"/>
    </row>
    <row r="53" spans="1:12" ht="16.5" x14ac:dyDescent="0.2">
      <c r="A53" s="820" t="s">
        <v>155</v>
      </c>
      <c r="B53" s="821"/>
      <c r="C53" s="676" t="s">
        <v>27</v>
      </c>
      <c r="D53" s="675">
        <v>21734</v>
      </c>
      <c r="E53" s="675">
        <v>22409</v>
      </c>
      <c r="F53" s="675">
        <v>22110</v>
      </c>
      <c r="G53" s="677">
        <f t="shared" ref="G53:G54" si="6">F53-D53</f>
        <v>376</v>
      </c>
      <c r="H53" s="678">
        <f t="shared" ref="H53:H54" si="7">F53/D53*100</f>
        <v>101.73000828195453</v>
      </c>
      <c r="I53" s="98"/>
      <c r="J53" s="843"/>
      <c r="K53" s="4"/>
    </row>
    <row r="54" spans="1:12" ht="16.5" x14ac:dyDescent="0.2">
      <c r="A54" s="820" t="s">
        <v>156</v>
      </c>
      <c r="B54" s="821"/>
      <c r="C54" s="676" t="s">
        <v>27</v>
      </c>
      <c r="D54" s="675">
        <v>13497</v>
      </c>
      <c r="E54" s="675">
        <v>13459</v>
      </c>
      <c r="F54" s="675">
        <v>13521</v>
      </c>
      <c r="G54" s="677">
        <f t="shared" si="6"/>
        <v>24</v>
      </c>
      <c r="H54" s="678">
        <f t="shared" si="7"/>
        <v>100.17781729273172</v>
      </c>
      <c r="I54" s="98"/>
      <c r="J54" s="843"/>
      <c r="K54" s="4"/>
      <c r="L54" s="4"/>
    </row>
    <row r="55" spans="1:12" ht="16.5" x14ac:dyDescent="0.2">
      <c r="A55" s="846" t="s">
        <v>143</v>
      </c>
      <c r="B55" s="847"/>
      <c r="C55" s="676" t="s">
        <v>27</v>
      </c>
      <c r="D55" s="675" t="s">
        <v>312</v>
      </c>
      <c r="E55" s="675" t="s">
        <v>312</v>
      </c>
      <c r="F55" s="675" t="s">
        <v>312</v>
      </c>
      <c r="G55" s="677"/>
      <c r="H55" s="678"/>
      <c r="I55" s="98"/>
      <c r="J55" s="843"/>
      <c r="K55" s="4"/>
      <c r="L55" s="46"/>
    </row>
    <row r="56" spans="1:12" ht="16.5" x14ac:dyDescent="0.2">
      <c r="A56" s="820" t="s">
        <v>155</v>
      </c>
      <c r="B56" s="821"/>
      <c r="C56" s="676" t="s">
        <v>27</v>
      </c>
      <c r="D56" s="675" t="s">
        <v>312</v>
      </c>
      <c r="E56" s="675" t="s">
        <v>312</v>
      </c>
      <c r="F56" s="675" t="s">
        <v>312</v>
      </c>
      <c r="G56" s="677"/>
      <c r="H56" s="678"/>
      <c r="I56" s="98"/>
      <c r="J56" s="843"/>
      <c r="K56" s="4"/>
    </row>
    <row r="57" spans="1:12" ht="16.5" x14ac:dyDescent="0.2">
      <c r="A57" s="820" t="s">
        <v>156</v>
      </c>
      <c r="B57" s="821"/>
      <c r="C57" s="676" t="s">
        <v>27</v>
      </c>
      <c r="D57" s="675" t="s">
        <v>312</v>
      </c>
      <c r="E57" s="675" t="s">
        <v>312</v>
      </c>
      <c r="F57" s="675" t="s">
        <v>312</v>
      </c>
      <c r="G57" s="677"/>
      <c r="H57" s="678"/>
      <c r="I57" s="98"/>
      <c r="J57" s="843"/>
      <c r="K57" s="4"/>
    </row>
    <row r="58" spans="1:12" s="385" customFormat="1" ht="33.75" customHeight="1" thickBot="1" x14ac:dyDescent="0.25">
      <c r="A58" s="848" t="s">
        <v>230</v>
      </c>
      <c r="B58" s="849"/>
      <c r="C58" s="698" t="s">
        <v>27</v>
      </c>
      <c r="D58" s="680" t="s">
        <v>312</v>
      </c>
      <c r="E58" s="680" t="s">
        <v>312</v>
      </c>
      <c r="F58" s="680" t="s">
        <v>312</v>
      </c>
      <c r="G58" s="134"/>
      <c r="H58" s="699"/>
      <c r="I58" s="631"/>
      <c r="J58" s="843"/>
      <c r="K58" s="4"/>
    </row>
    <row r="59" spans="1:12" s="385" customFormat="1" ht="49.5" customHeight="1" x14ac:dyDescent="0.2">
      <c r="A59" s="816" t="s">
        <v>311</v>
      </c>
      <c r="B59" s="816"/>
      <c r="C59" s="816"/>
      <c r="D59" s="816"/>
      <c r="E59" s="816"/>
      <c r="F59" s="816"/>
      <c r="G59" s="816"/>
      <c r="H59" s="816"/>
      <c r="I59" s="608"/>
    </row>
    <row r="60" spans="1:12" s="385" customFormat="1" ht="16.5" x14ac:dyDescent="0.2">
      <c r="A60" s="817" t="s">
        <v>433</v>
      </c>
      <c r="B60" s="817"/>
      <c r="C60" s="817"/>
      <c r="D60" s="817"/>
      <c r="E60" s="817"/>
      <c r="F60" s="817"/>
      <c r="G60" s="817"/>
      <c r="H60" s="817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L15" sqref="L1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385"/>
    <col min="10" max="16384" width="9.140625" style="2"/>
  </cols>
  <sheetData>
    <row r="1" spans="1:13" ht="24.75" customHeight="1" x14ac:dyDescent="0.3">
      <c r="A1" s="883" t="s">
        <v>38</v>
      </c>
      <c r="B1" s="883"/>
      <c r="C1" s="883"/>
      <c r="D1" s="883"/>
      <c r="E1" s="883"/>
      <c r="F1" s="883"/>
      <c r="G1" s="883"/>
      <c r="H1" s="883"/>
      <c r="J1" s="385"/>
      <c r="K1" s="385"/>
    </row>
    <row r="2" spans="1:13" ht="19.5" thickBot="1" x14ac:dyDescent="0.25">
      <c r="A2" s="438"/>
      <c r="B2" s="438"/>
      <c r="C2" s="438"/>
      <c r="D2" s="438"/>
      <c r="E2" s="438"/>
      <c r="F2" s="438"/>
      <c r="G2" s="385"/>
      <c r="H2" s="9"/>
      <c r="J2" s="385"/>
      <c r="K2" s="385"/>
    </row>
    <row r="3" spans="1:13" ht="60" customHeight="1" thickBot="1" x14ac:dyDescent="0.25">
      <c r="A3" s="782" t="s">
        <v>62</v>
      </c>
      <c r="B3" s="784" t="s">
        <v>270</v>
      </c>
      <c r="C3" s="885" t="s">
        <v>60</v>
      </c>
      <c r="D3" s="886"/>
      <c r="E3" s="886"/>
      <c r="F3" s="887"/>
      <c r="G3" s="439" t="s">
        <v>135</v>
      </c>
      <c r="H3" s="440" t="s">
        <v>56</v>
      </c>
      <c r="J3" s="385"/>
      <c r="K3" s="385"/>
      <c r="M3" s="26"/>
    </row>
    <row r="4" spans="1:13" ht="54.75" customHeight="1" thickBot="1" x14ac:dyDescent="0.25">
      <c r="A4" s="783"/>
      <c r="B4" s="884"/>
      <c r="C4" s="441" t="s">
        <v>510</v>
      </c>
      <c r="D4" s="441" t="s">
        <v>448</v>
      </c>
      <c r="E4" s="441" t="s">
        <v>511</v>
      </c>
      <c r="F4" s="442" t="s">
        <v>512</v>
      </c>
      <c r="G4" s="443" t="s">
        <v>511</v>
      </c>
      <c r="H4" s="443" t="s">
        <v>511</v>
      </c>
      <c r="J4" s="385"/>
      <c r="K4" s="385"/>
      <c r="M4" s="284"/>
    </row>
    <row r="5" spans="1:13" ht="36.75" customHeight="1" x14ac:dyDescent="0.2">
      <c r="A5" s="453" t="s">
        <v>147</v>
      </c>
      <c r="B5" s="445" t="s">
        <v>27</v>
      </c>
      <c r="C5" s="454">
        <v>1709</v>
      </c>
      <c r="D5" s="454">
        <v>1750</v>
      </c>
      <c r="E5" s="605">
        <v>2045</v>
      </c>
      <c r="F5" s="603">
        <f>E5-C5</f>
        <v>336</v>
      </c>
      <c r="G5" s="707">
        <v>351</v>
      </c>
      <c r="H5" s="609">
        <v>27600</v>
      </c>
      <c r="M5" s="27"/>
    </row>
    <row r="6" spans="1:13" ht="20.25" customHeight="1" thickBot="1" x14ac:dyDescent="0.25">
      <c r="A6" s="455" t="s">
        <v>30</v>
      </c>
      <c r="B6" s="446" t="s">
        <v>27</v>
      </c>
      <c r="C6" s="456">
        <v>1009</v>
      </c>
      <c r="D6" s="456">
        <v>999</v>
      </c>
      <c r="E6" s="606">
        <v>1167</v>
      </c>
      <c r="F6" s="604">
        <f>E6-C6</f>
        <v>158</v>
      </c>
      <c r="G6" s="210">
        <v>280</v>
      </c>
      <c r="H6" s="610">
        <v>22500</v>
      </c>
      <c r="M6" s="27"/>
    </row>
    <row r="7" spans="1:13" ht="35.25" customHeight="1" thickBot="1" x14ac:dyDescent="0.25">
      <c r="A7" s="457" t="s">
        <v>37</v>
      </c>
      <c r="B7" s="447" t="s">
        <v>28</v>
      </c>
      <c r="C7" s="458">
        <v>0.81</v>
      </c>
      <c r="D7" s="458">
        <v>0.82</v>
      </c>
      <c r="E7" s="399">
        <v>1</v>
      </c>
      <c r="F7" s="607">
        <f>E7-C7</f>
        <v>0.18999999999999995</v>
      </c>
      <c r="G7" s="406">
        <v>1.8</v>
      </c>
      <c r="H7" s="612">
        <v>1.5</v>
      </c>
      <c r="M7" s="27"/>
    </row>
    <row r="8" spans="1:13" ht="54.75" customHeight="1" thickBot="1" x14ac:dyDescent="0.25">
      <c r="A8" s="459" t="s">
        <v>48</v>
      </c>
      <c r="B8" s="447" t="s">
        <v>315</v>
      </c>
      <c r="C8" s="460">
        <v>3014</v>
      </c>
      <c r="D8" s="460">
        <v>2816</v>
      </c>
      <c r="E8" s="462">
        <v>1818</v>
      </c>
      <c r="F8" s="604">
        <f>E8-C8</f>
        <v>-1196</v>
      </c>
      <c r="G8" s="711">
        <v>229</v>
      </c>
      <c r="H8" s="383">
        <v>34700</v>
      </c>
      <c r="M8" s="27"/>
    </row>
    <row r="9" spans="1:13" ht="43.5" customHeight="1" thickBot="1" x14ac:dyDescent="0.25">
      <c r="A9" s="461" t="s">
        <v>45</v>
      </c>
      <c r="B9" s="447" t="s">
        <v>27</v>
      </c>
      <c r="C9" s="458">
        <v>0.6</v>
      </c>
      <c r="D9" s="458">
        <v>0.61</v>
      </c>
      <c r="E9" s="399">
        <v>1.1000000000000001</v>
      </c>
      <c r="F9" s="463">
        <f>E9-C9</f>
        <v>0.50000000000000011</v>
      </c>
      <c r="G9" s="406">
        <v>1.8</v>
      </c>
      <c r="H9" s="611">
        <v>0.79500000000000004</v>
      </c>
      <c r="J9" s="385"/>
    </row>
    <row r="10" spans="1:13" ht="33" hidden="1" x14ac:dyDescent="0.2">
      <c r="A10" s="464" t="s">
        <v>150</v>
      </c>
      <c r="B10" s="465"/>
      <c r="C10" s="101"/>
      <c r="D10" s="466"/>
      <c r="E10" s="466"/>
      <c r="F10" s="467"/>
      <c r="G10" s="107"/>
      <c r="H10" s="468"/>
      <c r="J10" s="385"/>
    </row>
    <row r="11" spans="1:13" ht="21" hidden="1" customHeight="1" x14ac:dyDescent="0.2">
      <c r="A11" s="469" t="s">
        <v>151</v>
      </c>
      <c r="B11" s="470" t="s">
        <v>28</v>
      </c>
      <c r="C11" s="437">
        <v>21.5</v>
      </c>
      <c r="D11" s="1"/>
      <c r="E11" s="1">
        <v>29.4</v>
      </c>
      <c r="F11" s="437">
        <f>E11-C11</f>
        <v>7.8999999999999986</v>
      </c>
      <c r="G11" s="471"/>
      <c r="H11" s="472"/>
      <c r="J11" s="385"/>
    </row>
    <row r="12" spans="1:13" ht="21" hidden="1" customHeight="1" x14ac:dyDescent="0.2">
      <c r="A12" s="469" t="s">
        <v>152</v>
      </c>
      <c r="B12" s="470" t="s">
        <v>28</v>
      </c>
      <c r="C12" s="437">
        <v>69.2</v>
      </c>
      <c r="D12" s="1"/>
      <c r="E12" s="1">
        <v>64.7</v>
      </c>
      <c r="F12" s="437">
        <f>E12-C12</f>
        <v>-4.5</v>
      </c>
      <c r="G12" s="471"/>
      <c r="H12" s="472"/>
      <c r="J12" s="385"/>
    </row>
    <row r="13" spans="1:13" ht="17.25" hidden="1" customHeight="1" thickBot="1" x14ac:dyDescent="0.25">
      <c r="A13" s="395" t="s">
        <v>153</v>
      </c>
      <c r="B13" s="473" t="s">
        <v>28</v>
      </c>
      <c r="C13" s="436">
        <v>9.3000000000000007</v>
      </c>
      <c r="D13" s="474"/>
      <c r="E13" s="474">
        <v>5.9</v>
      </c>
      <c r="F13" s="436">
        <f>E13-C13</f>
        <v>-3.4000000000000004</v>
      </c>
      <c r="G13" s="475"/>
      <c r="H13" s="476"/>
      <c r="J13" s="385"/>
    </row>
    <row r="14" spans="1:13" s="47" customFormat="1" ht="17.25" customHeight="1" x14ac:dyDescent="0.2">
      <c r="A14" s="448"/>
      <c r="B14" s="449"/>
      <c r="C14" s="450"/>
      <c r="D14" s="450"/>
      <c r="E14" s="450"/>
      <c r="F14" s="450"/>
      <c r="G14" s="451"/>
      <c r="H14" s="451"/>
    </row>
    <row r="15" spans="1:13" s="4" customFormat="1" ht="40.5" customHeight="1" x14ac:dyDescent="0.2">
      <c r="A15" s="452"/>
      <c r="B15" s="444"/>
      <c r="C15" s="444"/>
      <c r="D15" s="444"/>
      <c r="E15" s="444"/>
      <c r="F15" s="444"/>
      <c r="G15" s="444"/>
      <c r="H15" s="444"/>
      <c r="I15" s="444"/>
    </row>
    <row r="16" spans="1:13" s="4" customFormat="1" ht="19.5" customHeight="1" x14ac:dyDescent="0.25">
      <c r="A16" s="5"/>
      <c r="B16" s="477"/>
      <c r="C16" s="104"/>
      <c r="D16" s="104"/>
      <c r="E16" s="435"/>
    </row>
    <row r="17" spans="1:18" s="4" customFormat="1" ht="19.5" customHeight="1" x14ac:dyDescent="0.25">
      <c r="A17" s="5"/>
      <c r="B17" s="477"/>
      <c r="C17" s="104"/>
      <c r="D17" s="104"/>
      <c r="E17" s="435"/>
    </row>
    <row r="18" spans="1:18" s="4" customFormat="1" ht="21.75" customHeight="1" x14ac:dyDescent="0.25">
      <c r="A18" s="5"/>
      <c r="B18" s="477"/>
      <c r="C18" s="104"/>
      <c r="D18" s="104"/>
      <c r="E18" s="435"/>
    </row>
    <row r="19" spans="1:18" s="4" customFormat="1" ht="19.5" customHeight="1" x14ac:dyDescent="0.25">
      <c r="A19" s="5"/>
      <c r="B19" s="477"/>
      <c r="C19" s="104"/>
      <c r="D19" s="104"/>
      <c r="E19" s="435"/>
    </row>
    <row r="20" spans="1:18" s="4" customFormat="1" ht="19.5" customHeight="1" x14ac:dyDescent="0.25">
      <c r="A20" s="5"/>
      <c r="B20" s="477"/>
      <c r="C20" s="104"/>
      <c r="D20" s="104"/>
      <c r="E20" s="435"/>
    </row>
    <row r="21" spans="1:18" s="4" customFormat="1" ht="19.5" customHeight="1" x14ac:dyDescent="0.25">
      <c r="A21" s="5"/>
      <c r="B21" s="477"/>
      <c r="C21" s="104"/>
      <c r="D21" s="104"/>
      <c r="E21" s="435"/>
    </row>
    <row r="22" spans="1:18" s="4" customFormat="1" ht="19.5" customHeight="1" x14ac:dyDescent="0.25">
      <c r="A22" s="5"/>
      <c r="B22" s="477"/>
      <c r="C22" s="104"/>
      <c r="D22" s="104"/>
      <c r="E22" s="435"/>
      <c r="P22" s="21"/>
      <c r="Q22" s="51"/>
      <c r="R22" s="51"/>
    </row>
    <row r="23" spans="1:18" s="4" customFormat="1" ht="19.5" customHeight="1" x14ac:dyDescent="0.25">
      <c r="A23" s="5"/>
      <c r="B23" s="477"/>
      <c r="C23" s="104"/>
      <c r="D23" s="104"/>
      <c r="E23" s="435"/>
      <c r="P23" s="21"/>
      <c r="Q23" s="51"/>
      <c r="R23" s="51"/>
    </row>
    <row r="24" spans="1:18" ht="15.75" x14ac:dyDescent="0.25">
      <c r="A24" s="385"/>
      <c r="B24" s="385"/>
      <c r="C24" s="385"/>
      <c r="D24" s="385"/>
      <c r="E24" s="385"/>
      <c r="F24" s="385"/>
      <c r="G24" s="385"/>
      <c r="H24" s="385"/>
      <c r="J24" s="385"/>
      <c r="K24" s="385"/>
      <c r="P24" s="21"/>
      <c r="Q24" s="51"/>
      <c r="R24" s="51"/>
    </row>
    <row r="25" spans="1:18" ht="15.75" x14ac:dyDescent="0.25">
      <c r="A25" s="385"/>
      <c r="B25" s="385"/>
      <c r="C25" s="385"/>
      <c r="D25" s="385"/>
      <c r="E25" s="385"/>
      <c r="F25" s="385"/>
      <c r="G25" s="385"/>
      <c r="H25" s="385"/>
      <c r="J25" s="385"/>
      <c r="K25" s="385"/>
      <c r="P25" s="21"/>
      <c r="Q25" s="51"/>
      <c r="R25" s="51"/>
    </row>
    <row r="26" spans="1:18" ht="15.75" x14ac:dyDescent="0.25">
      <c r="A26" s="385"/>
      <c r="B26" s="385"/>
      <c r="C26" s="385"/>
      <c r="D26" s="385"/>
      <c r="E26" s="385"/>
      <c r="F26" s="385"/>
      <c r="G26" s="385"/>
      <c r="H26" s="385"/>
      <c r="J26" s="385"/>
      <c r="K26" s="385"/>
      <c r="P26" s="21"/>
      <c r="Q26" s="51"/>
      <c r="R26" s="51"/>
    </row>
    <row r="27" spans="1:18" s="385" customFormat="1" x14ac:dyDescent="0.2"/>
    <row r="28" spans="1:18" s="385" customFormat="1" ht="25.5" customHeight="1" x14ac:dyDescent="0.2"/>
    <row r="29" spans="1:18" s="385" customFormat="1" x14ac:dyDescent="0.2"/>
    <row r="30" spans="1:18" s="385" customFormat="1" x14ac:dyDescent="0.2"/>
    <row r="31" spans="1:18" x14ac:dyDescent="0.2">
      <c r="A31" s="385"/>
      <c r="B31" s="385"/>
      <c r="C31" s="385"/>
      <c r="D31" s="385"/>
      <c r="E31" s="385"/>
      <c r="F31" s="385"/>
      <c r="G31" s="385"/>
      <c r="H31" s="385"/>
      <c r="J31" s="385"/>
      <c r="K31" s="385"/>
    </row>
    <row r="32" spans="1:18" x14ac:dyDescent="0.2">
      <c r="A32" s="385"/>
      <c r="B32" s="385"/>
      <c r="C32" s="385"/>
      <c r="D32" s="385"/>
      <c r="E32" s="385"/>
      <c r="F32" s="385"/>
      <c r="G32" s="385"/>
      <c r="H32" s="385"/>
      <c r="J32" s="385"/>
      <c r="K32" s="385"/>
    </row>
    <row r="33" spans="1:11" x14ac:dyDescent="0.2">
      <c r="A33" s="385"/>
      <c r="B33" s="385"/>
      <c r="C33" s="385"/>
      <c r="D33" s="385"/>
      <c r="E33" s="385"/>
      <c r="F33" s="385"/>
      <c r="G33" s="385"/>
      <c r="H33" s="385"/>
      <c r="J33" s="385"/>
      <c r="K33" s="385"/>
    </row>
    <row r="34" spans="1:11" x14ac:dyDescent="0.2">
      <c r="A34" s="385"/>
      <c r="B34" s="385"/>
      <c r="C34" s="385"/>
      <c r="D34" s="385"/>
      <c r="E34" s="385"/>
      <c r="F34" s="385"/>
      <c r="G34" s="385"/>
      <c r="H34" s="385"/>
      <c r="J34" s="385"/>
      <c r="K34" s="385"/>
    </row>
    <row r="35" spans="1:11" x14ac:dyDescent="0.2">
      <c r="A35" s="385"/>
      <c r="B35" s="385"/>
      <c r="C35" s="385"/>
      <c r="D35" s="385"/>
      <c r="E35" s="385"/>
      <c r="F35" s="385"/>
      <c r="G35" s="385"/>
      <c r="H35" s="385"/>
      <c r="J35" s="385"/>
      <c r="K35" s="385"/>
    </row>
    <row r="36" spans="1:11" x14ac:dyDescent="0.2">
      <c r="A36" s="385"/>
      <c r="B36" s="385"/>
      <c r="C36" s="385"/>
      <c r="D36" s="385"/>
      <c r="E36" s="385"/>
      <c r="F36" s="385"/>
      <c r="G36" s="385"/>
      <c r="H36" s="385"/>
      <c r="J36" s="385"/>
      <c r="K36" s="385"/>
    </row>
    <row r="37" spans="1:11" x14ac:dyDescent="0.2">
      <c r="A37" s="385"/>
      <c r="B37" s="385"/>
      <c r="C37" s="385"/>
      <c r="D37" s="385"/>
      <c r="E37" s="385"/>
      <c r="F37" s="385"/>
      <c r="G37" s="385"/>
      <c r="H37" s="385"/>
      <c r="J37" s="385"/>
      <c r="K37" s="385"/>
    </row>
    <row r="38" spans="1:11" x14ac:dyDescent="0.2">
      <c r="A38" s="385"/>
      <c r="B38" s="385"/>
      <c r="C38" s="385"/>
      <c r="D38" s="385"/>
      <c r="E38" s="385"/>
      <c r="F38" s="385"/>
      <c r="G38" s="385"/>
      <c r="H38" s="385"/>
      <c r="J38" s="385"/>
      <c r="K38" s="385"/>
    </row>
    <row r="39" spans="1:11" x14ac:dyDescent="0.2">
      <c r="A39" s="385"/>
      <c r="B39" s="385"/>
      <c r="C39" s="385"/>
      <c r="D39" s="385"/>
      <c r="E39" s="385"/>
      <c r="F39" s="385"/>
      <c r="G39" s="385"/>
      <c r="H39" s="385"/>
      <c r="J39" s="385"/>
      <c r="K39" s="385"/>
    </row>
    <row r="40" spans="1:11" x14ac:dyDescent="0.2">
      <c r="A40" s="385"/>
      <c r="B40" s="385"/>
      <c r="C40" s="385"/>
      <c r="D40" s="385"/>
      <c r="E40" s="385"/>
      <c r="F40" s="385"/>
      <c r="G40" s="385"/>
      <c r="H40" s="385"/>
      <c r="J40" s="385"/>
      <c r="K40" s="385"/>
    </row>
    <row r="41" spans="1:11" x14ac:dyDescent="0.2">
      <c r="A41" s="385"/>
      <c r="B41" s="385"/>
      <c r="C41" s="385"/>
      <c r="D41" s="385"/>
      <c r="E41" s="385"/>
      <c r="F41" s="385"/>
      <c r="G41" s="385"/>
      <c r="H41" s="385"/>
      <c r="J41" s="385"/>
      <c r="K41" s="385"/>
    </row>
    <row r="42" spans="1:11" x14ac:dyDescent="0.2">
      <c r="A42" s="385"/>
      <c r="B42" s="385"/>
      <c r="C42" s="385"/>
      <c r="D42" s="385"/>
      <c r="E42" s="385"/>
      <c r="F42" s="385"/>
      <c r="G42" s="385"/>
      <c r="H42" s="385"/>
      <c r="J42" s="385"/>
      <c r="K42" s="385"/>
    </row>
    <row r="43" spans="1:11" x14ac:dyDescent="0.2">
      <c r="A43" s="385"/>
      <c r="B43" s="385"/>
      <c r="C43" s="385"/>
      <c r="D43" s="385"/>
      <c r="E43" s="385"/>
      <c r="F43" s="385"/>
      <c r="G43" s="385"/>
      <c r="H43" s="385"/>
      <c r="J43" s="385"/>
      <c r="K43" s="385"/>
    </row>
    <row r="44" spans="1:11" x14ac:dyDescent="0.2">
      <c r="A44" s="385"/>
      <c r="B44" s="385"/>
      <c r="C44" s="385"/>
      <c r="D44" s="385"/>
      <c r="E44" s="385"/>
      <c r="F44" s="385"/>
      <c r="G44" s="385"/>
      <c r="H44" s="385"/>
      <c r="J44" s="385"/>
      <c r="K44" s="385"/>
    </row>
    <row r="45" spans="1:11" x14ac:dyDescent="0.2">
      <c r="A45" s="385"/>
      <c r="B45" s="385"/>
      <c r="C45" s="385"/>
      <c r="D45" s="385"/>
      <c r="E45" s="385"/>
      <c r="F45" s="385"/>
      <c r="G45" s="385"/>
      <c r="H45" s="385"/>
      <c r="J45" s="385"/>
      <c r="K45" s="385"/>
    </row>
    <row r="46" spans="1:11" x14ac:dyDescent="0.2">
      <c r="A46" s="385"/>
      <c r="B46" s="385"/>
      <c r="C46" s="385"/>
      <c r="D46" s="385"/>
      <c r="E46" s="385"/>
      <c r="F46" s="385"/>
      <c r="G46" s="385"/>
      <c r="H46" s="385"/>
      <c r="J46" s="385"/>
      <c r="K46" s="385"/>
    </row>
    <row r="47" spans="1:11" x14ac:dyDescent="0.2">
      <c r="A47" s="385"/>
      <c r="B47" s="385"/>
      <c r="C47" s="385"/>
      <c r="D47" s="385"/>
      <c r="E47" s="385"/>
      <c r="F47" s="385"/>
      <c r="G47" s="385"/>
      <c r="H47" s="385"/>
      <c r="J47" s="385"/>
      <c r="K47" s="385"/>
    </row>
    <row r="48" spans="1:11" x14ac:dyDescent="0.2">
      <c r="A48" s="385"/>
      <c r="B48" s="385"/>
      <c r="C48" s="385"/>
      <c r="D48" s="385"/>
      <c r="E48" s="385"/>
      <c r="F48" s="385"/>
      <c r="G48" s="385"/>
      <c r="H48" s="385"/>
      <c r="J48" s="385"/>
      <c r="K48" s="385"/>
    </row>
    <row r="49" spans="1:11" x14ac:dyDescent="0.2">
      <c r="A49" s="385"/>
      <c r="B49" s="385"/>
      <c r="C49" s="385"/>
      <c r="D49" s="385"/>
      <c r="E49" s="385"/>
      <c r="F49" s="385"/>
      <c r="G49" s="385"/>
      <c r="H49" s="385"/>
      <c r="J49" s="385"/>
      <c r="K49" s="385"/>
    </row>
    <row r="50" spans="1:11" x14ac:dyDescent="0.2">
      <c r="A50" s="385"/>
      <c r="B50" s="385"/>
      <c r="C50" s="385"/>
      <c r="D50" s="385"/>
      <c r="E50" s="385"/>
      <c r="F50" s="385"/>
      <c r="G50" s="385"/>
      <c r="H50" s="385"/>
      <c r="J50" s="385"/>
      <c r="K50" s="385"/>
    </row>
    <row r="51" spans="1:11" x14ac:dyDescent="0.2">
      <c r="A51" s="385"/>
      <c r="B51" s="385"/>
      <c r="C51" s="385"/>
      <c r="D51" s="385"/>
      <c r="E51" s="385"/>
      <c r="F51" s="385"/>
      <c r="G51" s="385"/>
      <c r="H51" s="385"/>
      <c r="J51" s="385"/>
    </row>
    <row r="52" spans="1:11" x14ac:dyDescent="0.2">
      <c r="A52" s="385"/>
      <c r="B52" s="385"/>
      <c r="C52" s="385"/>
      <c r="D52" s="385"/>
      <c r="E52" s="385"/>
      <c r="F52" s="385"/>
      <c r="G52" s="385"/>
      <c r="H52" s="385"/>
    </row>
    <row r="53" spans="1:11" x14ac:dyDescent="0.2">
      <c r="A53" s="385"/>
      <c r="B53" s="385"/>
      <c r="C53" s="385"/>
      <c r="D53" s="385"/>
      <c r="E53" s="385"/>
      <c r="F53" s="385"/>
      <c r="G53" s="385"/>
      <c r="H53" s="385"/>
    </row>
    <row r="54" spans="1:11" x14ac:dyDescent="0.2">
      <c r="A54" s="385"/>
      <c r="B54" s="385"/>
      <c r="C54" s="385"/>
      <c r="D54" s="385"/>
      <c r="E54" s="385"/>
      <c r="F54" s="385"/>
      <c r="G54" s="385"/>
      <c r="H54" s="385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6"/>
  <sheetViews>
    <sheetView view="pageBreakPreview" zoomScale="62" zoomScaleSheetLayoutView="62" zoomScalePageLayoutView="80" workbookViewId="0">
      <selection activeCell="J81" sqref="J81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88" t="s">
        <v>228</v>
      </c>
      <c r="B1" s="888"/>
      <c r="C1" s="888"/>
      <c r="D1" s="888"/>
      <c r="E1" s="888"/>
      <c r="F1" s="888"/>
      <c r="G1" s="888"/>
      <c r="H1" s="888"/>
      <c r="I1" s="888"/>
      <c r="J1" s="888"/>
      <c r="K1" s="84"/>
      <c r="L1" s="20"/>
      <c r="M1" s="20"/>
    </row>
    <row r="2" spans="1:13" ht="22.5" customHeight="1" thickBot="1" x14ac:dyDescent="0.3">
      <c r="A2" s="899"/>
      <c r="B2" s="891" t="s">
        <v>224</v>
      </c>
      <c r="C2" s="892"/>
      <c r="D2" s="893"/>
      <c r="E2" s="891" t="s">
        <v>56</v>
      </c>
      <c r="F2" s="892"/>
      <c r="G2" s="893"/>
      <c r="H2" s="902" t="s">
        <v>24</v>
      </c>
      <c r="I2" s="892"/>
      <c r="J2" s="893"/>
      <c r="K2" s="18"/>
      <c r="L2" s="20"/>
      <c r="M2" s="20"/>
    </row>
    <row r="3" spans="1:13" ht="14.25" x14ac:dyDescent="0.2">
      <c r="A3" s="900"/>
      <c r="B3" s="903" t="s">
        <v>21</v>
      </c>
      <c r="C3" s="904" t="s">
        <v>25</v>
      </c>
      <c r="D3" s="889" t="s">
        <v>485</v>
      </c>
      <c r="E3" s="894" t="s">
        <v>21</v>
      </c>
      <c r="F3" s="896" t="s">
        <v>25</v>
      </c>
      <c r="G3" s="898" t="s">
        <v>485</v>
      </c>
      <c r="H3" s="905" t="s">
        <v>21</v>
      </c>
      <c r="I3" s="904" t="s">
        <v>25</v>
      </c>
      <c r="J3" s="889" t="s">
        <v>486</v>
      </c>
      <c r="K3" s="19"/>
      <c r="L3" s="19"/>
      <c r="M3" s="19"/>
    </row>
    <row r="4" spans="1:13" ht="36" customHeight="1" thickBot="1" x14ac:dyDescent="0.25">
      <c r="A4" s="901"/>
      <c r="B4" s="895"/>
      <c r="C4" s="897"/>
      <c r="D4" s="890"/>
      <c r="E4" s="895"/>
      <c r="F4" s="897"/>
      <c r="G4" s="890"/>
      <c r="H4" s="906"/>
      <c r="I4" s="897"/>
      <c r="J4" s="890"/>
      <c r="K4" s="19"/>
      <c r="L4" s="19"/>
      <c r="M4" s="19"/>
    </row>
    <row r="5" spans="1:13" hidden="1" x14ac:dyDescent="0.25">
      <c r="A5" s="492" t="s">
        <v>9</v>
      </c>
      <c r="B5" s="493">
        <v>2679.4</v>
      </c>
      <c r="C5" s="494">
        <v>101.1</v>
      </c>
      <c r="D5" s="495">
        <v>101.1</v>
      </c>
      <c r="E5" s="493">
        <v>1662.34</v>
      </c>
      <c r="F5" s="496">
        <f>E5/1645.8*100</f>
        <v>101.00498237938996</v>
      </c>
      <c r="G5" s="497">
        <f t="shared" ref="G5:G10" si="0">E5/1645.8*100</f>
        <v>101.00498237938996</v>
      </c>
      <c r="H5" s="493">
        <v>1506.8</v>
      </c>
      <c r="I5" s="494">
        <v>102.2</v>
      </c>
      <c r="J5" s="495">
        <v>102.2</v>
      </c>
      <c r="K5" s="19"/>
      <c r="L5" s="19"/>
      <c r="M5" s="19"/>
    </row>
    <row r="6" spans="1:13" hidden="1" x14ac:dyDescent="0.25">
      <c r="A6" s="498" t="s">
        <v>10</v>
      </c>
      <c r="B6" s="499">
        <v>2703.1</v>
      </c>
      <c r="C6" s="500">
        <v>100.9</v>
      </c>
      <c r="D6" s="501">
        <v>102</v>
      </c>
      <c r="E6" s="499">
        <v>1671.55</v>
      </c>
      <c r="F6" s="502">
        <f t="shared" ref="F6:F11" si="1">E6/E5*100</f>
        <v>100.55403828338368</v>
      </c>
      <c r="G6" s="503">
        <f t="shared" si="0"/>
        <v>101.56458864989671</v>
      </c>
      <c r="H6" s="499">
        <v>1524.3</v>
      </c>
      <c r="I6" s="500">
        <v>101.2</v>
      </c>
      <c r="J6" s="501">
        <v>103.4</v>
      </c>
      <c r="K6" s="19"/>
      <c r="L6" s="19"/>
      <c r="M6" s="19"/>
    </row>
    <row r="7" spans="1:13" hidden="1" x14ac:dyDescent="0.25">
      <c r="A7" s="498" t="s">
        <v>11</v>
      </c>
      <c r="B7" s="499">
        <v>2800.3</v>
      </c>
      <c r="C7" s="500">
        <v>103.6</v>
      </c>
      <c r="D7" s="501">
        <v>105.6</v>
      </c>
      <c r="E7" s="499">
        <v>1684.83</v>
      </c>
      <c r="F7" s="502">
        <f t="shared" si="1"/>
        <v>100.79447219646435</v>
      </c>
      <c r="G7" s="503">
        <f t="shared" si="0"/>
        <v>102.37149106817354</v>
      </c>
      <c r="H7" s="499">
        <v>1542.5</v>
      </c>
      <c r="I7" s="500">
        <v>101.2</v>
      </c>
      <c r="J7" s="501">
        <v>104.7</v>
      </c>
      <c r="K7" s="19"/>
      <c r="L7" s="19"/>
      <c r="M7" s="19"/>
    </row>
    <row r="8" spans="1:13" hidden="1" x14ac:dyDescent="0.25">
      <c r="A8" s="498" t="s">
        <v>12</v>
      </c>
      <c r="B8" s="499">
        <v>2903.6</v>
      </c>
      <c r="C8" s="500">
        <v>103.7</v>
      </c>
      <c r="D8" s="501">
        <v>109.5</v>
      </c>
      <c r="E8" s="499">
        <v>1703.7</v>
      </c>
      <c r="F8" s="502">
        <f t="shared" si="1"/>
        <v>101.11999430209578</v>
      </c>
      <c r="G8" s="503">
        <f t="shared" si="0"/>
        <v>103.51804593510757</v>
      </c>
      <c r="H8" s="499">
        <v>1555.4</v>
      </c>
      <c r="I8" s="500">
        <v>100.8</v>
      </c>
      <c r="J8" s="501">
        <v>105.5</v>
      </c>
      <c r="K8" s="19"/>
      <c r="L8" s="18"/>
      <c r="M8" s="18"/>
    </row>
    <row r="9" spans="1:13" hidden="1" x14ac:dyDescent="0.25">
      <c r="A9" s="498" t="s">
        <v>13</v>
      </c>
      <c r="B9" s="499">
        <v>2944.1</v>
      </c>
      <c r="C9" s="500">
        <v>101.4</v>
      </c>
      <c r="D9" s="501">
        <v>111.1</v>
      </c>
      <c r="E9" s="499">
        <v>1752.4</v>
      </c>
      <c r="F9" s="502">
        <f t="shared" si="1"/>
        <v>102.85848447496626</v>
      </c>
      <c r="G9" s="503">
        <f t="shared" si="0"/>
        <v>106.47709320695104</v>
      </c>
      <c r="H9" s="499">
        <v>1589.8</v>
      </c>
      <c r="I9" s="500">
        <v>102.2</v>
      </c>
      <c r="J9" s="501">
        <v>107.9</v>
      </c>
      <c r="K9" s="12"/>
      <c r="L9" s="12"/>
      <c r="M9" s="12"/>
    </row>
    <row r="10" spans="1:13" hidden="1" x14ac:dyDescent="0.25">
      <c r="A10" s="498" t="s">
        <v>14</v>
      </c>
      <c r="B10" s="499">
        <v>2989.1</v>
      </c>
      <c r="C10" s="500">
        <v>101.5</v>
      </c>
      <c r="D10" s="501">
        <v>112.8</v>
      </c>
      <c r="E10" s="499">
        <v>1769.4</v>
      </c>
      <c r="F10" s="502">
        <f t="shared" si="1"/>
        <v>100.97009815110705</v>
      </c>
      <c r="G10" s="503">
        <f t="shared" si="0"/>
        <v>107.5100255195042</v>
      </c>
      <c r="H10" s="499">
        <v>1666.3</v>
      </c>
      <c r="I10" s="500">
        <v>102.2</v>
      </c>
      <c r="J10" s="501">
        <v>113.1</v>
      </c>
      <c r="K10" s="12"/>
      <c r="L10" s="12"/>
      <c r="M10" s="12"/>
    </row>
    <row r="11" spans="1:13" hidden="1" x14ac:dyDescent="0.25">
      <c r="A11" s="498" t="s">
        <v>113</v>
      </c>
      <c r="B11" s="499">
        <v>2970.1</v>
      </c>
      <c r="C11" s="500">
        <v>99.4</v>
      </c>
      <c r="D11" s="501">
        <v>112</v>
      </c>
      <c r="E11" s="499">
        <v>1775.6</v>
      </c>
      <c r="F11" s="502">
        <f t="shared" si="1"/>
        <v>100.35040126596586</v>
      </c>
      <c r="G11" s="503">
        <f>E11/1645.8*100</f>
        <v>107.88674200996475</v>
      </c>
      <c r="H11" s="499">
        <v>1726.5</v>
      </c>
      <c r="I11" s="502">
        <f t="shared" ref="I11:I17" si="2">H11/H10*100</f>
        <v>103.61279481485927</v>
      </c>
      <c r="J11" s="503">
        <f>H11/1473.8*100</f>
        <v>117.14615280227983</v>
      </c>
      <c r="K11" s="12"/>
      <c r="L11" s="12"/>
      <c r="M11" s="12"/>
    </row>
    <row r="12" spans="1:13" hidden="1" x14ac:dyDescent="0.25">
      <c r="A12" s="498" t="s">
        <v>121</v>
      </c>
      <c r="B12" s="499">
        <v>2889.4</v>
      </c>
      <c r="C12" s="502">
        <f t="shared" ref="C12:C17" si="3">B12/B11*100</f>
        <v>97.282919767011222</v>
      </c>
      <c r="D12" s="504">
        <f>B12/2650.25*100</f>
        <v>109.0236770116027</v>
      </c>
      <c r="E12" s="499">
        <v>1783.1</v>
      </c>
      <c r="F12" s="502">
        <f t="shared" ref="F12:F17" si="4">E12/E11*100</f>
        <v>100.42239243072764</v>
      </c>
      <c r="G12" s="503">
        <f>E12/1645.8*100</f>
        <v>108.3424474419735</v>
      </c>
      <c r="H12" s="499">
        <v>1656.9</v>
      </c>
      <c r="I12" s="502">
        <f t="shared" si="2"/>
        <v>95.968722849695922</v>
      </c>
      <c r="J12" s="503">
        <f>H12/1473.8*100</f>
        <v>112.42366671190123</v>
      </c>
      <c r="K12" s="12"/>
      <c r="L12" s="12"/>
      <c r="M12" s="12"/>
    </row>
    <row r="13" spans="1:13" hidden="1" x14ac:dyDescent="0.25">
      <c r="A13" s="505" t="s">
        <v>127</v>
      </c>
      <c r="B13" s="506">
        <v>2726.8</v>
      </c>
      <c r="C13" s="507">
        <f t="shared" si="3"/>
        <v>94.372534090122514</v>
      </c>
      <c r="D13" s="508">
        <f>B13/2650.25*100</f>
        <v>102.88840675407982</v>
      </c>
      <c r="E13" s="506">
        <v>1718.9</v>
      </c>
      <c r="F13" s="507">
        <f t="shared" si="4"/>
        <v>96.399528910324733</v>
      </c>
      <c r="G13" s="509">
        <f>E13/1645.8*100</f>
        <v>104.44160894397862</v>
      </c>
      <c r="H13" s="506">
        <v>1640.4</v>
      </c>
      <c r="I13" s="507">
        <f t="shared" si="2"/>
        <v>99.004164403403948</v>
      </c>
      <c r="J13" s="509">
        <f>H13/1473.8*100</f>
        <v>111.30411181978559</v>
      </c>
      <c r="K13" s="12"/>
      <c r="L13" s="12"/>
      <c r="M13" s="12"/>
    </row>
    <row r="14" spans="1:13" hidden="1" x14ac:dyDescent="0.25">
      <c r="A14" s="505" t="s">
        <v>128</v>
      </c>
      <c r="B14" s="506">
        <v>2842.3</v>
      </c>
      <c r="C14" s="507">
        <f t="shared" si="3"/>
        <v>104.23573419392696</v>
      </c>
      <c r="D14" s="508">
        <f>B14/2650.25*100</f>
        <v>107.24648618054901</v>
      </c>
      <c r="E14" s="506">
        <v>1788.9</v>
      </c>
      <c r="F14" s="507">
        <f t="shared" si="4"/>
        <v>104.07237186572809</v>
      </c>
      <c r="G14" s="509">
        <f>E14/1645.8*100</f>
        <v>108.69485964272695</v>
      </c>
      <c r="H14" s="506">
        <v>1706.3</v>
      </c>
      <c r="I14" s="507">
        <f t="shared" si="2"/>
        <v>104.01731285052425</v>
      </c>
      <c r="J14" s="509">
        <f>H14/1473.8*100</f>
        <v>115.77554620708372</v>
      </c>
      <c r="K14" s="12"/>
      <c r="L14" s="12"/>
      <c r="M14" s="12"/>
    </row>
    <row r="15" spans="1:13" ht="16.5" hidden="1" thickBot="1" x14ac:dyDescent="0.3">
      <c r="A15" s="505" t="s">
        <v>132</v>
      </c>
      <c r="B15" s="506">
        <v>2955.4</v>
      </c>
      <c r="C15" s="507">
        <f t="shared" si="3"/>
        <v>103.97917179748795</v>
      </c>
      <c r="D15" s="508">
        <f>B15/2650.25*100</f>
        <v>111.51400811244223</v>
      </c>
      <c r="E15" s="506">
        <v>1847.5</v>
      </c>
      <c r="F15" s="507">
        <f t="shared" si="4"/>
        <v>103.27575605120465</v>
      </c>
      <c r="G15" s="509">
        <f>E15/1645.8*100</f>
        <v>112.25543808482198</v>
      </c>
      <c r="H15" s="506">
        <v>1754.5</v>
      </c>
      <c r="I15" s="507">
        <f t="shared" si="2"/>
        <v>102.82482564613491</v>
      </c>
      <c r="J15" s="509">
        <f>H15/1473.8*100</f>
        <v>119.04600352829422</v>
      </c>
      <c r="K15" s="12"/>
      <c r="L15" s="12"/>
      <c r="M15" s="12"/>
    </row>
    <row r="16" spans="1:13" hidden="1" x14ac:dyDescent="0.25">
      <c r="A16" s="510" t="s">
        <v>134</v>
      </c>
      <c r="B16" s="493">
        <v>3026.4</v>
      </c>
      <c r="C16" s="496">
        <f t="shared" si="3"/>
        <v>102.40238208025987</v>
      </c>
      <c r="D16" s="511">
        <f>B16/B16*100</f>
        <v>100</v>
      </c>
      <c r="E16" s="512">
        <v>1922.04</v>
      </c>
      <c r="F16" s="496">
        <f t="shared" si="4"/>
        <v>104.03464140730716</v>
      </c>
      <c r="G16" s="497">
        <f>E16/E16*100</f>
        <v>100</v>
      </c>
      <c r="H16" s="512">
        <v>1802</v>
      </c>
      <c r="I16" s="496">
        <f t="shared" si="2"/>
        <v>102.70732402393845</v>
      </c>
      <c r="J16" s="497">
        <f>H16/H16*100</f>
        <v>100</v>
      </c>
      <c r="K16" s="12"/>
      <c r="L16" s="12"/>
      <c r="M16" s="12"/>
    </row>
    <row r="17" spans="1:13" hidden="1" x14ac:dyDescent="0.25">
      <c r="A17" s="513" t="s">
        <v>9</v>
      </c>
      <c r="B17" s="514">
        <v>3049.23</v>
      </c>
      <c r="C17" s="507">
        <f t="shared" si="3"/>
        <v>100.75436161776368</v>
      </c>
      <c r="D17" s="508">
        <f>B17/B16*100</f>
        <v>100.75436161776368</v>
      </c>
      <c r="E17" s="514">
        <v>2038.6</v>
      </c>
      <c r="F17" s="507">
        <f t="shared" si="4"/>
        <v>106.06438991904434</v>
      </c>
      <c r="G17" s="509">
        <f>E17/1922*100</f>
        <v>106.06659729448491</v>
      </c>
      <c r="H17" s="514">
        <v>1880</v>
      </c>
      <c r="I17" s="507">
        <f t="shared" si="2"/>
        <v>104.32852386237515</v>
      </c>
      <c r="J17" s="509">
        <f>H17/1802*100</f>
        <v>104.32852386237515</v>
      </c>
      <c r="K17" s="12"/>
      <c r="L17" s="12"/>
      <c r="M17" s="12"/>
    </row>
    <row r="18" spans="1:13" hidden="1" x14ac:dyDescent="0.25">
      <c r="A18" s="513" t="s">
        <v>10</v>
      </c>
      <c r="B18" s="514">
        <v>3222.24</v>
      </c>
      <c r="C18" s="507">
        <f t="shared" ref="C18:C23" si="5">B18/B17*100</f>
        <v>105.67389144144586</v>
      </c>
      <c r="D18" s="508">
        <f>B18/B16*100</f>
        <v>106.4710547184774</v>
      </c>
      <c r="E18" s="514">
        <v>2109.6</v>
      </c>
      <c r="F18" s="507">
        <f t="shared" ref="F18:F23" si="6">E18/E17*100</f>
        <v>103.48278230157952</v>
      </c>
      <c r="G18" s="509">
        <f>E18/E16*100</f>
        <v>109.75838171942311</v>
      </c>
      <c r="H18" s="514">
        <v>1941</v>
      </c>
      <c r="I18" s="507">
        <f t="shared" ref="I18:I23" si="7">H18/H17*100</f>
        <v>103.24468085106382</v>
      </c>
      <c r="J18" s="509">
        <f>H18/H16*100</f>
        <v>107.71365149833518</v>
      </c>
      <c r="K18" s="12"/>
      <c r="L18" s="12"/>
      <c r="M18" s="12"/>
    </row>
    <row r="19" spans="1:13" hidden="1" x14ac:dyDescent="0.25">
      <c r="A19" s="513" t="s">
        <v>11</v>
      </c>
      <c r="B19" s="514">
        <v>3317.51</v>
      </c>
      <c r="C19" s="507">
        <f t="shared" si="5"/>
        <v>102.95663885992354</v>
      </c>
      <c r="D19" s="508">
        <f>B19/B16*100</f>
        <v>109.61901929685436</v>
      </c>
      <c r="E19" s="514">
        <v>2179.4</v>
      </c>
      <c r="F19" s="507">
        <f t="shared" si="6"/>
        <v>103.3086841107319</v>
      </c>
      <c r="G19" s="509">
        <f>E19/E16*100</f>
        <v>113.38993985557013</v>
      </c>
      <c r="H19" s="514">
        <v>1993.5</v>
      </c>
      <c r="I19" s="507">
        <f t="shared" si="7"/>
        <v>102.7047913446677</v>
      </c>
      <c r="J19" s="509">
        <f>H19/H16*100</f>
        <v>110.62708102108768</v>
      </c>
      <c r="K19" s="12"/>
      <c r="L19" s="12"/>
      <c r="M19" s="12"/>
    </row>
    <row r="20" spans="1:13" hidden="1" x14ac:dyDescent="0.25">
      <c r="A20" s="515" t="s">
        <v>12</v>
      </c>
      <c r="B20" s="514">
        <v>3437.04</v>
      </c>
      <c r="C20" s="507">
        <f t="shared" si="5"/>
        <v>103.60300345741234</v>
      </c>
      <c r="D20" s="508">
        <f>B20/B16*100</f>
        <v>113.56859635210151</v>
      </c>
      <c r="E20" s="514">
        <v>2274.83</v>
      </c>
      <c r="F20" s="507">
        <f t="shared" si="6"/>
        <v>104.37872809030007</v>
      </c>
      <c r="G20" s="509">
        <f>E20/E16*100</f>
        <v>118.35497700360034</v>
      </c>
      <c r="H20" s="506">
        <v>2070.3000000000002</v>
      </c>
      <c r="I20" s="507">
        <f t="shared" si="7"/>
        <v>103.85252069224981</v>
      </c>
      <c r="J20" s="509">
        <f>H20/H16*100</f>
        <v>114.88901220865706</v>
      </c>
      <c r="K20" s="12"/>
      <c r="L20" s="12"/>
      <c r="M20" s="12"/>
    </row>
    <row r="21" spans="1:13" hidden="1" x14ac:dyDescent="0.25">
      <c r="A21" s="516" t="s">
        <v>13</v>
      </c>
      <c r="B21" s="517">
        <v>3674.67</v>
      </c>
      <c r="C21" s="502">
        <f t="shared" si="5"/>
        <v>106.91379791913972</v>
      </c>
      <c r="D21" s="504">
        <f>B21/B16*100</f>
        <v>121.42049960348929</v>
      </c>
      <c r="E21" s="517">
        <v>2357.1</v>
      </c>
      <c r="F21" s="502">
        <f t="shared" si="6"/>
        <v>103.61653398275914</v>
      </c>
      <c r="G21" s="503">
        <f>E21/E16*100</f>
        <v>122.63532496722232</v>
      </c>
      <c r="H21" s="499">
        <v>2155.1999999999998</v>
      </c>
      <c r="I21" s="502">
        <f t="shared" si="7"/>
        <v>104.10085494855817</v>
      </c>
      <c r="J21" s="503">
        <f>H21/H16*100</f>
        <v>119.60044395116536</v>
      </c>
      <c r="K21" s="12"/>
      <c r="L21" s="12"/>
      <c r="M21" s="12"/>
    </row>
    <row r="22" spans="1:13" hidden="1" x14ac:dyDescent="0.25">
      <c r="A22" s="515" t="s">
        <v>14</v>
      </c>
      <c r="B22" s="514">
        <v>3705.87</v>
      </c>
      <c r="C22" s="507">
        <f t="shared" si="5"/>
        <v>100.84905583358506</v>
      </c>
      <c r="D22" s="508">
        <f>B22/B16*100</f>
        <v>122.45142743854083</v>
      </c>
      <c r="E22" s="514">
        <v>2355.83</v>
      </c>
      <c r="F22" s="507">
        <f t="shared" si="6"/>
        <v>99.946120232489079</v>
      </c>
      <c r="G22" s="509">
        <f>E22/E16*100</f>
        <v>122.56924933924371</v>
      </c>
      <c r="H22" s="506">
        <v>2173.9</v>
      </c>
      <c r="I22" s="507">
        <f t="shared" si="7"/>
        <v>100.86766889383819</v>
      </c>
      <c r="J22" s="509">
        <f>H22/H16*100</f>
        <v>120.63817980022198</v>
      </c>
      <c r="K22" s="12"/>
      <c r="L22" s="12"/>
      <c r="M22" s="12"/>
    </row>
    <row r="23" spans="1:13" hidden="1" x14ac:dyDescent="0.25">
      <c r="A23" s="515" t="s">
        <v>113</v>
      </c>
      <c r="B23" s="514">
        <v>3734.85</v>
      </c>
      <c r="C23" s="507">
        <f t="shared" si="5"/>
        <v>100.78200260667536</v>
      </c>
      <c r="D23" s="508">
        <f>B23/B16*100</f>
        <v>123.40900079302139</v>
      </c>
      <c r="E23" s="514">
        <v>2382.3000000000002</v>
      </c>
      <c r="F23" s="507">
        <f t="shared" si="6"/>
        <v>101.12359550561798</v>
      </c>
      <c r="G23" s="509">
        <f>E23/E16*100</f>
        <v>123.94643191608917</v>
      </c>
      <c r="H23" s="506">
        <v>2147.4</v>
      </c>
      <c r="I23" s="507">
        <f t="shared" si="7"/>
        <v>98.780992685956122</v>
      </c>
      <c r="J23" s="509">
        <f>H23/H16*100</f>
        <v>119.16759156492786</v>
      </c>
      <c r="K23" s="12"/>
      <c r="L23" s="12"/>
      <c r="M23" s="12"/>
    </row>
    <row r="24" spans="1:13" hidden="1" x14ac:dyDescent="0.25">
      <c r="A24" s="515" t="s">
        <v>121</v>
      </c>
      <c r="B24" s="517">
        <v>3311.01</v>
      </c>
      <c r="C24" s="502">
        <f t="shared" ref="C24:C31" si="8">B24/B23*100</f>
        <v>88.651753082453126</v>
      </c>
      <c r="D24" s="504">
        <f>B24/B16*100</f>
        <v>109.40424266455196</v>
      </c>
      <c r="E24" s="517">
        <v>2262.54</v>
      </c>
      <c r="F24" s="502">
        <f t="shared" ref="F24:F34" si="9">E24/E23*100</f>
        <v>94.972925324266456</v>
      </c>
      <c r="G24" s="503">
        <f>E24/E16*100</f>
        <v>117.71555222576013</v>
      </c>
      <c r="H24" s="499">
        <v>2068.1</v>
      </c>
      <c r="I24" s="502">
        <f t="shared" ref="I24:I31" si="10">H24/H23*100</f>
        <v>96.307162149576214</v>
      </c>
      <c r="J24" s="503">
        <f>H24/H16*100</f>
        <v>114.76692563817979</v>
      </c>
      <c r="K24" s="12"/>
      <c r="L24" s="12"/>
      <c r="M24" s="12"/>
    </row>
    <row r="25" spans="1:13" hidden="1" x14ac:dyDescent="0.25">
      <c r="A25" s="515" t="s">
        <v>127</v>
      </c>
      <c r="B25" s="514">
        <v>3270.26</v>
      </c>
      <c r="C25" s="507">
        <f t="shared" si="8"/>
        <v>98.769257718943777</v>
      </c>
      <c r="D25" s="508">
        <f>B25/B16*100</f>
        <v>108.05775839280993</v>
      </c>
      <c r="E25" s="514">
        <v>2196.8000000000002</v>
      </c>
      <c r="F25" s="507">
        <f t="shared" si="9"/>
        <v>97.094416010324693</v>
      </c>
      <c r="G25" s="509">
        <f>E25/E16*100</f>
        <v>114.29522798693057</v>
      </c>
      <c r="H25" s="506">
        <v>2037.8</v>
      </c>
      <c r="I25" s="507">
        <f t="shared" si="10"/>
        <v>98.534887094434509</v>
      </c>
      <c r="J25" s="509">
        <f>H25/H16*100</f>
        <v>113.08546059933407</v>
      </c>
      <c r="K25" s="12"/>
      <c r="L25" s="12"/>
      <c r="M25" s="12"/>
    </row>
    <row r="26" spans="1:13" hidden="1" x14ac:dyDescent="0.25">
      <c r="A26" s="515" t="s">
        <v>128</v>
      </c>
      <c r="B26" s="514">
        <v>3404.45</v>
      </c>
      <c r="C26" s="507">
        <f t="shared" si="8"/>
        <v>104.10334346504557</v>
      </c>
      <c r="D26" s="508">
        <f>B26/B16*100</f>
        <v>112.49173936029607</v>
      </c>
      <c r="E26" s="514">
        <v>2201.81</v>
      </c>
      <c r="F26" s="507">
        <f t="shared" si="9"/>
        <v>100.22805899490166</v>
      </c>
      <c r="G26" s="509">
        <f>E26/E16*100</f>
        <v>114.55588853509812</v>
      </c>
      <c r="H26" s="506">
        <v>2066.8000000000002</v>
      </c>
      <c r="I26" s="507">
        <f t="shared" si="10"/>
        <v>101.42310334674652</v>
      </c>
      <c r="J26" s="509">
        <f>H26/H16*100</f>
        <v>114.69478357380689</v>
      </c>
      <c r="K26" s="12"/>
      <c r="L26" s="12"/>
      <c r="M26" s="12"/>
    </row>
    <row r="27" spans="1:13" ht="16.5" hidden="1" thickBot="1" x14ac:dyDescent="0.3">
      <c r="A27" s="515" t="s">
        <v>132</v>
      </c>
      <c r="B27" s="514">
        <v>3476.63</v>
      </c>
      <c r="C27" s="507">
        <f>B27/B26*100</f>
        <v>102.12016625299241</v>
      </c>
      <c r="D27" s="508">
        <f>B27/B16*100</f>
        <v>114.87675125561722</v>
      </c>
      <c r="E27" s="514">
        <v>2225.09</v>
      </c>
      <c r="F27" s="507">
        <f>E27/E26*100</f>
        <v>101.05731193881398</v>
      </c>
      <c r="G27" s="509">
        <f>E27/E16*100</f>
        <v>115.76710162119417</v>
      </c>
      <c r="H27" s="506">
        <v>2093.5</v>
      </c>
      <c r="I27" s="507">
        <f>H27/H26*100</f>
        <v>101.2918521385717</v>
      </c>
      <c r="J27" s="509">
        <f>H27/H16*100</f>
        <v>116.1764705882353</v>
      </c>
      <c r="K27" s="12"/>
      <c r="L27" s="12"/>
      <c r="M27" s="12"/>
    </row>
    <row r="28" spans="1:13" hidden="1" x14ac:dyDescent="0.25">
      <c r="A28" s="518" t="s">
        <v>146</v>
      </c>
      <c r="B28" s="512">
        <v>3437.58</v>
      </c>
      <c r="C28" s="496">
        <f>B28/B27*100</f>
        <v>98.876785852966805</v>
      </c>
      <c r="D28" s="497">
        <v>120.1</v>
      </c>
      <c r="E28" s="519">
        <v>2241.8000000000002</v>
      </c>
      <c r="F28" s="496">
        <f>E28/E27*100</f>
        <v>100.75098085920121</v>
      </c>
      <c r="G28" s="520">
        <f>E28/E16*100</f>
        <v>116.63649039562134</v>
      </c>
      <c r="H28" s="521">
        <v>2116.4</v>
      </c>
      <c r="I28" s="496">
        <f>H28/H27*100</f>
        <v>101.09386195366612</v>
      </c>
      <c r="J28" s="497">
        <f>H28/H16*100</f>
        <v>117.44728079911211</v>
      </c>
      <c r="K28" s="12"/>
      <c r="L28" s="12"/>
      <c r="M28" s="12"/>
    </row>
    <row r="29" spans="1:13" hidden="1" x14ac:dyDescent="0.25">
      <c r="A29" s="522" t="s">
        <v>9</v>
      </c>
      <c r="B29" s="517">
        <v>3458.68</v>
      </c>
      <c r="C29" s="502">
        <f>B29/B28*100</f>
        <v>100.61380389692749</v>
      </c>
      <c r="D29" s="503">
        <f t="shared" ref="D29:D34" si="11">B29/B$28*100</f>
        <v>100.61380389692749</v>
      </c>
      <c r="E29" s="523">
        <v>2295.15</v>
      </c>
      <c r="F29" s="502">
        <f>E29/E28*100</f>
        <v>102.37978410206084</v>
      </c>
      <c r="G29" s="524">
        <f t="shared" ref="G29:G34" si="12">E29/E$28*100</f>
        <v>102.37978410206084</v>
      </c>
      <c r="H29" s="499">
        <v>2159.42</v>
      </c>
      <c r="I29" s="502">
        <f>H29/H28*100</f>
        <v>102.03269703269704</v>
      </c>
      <c r="J29" s="503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522" t="s">
        <v>10</v>
      </c>
      <c r="B30" s="517">
        <v>3610.8</v>
      </c>
      <c r="C30" s="502">
        <f t="shared" si="8"/>
        <v>104.39820972162792</v>
      </c>
      <c r="D30" s="503">
        <f t="shared" si="11"/>
        <v>105.0390100012218</v>
      </c>
      <c r="E30" s="523">
        <v>2360.09</v>
      </c>
      <c r="F30" s="502">
        <f t="shared" si="9"/>
        <v>102.82944469860358</v>
      </c>
      <c r="G30" s="524">
        <f t="shared" si="12"/>
        <v>105.27656347577839</v>
      </c>
      <c r="H30" s="499">
        <v>2190.87</v>
      </c>
      <c r="I30" s="502">
        <f t="shared" si="10"/>
        <v>101.45640959146436</v>
      </c>
      <c r="J30" s="503">
        <f t="shared" si="13"/>
        <v>103.51871101871102</v>
      </c>
      <c r="K30" s="12"/>
      <c r="L30" s="12"/>
      <c r="M30" s="12"/>
    </row>
    <row r="31" spans="1:13" hidden="1" x14ac:dyDescent="0.25">
      <c r="A31" s="522" t="s">
        <v>11</v>
      </c>
      <c r="B31" s="517">
        <v>3757.48</v>
      </c>
      <c r="C31" s="502">
        <f t="shared" si="8"/>
        <v>104.06225767143016</v>
      </c>
      <c r="D31" s="503">
        <f t="shared" si="11"/>
        <v>109.30596524299072</v>
      </c>
      <c r="E31" s="523">
        <v>2423.02</v>
      </c>
      <c r="F31" s="502">
        <f t="shared" si="9"/>
        <v>102.66642373807777</v>
      </c>
      <c r="G31" s="524">
        <f t="shared" si="12"/>
        <v>108.08368275492906</v>
      </c>
      <c r="H31" s="499">
        <v>2204.0500000000002</v>
      </c>
      <c r="I31" s="502">
        <f t="shared" si="10"/>
        <v>100.60158749720432</v>
      </c>
      <c r="J31" s="503">
        <f t="shared" si="13"/>
        <v>104.14146664146664</v>
      </c>
      <c r="K31" s="12"/>
      <c r="L31" s="12"/>
      <c r="M31" s="12"/>
    </row>
    <row r="32" spans="1:13" hidden="1" x14ac:dyDescent="0.25">
      <c r="A32" s="522" t="s">
        <v>12</v>
      </c>
      <c r="B32" s="517">
        <v>3814.09</v>
      </c>
      <c r="C32" s="502">
        <f t="shared" ref="C32:C37" si="14">B32/B31*100</f>
        <v>101.50659484548154</v>
      </c>
      <c r="D32" s="503">
        <f t="shared" si="11"/>
        <v>110.95276328114548</v>
      </c>
      <c r="E32" s="523">
        <v>2406.36</v>
      </c>
      <c r="F32" s="502">
        <f t="shared" si="9"/>
        <v>99.312428291966228</v>
      </c>
      <c r="G32" s="524">
        <f t="shared" si="12"/>
        <v>107.34052993130521</v>
      </c>
      <c r="H32" s="499">
        <v>2212.92</v>
      </c>
      <c r="I32" s="502">
        <f t="shared" ref="I32:I37" si="15">H32/H31*100</f>
        <v>100.40244096095823</v>
      </c>
      <c r="J32" s="503">
        <f t="shared" si="13"/>
        <v>104.56057456057455</v>
      </c>
      <c r="K32" s="12"/>
      <c r="L32" s="12"/>
      <c r="M32" s="12"/>
    </row>
    <row r="33" spans="1:13" hidden="1" x14ac:dyDescent="0.25">
      <c r="A33" s="525" t="s">
        <v>13</v>
      </c>
      <c r="B33" s="514">
        <v>3947.2</v>
      </c>
      <c r="C33" s="507">
        <f t="shared" si="14"/>
        <v>103.48995435346306</v>
      </c>
      <c r="D33" s="509">
        <f t="shared" si="11"/>
        <v>114.82496407356338</v>
      </c>
      <c r="E33" s="526">
        <v>2406.1</v>
      </c>
      <c r="F33" s="527">
        <f t="shared" si="9"/>
        <v>99.989195299123978</v>
      </c>
      <c r="G33" s="528">
        <f t="shared" si="12"/>
        <v>107.32893210812739</v>
      </c>
      <c r="H33" s="529">
        <v>2240.4</v>
      </c>
      <c r="I33" s="507">
        <f t="shared" si="15"/>
        <v>101.2417981671276</v>
      </c>
      <c r="J33" s="509">
        <f t="shared" si="13"/>
        <v>105.85900585900585</v>
      </c>
      <c r="K33" s="12"/>
      <c r="L33" s="12"/>
      <c r="M33" s="12"/>
    </row>
    <row r="34" spans="1:13" hidden="1" x14ac:dyDescent="0.25">
      <c r="A34" s="522" t="s">
        <v>14</v>
      </c>
      <c r="B34" s="517">
        <v>3926.3</v>
      </c>
      <c r="C34" s="502">
        <f t="shared" si="14"/>
        <v>99.470510741791657</v>
      </c>
      <c r="D34" s="503">
        <f t="shared" si="11"/>
        <v>114.21697822305228</v>
      </c>
      <c r="E34" s="523">
        <v>2410.9299999999998</v>
      </c>
      <c r="F34" s="530">
        <f t="shared" si="9"/>
        <v>100.20073978637629</v>
      </c>
      <c r="G34" s="524">
        <f t="shared" si="12"/>
        <v>107.54438397716119</v>
      </c>
      <c r="H34" s="499">
        <v>2270.63</v>
      </c>
      <c r="I34" s="502">
        <f t="shared" si="15"/>
        <v>101.34931262274594</v>
      </c>
      <c r="J34" s="503">
        <f t="shared" si="13"/>
        <v>107.28737478737477</v>
      </c>
      <c r="K34" s="12"/>
      <c r="L34" s="12"/>
      <c r="M34" s="12"/>
    </row>
    <row r="35" spans="1:13" hidden="1" x14ac:dyDescent="0.25">
      <c r="A35" s="522" t="s">
        <v>113</v>
      </c>
      <c r="B35" s="517">
        <v>3709.52</v>
      </c>
      <c r="C35" s="502">
        <f t="shared" si="14"/>
        <v>94.478771362351324</v>
      </c>
      <c r="D35" s="503">
        <f>B35/B$28*100</f>
        <v>107.91079771234415</v>
      </c>
      <c r="E35" s="523">
        <v>2423.37</v>
      </c>
      <c r="F35" s="502">
        <f t="shared" ref="F35:F40" si="16">E35/E34*100</f>
        <v>100.51598345866533</v>
      </c>
      <c r="G35" s="524">
        <f>E35/E$28*100</f>
        <v>108.09929520920687</v>
      </c>
      <c r="H35" s="531">
        <v>2305.1999999999998</v>
      </c>
      <c r="I35" s="502">
        <f t="shared" si="15"/>
        <v>101.52248494911103</v>
      </c>
      <c r="J35" s="503">
        <f>H35/H$28*100</f>
        <v>108.92080892080891</v>
      </c>
      <c r="K35" s="12"/>
      <c r="L35" s="12"/>
      <c r="M35" s="12"/>
    </row>
    <row r="36" spans="1:13" hidden="1" x14ac:dyDescent="0.25">
      <c r="A36" s="522" t="s">
        <v>121</v>
      </c>
      <c r="B36" s="517">
        <v>3718.28</v>
      </c>
      <c r="C36" s="502">
        <f t="shared" si="14"/>
        <v>100.23614915137269</v>
      </c>
      <c r="D36" s="503">
        <f>B36/B$28*100</f>
        <v>108.16562814538135</v>
      </c>
      <c r="E36" s="523">
        <v>2428.86</v>
      </c>
      <c r="F36" s="502">
        <f t="shared" si="16"/>
        <v>100.22654402753193</v>
      </c>
      <c r="G36" s="524">
        <f>E36/E$28*100</f>
        <v>108.34418770630742</v>
      </c>
      <c r="H36" s="531">
        <v>2225.67</v>
      </c>
      <c r="I36" s="502">
        <f t="shared" si="15"/>
        <v>96.549973971889642</v>
      </c>
      <c r="J36" s="503">
        <f>H36/H$28*100</f>
        <v>105.16301266301267</v>
      </c>
      <c r="K36" s="12"/>
      <c r="L36" s="12"/>
      <c r="M36" s="12"/>
    </row>
    <row r="37" spans="1:13" hidden="1" x14ac:dyDescent="0.25">
      <c r="A37" s="532" t="s">
        <v>127</v>
      </c>
      <c r="B37" s="517">
        <v>3475.35</v>
      </c>
      <c r="C37" s="502">
        <f t="shared" si="14"/>
        <v>93.466602837871278</v>
      </c>
      <c r="D37" s="503">
        <f>B37/B$28*100</f>
        <v>101.09873806573229</v>
      </c>
      <c r="E37" s="523">
        <v>2313.62</v>
      </c>
      <c r="F37" s="502">
        <f t="shared" si="16"/>
        <v>95.25538730103834</v>
      </c>
      <c r="G37" s="503">
        <f>E37/E$28*100</f>
        <v>103.20367561780711</v>
      </c>
      <c r="H37" s="517">
        <v>2139.96</v>
      </c>
      <c r="I37" s="502">
        <f t="shared" si="15"/>
        <v>96.149024788041345</v>
      </c>
      <c r="J37" s="503">
        <f>H37/H$28*100</f>
        <v>101.11321111321112</v>
      </c>
      <c r="K37" s="12"/>
      <c r="L37" s="12"/>
      <c r="M37" s="12"/>
    </row>
    <row r="38" spans="1:13" hidden="1" x14ac:dyDescent="0.25">
      <c r="A38" s="532" t="s">
        <v>128</v>
      </c>
      <c r="B38" s="517">
        <v>3484.3</v>
      </c>
      <c r="C38" s="502">
        <f t="shared" ref="C38:C43" si="17">B38/B37*100</f>
        <v>100.25752801876071</v>
      </c>
      <c r="D38" s="503">
        <f>B38/B$28*100</f>
        <v>101.35909564286504</v>
      </c>
      <c r="E38" s="523">
        <v>2259.6999999999998</v>
      </c>
      <c r="F38" s="502">
        <f t="shared" si="16"/>
        <v>97.669453064893972</v>
      </c>
      <c r="G38" s="503">
        <f>E38/E$28*100</f>
        <v>100.79846551877954</v>
      </c>
      <c r="H38" s="517">
        <v>2101.3000000000002</v>
      </c>
      <c r="I38" s="502">
        <f t="shared" ref="I38:I43" si="18">H38/H37*100</f>
        <v>98.193424176152831</v>
      </c>
      <c r="J38" s="503">
        <f>H38/H$28*100</f>
        <v>99.286524286524298</v>
      </c>
      <c r="K38" s="12"/>
      <c r="L38" s="12"/>
      <c r="M38" s="12"/>
    </row>
    <row r="39" spans="1:13" ht="16.5" hidden="1" thickBot="1" x14ac:dyDescent="0.3">
      <c r="A39" s="533" t="s">
        <v>132</v>
      </c>
      <c r="B39" s="534">
        <v>3509.28</v>
      </c>
      <c r="C39" s="535">
        <f t="shared" si="17"/>
        <v>100.71693022988835</v>
      </c>
      <c r="D39" s="536">
        <f>B39/B$28*100</f>
        <v>102.0857696402702</v>
      </c>
      <c r="E39" s="537">
        <v>2268.39</v>
      </c>
      <c r="F39" s="535">
        <f t="shared" si="16"/>
        <v>100.38456432269771</v>
      </c>
      <c r="G39" s="536">
        <f>E39/E$28*100</f>
        <v>101.1861004549915</v>
      </c>
      <c r="H39" s="534">
        <v>2107.6999999999998</v>
      </c>
      <c r="I39" s="535">
        <f t="shared" si="18"/>
        <v>100.30457335934895</v>
      </c>
      <c r="J39" s="536">
        <f>H39/H$28*100</f>
        <v>99.58892458892457</v>
      </c>
      <c r="K39" s="12"/>
      <c r="L39" s="12"/>
      <c r="M39" s="12"/>
    </row>
    <row r="40" spans="1:13" hidden="1" x14ac:dyDescent="0.2">
      <c r="A40" s="518" t="s">
        <v>157</v>
      </c>
      <c r="B40" s="538">
        <v>3484.4</v>
      </c>
      <c r="C40" s="539">
        <f t="shared" si="17"/>
        <v>99.291022659918838</v>
      </c>
      <c r="D40" s="540">
        <f t="shared" ref="D40:D45" si="19">B40/B$40*100</f>
        <v>100</v>
      </c>
      <c r="E40" s="541">
        <v>2298.23</v>
      </c>
      <c r="F40" s="539">
        <f t="shared" si="16"/>
        <v>101.31547044379494</v>
      </c>
      <c r="G40" s="542">
        <f t="shared" ref="G40:G45" si="20">E40/E$40*100</f>
        <v>100</v>
      </c>
      <c r="H40" s="538">
        <v>2131</v>
      </c>
      <c r="I40" s="539">
        <f t="shared" si="18"/>
        <v>101.10547041799119</v>
      </c>
      <c r="J40" s="540">
        <f t="shared" ref="J40:J45" si="21">H40/H$40*100</f>
        <v>100</v>
      </c>
      <c r="K40" s="12"/>
      <c r="L40" s="12"/>
      <c r="M40" s="12"/>
    </row>
    <row r="41" spans="1:13" hidden="1" x14ac:dyDescent="0.25">
      <c r="A41" s="522" t="s">
        <v>9</v>
      </c>
      <c r="B41" s="517">
        <v>3582.03</v>
      </c>
      <c r="C41" s="502">
        <f t="shared" si="17"/>
        <v>102.80191711628974</v>
      </c>
      <c r="D41" s="543">
        <f t="shared" si="19"/>
        <v>102.80191711628974</v>
      </c>
      <c r="E41" s="523">
        <v>2348.34</v>
      </c>
      <c r="F41" s="502">
        <f t="shared" ref="F41:F46" si="22">E41/E40*100</f>
        <v>102.18037359185112</v>
      </c>
      <c r="G41" s="544">
        <f t="shared" si="20"/>
        <v>102.18037359185112</v>
      </c>
      <c r="H41" s="545">
        <v>2192.7199999999998</v>
      </c>
      <c r="I41" s="502">
        <f t="shared" si="18"/>
        <v>102.89629282027218</v>
      </c>
      <c r="J41" s="543">
        <f t="shared" si="21"/>
        <v>102.89629282027218</v>
      </c>
      <c r="K41" s="12"/>
      <c r="L41" s="12"/>
      <c r="M41" s="12"/>
    </row>
    <row r="42" spans="1:13" hidden="1" x14ac:dyDescent="0.25">
      <c r="A42" s="522" t="s">
        <v>10</v>
      </c>
      <c r="B42" s="517">
        <v>3667.61</v>
      </c>
      <c r="C42" s="502">
        <f t="shared" si="17"/>
        <v>102.38914805291972</v>
      </c>
      <c r="D42" s="543">
        <f t="shared" si="19"/>
        <v>105.25800711743771</v>
      </c>
      <c r="E42" s="523">
        <v>2397.3200000000002</v>
      </c>
      <c r="F42" s="502">
        <f t="shared" si="22"/>
        <v>102.08572864236014</v>
      </c>
      <c r="G42" s="544">
        <f t="shared" si="20"/>
        <v>104.31157891072695</v>
      </c>
      <c r="H42" s="545">
        <v>2239.67</v>
      </c>
      <c r="I42" s="502">
        <f t="shared" si="18"/>
        <v>102.14117625597432</v>
      </c>
      <c r="J42" s="543">
        <f t="shared" si="21"/>
        <v>105.09948381041765</v>
      </c>
      <c r="K42" s="12"/>
      <c r="L42" s="12"/>
      <c r="M42" s="12"/>
    </row>
    <row r="43" spans="1:13" hidden="1" x14ac:dyDescent="0.25">
      <c r="A43" s="522" t="s">
        <v>11</v>
      </c>
      <c r="B43" s="517">
        <v>3761.96</v>
      </c>
      <c r="C43" s="502">
        <f t="shared" si="17"/>
        <v>102.57251997895087</v>
      </c>
      <c r="D43" s="543">
        <f t="shared" si="19"/>
        <v>107.96579037997932</v>
      </c>
      <c r="E43" s="523">
        <v>2457.02</v>
      </c>
      <c r="F43" s="502">
        <f t="shared" si="22"/>
        <v>102.49028081357514</v>
      </c>
      <c r="G43" s="544">
        <f t="shared" si="20"/>
        <v>106.9092301466781</v>
      </c>
      <c r="H43" s="545">
        <v>2272.67</v>
      </c>
      <c r="I43" s="502">
        <f t="shared" si="18"/>
        <v>101.47343135372621</v>
      </c>
      <c r="J43" s="543">
        <f t="shared" si="21"/>
        <v>106.64805255748475</v>
      </c>
      <c r="K43" s="12"/>
      <c r="L43" s="12"/>
      <c r="M43" s="12"/>
    </row>
    <row r="44" spans="1:13" hidden="1" x14ac:dyDescent="0.25">
      <c r="A44" s="522" t="s">
        <v>12</v>
      </c>
      <c r="B44" s="517">
        <v>3809.35</v>
      </c>
      <c r="C44" s="502">
        <f t="shared" ref="C44:C49" si="23">B44/B43*100</f>
        <v>101.2597156801242</v>
      </c>
      <c r="D44" s="543">
        <f t="shared" si="19"/>
        <v>109.32585237056594</v>
      </c>
      <c r="E44" s="523">
        <v>2470.25</v>
      </c>
      <c r="F44" s="502">
        <f t="shared" si="22"/>
        <v>100.53845715541591</v>
      </c>
      <c r="G44" s="544">
        <f t="shared" si="20"/>
        <v>107.48489054620293</v>
      </c>
      <c r="H44" s="545">
        <v>2282.61</v>
      </c>
      <c r="I44" s="502">
        <f t="shared" ref="I44:I49" si="24">H44/H43*100</f>
        <v>100.43737102174974</v>
      </c>
      <c r="J44" s="543">
        <f t="shared" si="21"/>
        <v>107.11450023463162</v>
      </c>
      <c r="K44" s="12"/>
      <c r="L44" s="12"/>
      <c r="M44" s="12"/>
    </row>
    <row r="45" spans="1:13" hidden="1" x14ac:dyDescent="0.2">
      <c r="A45" s="546" t="s">
        <v>13</v>
      </c>
      <c r="B45" s="545">
        <v>3854.5</v>
      </c>
      <c r="C45" s="547">
        <f t="shared" si="23"/>
        <v>101.18524157664694</v>
      </c>
      <c r="D45" s="543">
        <f t="shared" si="19"/>
        <v>110.62162782688554</v>
      </c>
      <c r="E45" s="548">
        <v>2532.1999999999998</v>
      </c>
      <c r="F45" s="547">
        <f t="shared" si="22"/>
        <v>102.50784333569476</v>
      </c>
      <c r="G45" s="544">
        <f t="shared" si="20"/>
        <v>110.18044321064471</v>
      </c>
      <c r="H45" s="545">
        <v>2316.8000000000002</v>
      </c>
      <c r="I45" s="547">
        <f t="shared" si="24"/>
        <v>101.49784676313519</v>
      </c>
      <c r="J45" s="543">
        <f t="shared" si="21"/>
        <v>108.71891130924449</v>
      </c>
      <c r="K45" s="12"/>
      <c r="L45" s="12"/>
      <c r="M45" s="12"/>
    </row>
    <row r="46" spans="1:13" hidden="1" x14ac:dyDescent="0.2">
      <c r="A46" s="546" t="s">
        <v>14</v>
      </c>
      <c r="B46" s="545">
        <v>3808.84</v>
      </c>
      <c r="C46" s="547">
        <f t="shared" si="23"/>
        <v>98.815410559086786</v>
      </c>
      <c r="D46" s="543">
        <f t="shared" ref="D46:D51" si="25">B46/B$40*100</f>
        <v>109.31121570428195</v>
      </c>
      <c r="E46" s="548">
        <v>2548.98</v>
      </c>
      <c r="F46" s="547">
        <f t="shared" si="22"/>
        <v>100.66266487639209</v>
      </c>
      <c r="G46" s="544">
        <f t="shared" ref="G46:G51" si="26">E46/E$40*100</f>
        <v>110.91057030845477</v>
      </c>
      <c r="H46" s="545">
        <v>2344.36</v>
      </c>
      <c r="I46" s="547">
        <f t="shared" si="24"/>
        <v>101.18957182320443</v>
      </c>
      <c r="J46" s="543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549" t="s">
        <v>113</v>
      </c>
      <c r="B47" s="550">
        <v>3758.33</v>
      </c>
      <c r="C47" s="551">
        <f t="shared" si="23"/>
        <v>98.673874460465655</v>
      </c>
      <c r="D47" s="552">
        <f t="shared" si="25"/>
        <v>107.86161175525197</v>
      </c>
      <c r="E47" s="553">
        <v>2617.46</v>
      </c>
      <c r="F47" s="551">
        <f>E47/E46*100</f>
        <v>102.68656482200724</v>
      </c>
      <c r="G47" s="554">
        <f t="shared" si="26"/>
        <v>113.89025467424932</v>
      </c>
      <c r="H47" s="550">
        <v>2354.6</v>
      </c>
      <c r="I47" s="551">
        <f t="shared" si="24"/>
        <v>100.4367929840127</v>
      </c>
      <c r="J47" s="552">
        <f t="shared" si="27"/>
        <v>110.49272641952135</v>
      </c>
      <c r="K47" s="12"/>
      <c r="L47" s="12"/>
      <c r="M47" s="12"/>
    </row>
    <row r="48" spans="1:13" hidden="1" x14ac:dyDescent="0.2">
      <c r="A48" s="549" t="s">
        <v>121</v>
      </c>
      <c r="B48" s="550">
        <v>3877.71</v>
      </c>
      <c r="C48" s="551">
        <f t="shared" si="23"/>
        <v>103.17641079947744</v>
      </c>
      <c r="D48" s="552">
        <f t="shared" si="25"/>
        <v>111.28773963953623</v>
      </c>
      <c r="E48" s="553">
        <v>2590.12</v>
      </c>
      <c r="F48" s="551">
        <f>E48/E47*100</f>
        <v>98.955475919402772</v>
      </c>
      <c r="G48" s="554">
        <f t="shared" si="26"/>
        <v>112.70064353872327</v>
      </c>
      <c r="H48" s="550">
        <v>2371.96</v>
      </c>
      <c r="I48" s="551">
        <f t="shared" si="24"/>
        <v>100.7372802174467</v>
      </c>
      <c r="J48" s="552">
        <f t="shared" si="27"/>
        <v>111.30736743312998</v>
      </c>
      <c r="K48" s="12"/>
      <c r="L48" s="12"/>
      <c r="M48" s="12"/>
    </row>
    <row r="49" spans="1:13" hidden="1" x14ac:dyDescent="0.2">
      <c r="A49" s="549" t="s">
        <v>127</v>
      </c>
      <c r="B49" s="550">
        <v>3758.21</v>
      </c>
      <c r="C49" s="551">
        <f t="shared" si="23"/>
        <v>96.918284245082802</v>
      </c>
      <c r="D49" s="552">
        <f t="shared" si="25"/>
        <v>107.85816783377338</v>
      </c>
      <c r="E49" s="553">
        <v>2496.67</v>
      </c>
      <c r="F49" s="551">
        <f>E49/E48*100</f>
        <v>96.392059055178919</v>
      </c>
      <c r="G49" s="554">
        <f t="shared" si="26"/>
        <v>108.63447087541283</v>
      </c>
      <c r="H49" s="550">
        <v>2442.54</v>
      </c>
      <c r="I49" s="551">
        <f t="shared" si="24"/>
        <v>102.97559823943068</v>
      </c>
      <c r="J49" s="552">
        <f t="shared" si="27"/>
        <v>114.61942749882684</v>
      </c>
      <c r="K49" s="12"/>
      <c r="L49" s="12"/>
      <c r="M49" s="12"/>
    </row>
    <row r="50" spans="1:13" hidden="1" x14ac:dyDescent="0.2">
      <c r="A50" s="549" t="s">
        <v>128</v>
      </c>
      <c r="B50" s="550">
        <v>3894.63</v>
      </c>
      <c r="C50" s="551">
        <f>B50/B49*100</f>
        <v>103.62991956277057</v>
      </c>
      <c r="D50" s="552">
        <f t="shared" si="25"/>
        <v>111.77333256801745</v>
      </c>
      <c r="E50" s="553">
        <v>2539.16</v>
      </c>
      <c r="F50" s="551">
        <f>E50/E49*100</f>
        <v>101.70186688669307</v>
      </c>
      <c r="G50" s="554">
        <f t="shared" si="26"/>
        <v>110.48328496277568</v>
      </c>
      <c r="H50" s="550">
        <v>2464.96</v>
      </c>
      <c r="I50" s="551">
        <f>H50/H49*100</f>
        <v>100.91789694334588</v>
      </c>
      <c r="J50" s="552">
        <f t="shared" si="27"/>
        <v>115.67151572031911</v>
      </c>
      <c r="K50" s="12"/>
      <c r="L50" s="12"/>
      <c r="M50" s="12"/>
    </row>
    <row r="51" spans="1:13" hidden="1" x14ac:dyDescent="0.2">
      <c r="A51" s="549" t="s">
        <v>132</v>
      </c>
      <c r="B51" s="550">
        <v>3912.55</v>
      </c>
      <c r="C51" s="551">
        <f>B51/B50*100</f>
        <v>100.46012073033896</v>
      </c>
      <c r="D51" s="552">
        <f t="shared" si="25"/>
        <v>112.2876248421536</v>
      </c>
      <c r="E51" s="553">
        <v>2618.0300000000002</v>
      </c>
      <c r="F51" s="551">
        <f>E51/E50*100</f>
        <v>103.10614533940358</v>
      </c>
      <c r="G51" s="554">
        <f t="shared" si="26"/>
        <v>113.91505636946695</v>
      </c>
      <c r="H51" s="550">
        <v>2519.35</v>
      </c>
      <c r="I51" s="551">
        <f>H51/H50*100</f>
        <v>102.20652667791769</v>
      </c>
      <c r="J51" s="552">
        <f t="shared" si="27"/>
        <v>118.22383857343969</v>
      </c>
      <c r="K51" s="12"/>
      <c r="L51" s="12"/>
      <c r="M51" s="12"/>
    </row>
    <row r="52" spans="1:13" ht="16.5" hidden="1" thickBot="1" x14ac:dyDescent="0.25">
      <c r="A52" s="555" t="s">
        <v>268</v>
      </c>
      <c r="B52" s="556">
        <v>4663.51</v>
      </c>
      <c r="C52" s="557">
        <v>98.945726894678785</v>
      </c>
      <c r="D52" s="558">
        <v>104.97088462568681</v>
      </c>
      <c r="E52" s="556">
        <v>3171.84</v>
      </c>
      <c r="F52" s="557">
        <v>101.01755157027794</v>
      </c>
      <c r="G52" s="558">
        <v>104.26755905615349</v>
      </c>
      <c r="H52" s="556">
        <v>2871.48</v>
      </c>
      <c r="I52" s="557">
        <v>101.24213309828119</v>
      </c>
      <c r="J52" s="558">
        <v>110.06309075716574</v>
      </c>
      <c r="K52" s="12"/>
      <c r="L52" s="12"/>
      <c r="M52" s="12"/>
    </row>
    <row r="53" spans="1:13" ht="16.5" hidden="1" thickBot="1" x14ac:dyDescent="0.25">
      <c r="A53" s="907" t="s">
        <v>271</v>
      </c>
      <c r="B53" s="908"/>
      <c r="C53" s="908"/>
      <c r="D53" s="908"/>
      <c r="E53" s="908"/>
      <c r="F53" s="908"/>
      <c r="G53" s="908"/>
      <c r="H53" s="908"/>
      <c r="I53" s="908"/>
      <c r="J53" s="909"/>
      <c r="K53" s="12"/>
      <c r="L53" s="12"/>
      <c r="M53" s="12"/>
    </row>
    <row r="54" spans="1:13" hidden="1" x14ac:dyDescent="0.2">
      <c r="A54" s="559" t="s">
        <v>9</v>
      </c>
      <c r="B54" s="560">
        <v>4636.76</v>
      </c>
      <c r="C54" s="539">
        <f>B54/B52*100</f>
        <v>99.426397713310365</v>
      </c>
      <c r="D54" s="540">
        <f>B54/B$52*100</f>
        <v>99.426397713310365</v>
      </c>
      <c r="E54" s="560">
        <v>3230.64</v>
      </c>
      <c r="F54" s="539">
        <f>E54/E52*100</f>
        <v>101.85381355932202</v>
      </c>
      <c r="G54" s="540">
        <f t="shared" ref="G54:G61" si="28">E54/E$52*100</f>
        <v>101.85381355932202</v>
      </c>
      <c r="H54" s="560">
        <v>2922.88</v>
      </c>
      <c r="I54" s="539">
        <f>H54/H52*100</f>
        <v>101.79001769122544</v>
      </c>
      <c r="J54" s="540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561" t="s">
        <v>10</v>
      </c>
      <c r="B55" s="562">
        <v>4730.58</v>
      </c>
      <c r="C55" s="547">
        <f>B55/B54*100</f>
        <v>102.02339564696037</v>
      </c>
      <c r="D55" s="543">
        <f t="shared" ref="D55:D61" si="30">B55/B$52*100</f>
        <v>101.438187116571</v>
      </c>
      <c r="E55" s="562">
        <v>3288.8</v>
      </c>
      <c r="F55" s="547">
        <f t="shared" ref="F55:F62" si="31">E55/E54*100</f>
        <v>101.80026248668996</v>
      </c>
      <c r="G55" s="543">
        <f t="shared" si="28"/>
        <v>103.68744955609361</v>
      </c>
      <c r="H55" s="562">
        <v>2998.3</v>
      </c>
      <c r="I55" s="547">
        <f t="shared" ref="I55:I62" si="32">H55/H54*100</f>
        <v>102.58033172761112</v>
      </c>
      <c r="J55" s="543">
        <f t="shared" si="29"/>
        <v>104.41653781325311</v>
      </c>
      <c r="K55" s="12"/>
      <c r="L55" s="12"/>
      <c r="M55" s="12"/>
    </row>
    <row r="56" spans="1:13" hidden="1" x14ac:dyDescent="0.2">
      <c r="A56" s="563" t="s">
        <v>11</v>
      </c>
      <c r="B56" s="564">
        <v>4763.34</v>
      </c>
      <c r="C56" s="551">
        <f t="shared" ref="C56:C62" si="33">B56/B55*100</f>
        <v>100.69251550549826</v>
      </c>
      <c r="D56" s="552">
        <f t="shared" si="30"/>
        <v>102.14066229084959</v>
      </c>
      <c r="E56" s="564">
        <v>3388</v>
      </c>
      <c r="F56" s="551">
        <f t="shared" si="31"/>
        <v>103.0162977377767</v>
      </c>
      <c r="G56" s="552">
        <f t="shared" si="28"/>
        <v>106.81497175141243</v>
      </c>
      <c r="H56" s="564">
        <v>3080.4</v>
      </c>
      <c r="I56" s="551">
        <f t="shared" si="32"/>
        <v>102.73821832371677</v>
      </c>
      <c r="J56" s="552">
        <f t="shared" si="29"/>
        <v>107.27569058464626</v>
      </c>
      <c r="K56" s="12"/>
      <c r="L56" s="12"/>
      <c r="M56" s="12"/>
    </row>
    <row r="57" spans="1:13" hidden="1" x14ac:dyDescent="0.2">
      <c r="A57" s="563" t="s">
        <v>12</v>
      </c>
      <c r="B57" s="564">
        <v>4923.8</v>
      </c>
      <c r="C57" s="551">
        <f t="shared" si="33"/>
        <v>103.3686446904903</v>
      </c>
      <c r="D57" s="552">
        <f t="shared" si="30"/>
        <v>105.58141828794191</v>
      </c>
      <c r="E57" s="564">
        <v>3444.6</v>
      </c>
      <c r="F57" s="551">
        <f t="shared" si="31"/>
        <v>101.67060212514758</v>
      </c>
      <c r="G57" s="552">
        <f t="shared" si="28"/>
        <v>108.5994249394673</v>
      </c>
      <c r="H57" s="564">
        <v>3137.5</v>
      </c>
      <c r="I57" s="551">
        <f t="shared" si="32"/>
        <v>101.85365536943254</v>
      </c>
      <c r="J57" s="552">
        <f t="shared" si="29"/>
        <v>109.26421218326439</v>
      </c>
      <c r="K57" s="12"/>
      <c r="L57" s="12"/>
      <c r="M57" s="12"/>
    </row>
    <row r="58" spans="1:13" hidden="1" x14ac:dyDescent="0.2">
      <c r="A58" s="563" t="s">
        <v>13</v>
      </c>
      <c r="B58" s="564">
        <v>5473.72</v>
      </c>
      <c r="C58" s="551">
        <f t="shared" si="33"/>
        <v>111.16860961046346</v>
      </c>
      <c r="D58" s="552">
        <f t="shared" si="30"/>
        <v>117.37339471771261</v>
      </c>
      <c r="E58" s="564">
        <v>3637</v>
      </c>
      <c r="F58" s="551">
        <f t="shared" si="31"/>
        <v>105.58555420077805</v>
      </c>
      <c r="G58" s="552">
        <f t="shared" si="28"/>
        <v>114.66530468119451</v>
      </c>
      <c r="H58" s="564">
        <v>3235.71</v>
      </c>
      <c r="I58" s="551">
        <f t="shared" si="32"/>
        <v>103.13019920318725</v>
      </c>
      <c r="J58" s="552">
        <f t="shared" si="29"/>
        <v>112.68439968239375</v>
      </c>
      <c r="K58" s="12"/>
      <c r="L58" s="12"/>
      <c r="M58" s="12"/>
    </row>
    <row r="59" spans="1:13" hidden="1" x14ac:dyDescent="0.2">
      <c r="A59" s="563" t="s">
        <v>14</v>
      </c>
      <c r="B59" s="564">
        <v>4886.84</v>
      </c>
      <c r="C59" s="551">
        <f t="shared" si="33"/>
        <v>89.278223950074178</v>
      </c>
      <c r="D59" s="552">
        <f t="shared" si="30"/>
        <v>104.78888219388401</v>
      </c>
      <c r="E59" s="564">
        <v>3571.24</v>
      </c>
      <c r="F59" s="551">
        <f t="shared" si="31"/>
        <v>98.191916414627428</v>
      </c>
      <c r="G59" s="552">
        <f t="shared" si="28"/>
        <v>112.59206012913639</v>
      </c>
      <c r="H59" s="564">
        <v>3281.88</v>
      </c>
      <c r="I59" s="551">
        <f t="shared" si="32"/>
        <v>101.42688930713817</v>
      </c>
      <c r="J59" s="552">
        <f t="shared" si="29"/>
        <v>114.29228133227465</v>
      </c>
      <c r="K59" s="12"/>
      <c r="L59" s="12"/>
      <c r="M59" s="12"/>
    </row>
    <row r="60" spans="1:13" hidden="1" x14ac:dyDescent="0.2">
      <c r="A60" s="563" t="s">
        <v>113</v>
      </c>
      <c r="B60" s="564">
        <v>4926.45</v>
      </c>
      <c r="C60" s="551">
        <f t="shared" si="33"/>
        <v>100.81054423717575</v>
      </c>
      <c r="D60" s="552">
        <f t="shared" si="30"/>
        <v>105.63824243970743</v>
      </c>
      <c r="E60" s="564">
        <v>3592.64</v>
      </c>
      <c r="F60" s="551">
        <f t="shared" si="31"/>
        <v>100.59923163943057</v>
      </c>
      <c r="G60" s="552">
        <f t="shared" si="28"/>
        <v>113.26674737691687</v>
      </c>
      <c r="H60" s="564">
        <v>3180.11</v>
      </c>
      <c r="I60" s="551">
        <f t="shared" si="32"/>
        <v>96.899033480809777</v>
      </c>
      <c r="J60" s="552">
        <f t="shared" si="29"/>
        <v>110.74811595414211</v>
      </c>
      <c r="K60" s="12"/>
      <c r="L60" s="12"/>
      <c r="M60" s="12"/>
    </row>
    <row r="61" spans="1:13" hidden="1" x14ac:dyDescent="0.2">
      <c r="A61" s="561" t="s">
        <v>121</v>
      </c>
      <c r="B61" s="562">
        <v>4913.3500000000004</v>
      </c>
      <c r="C61" s="547">
        <f>B61/B60*100</f>
        <v>99.73408844096663</v>
      </c>
      <c r="D61" s="543">
        <f t="shared" si="30"/>
        <v>105.35733814230055</v>
      </c>
      <c r="E61" s="562">
        <v>3552.92</v>
      </c>
      <c r="F61" s="547">
        <f>E61/E60*100</f>
        <v>98.894406341854463</v>
      </c>
      <c r="G61" s="543">
        <f t="shared" si="28"/>
        <v>112.01447740112994</v>
      </c>
      <c r="H61" s="562">
        <v>3017.5</v>
      </c>
      <c r="I61" s="547">
        <f>H61/H60*100</f>
        <v>94.886654864139913</v>
      </c>
      <c r="J61" s="543">
        <f t="shared" si="29"/>
        <v>105.08518255394431</v>
      </c>
      <c r="K61" s="12"/>
      <c r="L61" s="12"/>
      <c r="M61" s="12"/>
    </row>
    <row r="62" spans="1:13" hidden="1" x14ac:dyDescent="0.2">
      <c r="A62" s="561" t="s">
        <v>127</v>
      </c>
      <c r="B62" s="562">
        <v>4746.9399999999996</v>
      </c>
      <c r="C62" s="547">
        <f t="shared" si="33"/>
        <v>96.613105111583735</v>
      </c>
      <c r="D62" s="543">
        <f>B62/B$52*100</f>
        <v>101.78899584218752</v>
      </c>
      <c r="E62" s="562">
        <v>3429.76</v>
      </c>
      <c r="F62" s="547">
        <f t="shared" si="31"/>
        <v>96.533555498012902</v>
      </c>
      <c r="G62" s="543">
        <f>E62/E$52*100</f>
        <v>108.13155770782889</v>
      </c>
      <c r="H62" s="562">
        <v>2996.05</v>
      </c>
      <c r="I62" s="547">
        <f t="shared" si="32"/>
        <v>99.289146644573322</v>
      </c>
      <c r="J62" s="543">
        <f>H62/H$52*100</f>
        <v>104.33818100770335</v>
      </c>
      <c r="K62" s="12"/>
      <c r="L62" s="12"/>
      <c r="M62" s="12"/>
    </row>
    <row r="63" spans="1:13" hidden="1" x14ac:dyDescent="0.2">
      <c r="A63" s="565" t="s">
        <v>128</v>
      </c>
      <c r="B63" s="566">
        <v>4675.8999999999996</v>
      </c>
      <c r="C63" s="567">
        <f>B63/B62*100</f>
        <v>98.503456963854603</v>
      </c>
      <c r="D63" s="568">
        <f>B63/B$52*100</f>
        <v>100.26567971334894</v>
      </c>
      <c r="E63" s="566">
        <v>3401.8</v>
      </c>
      <c r="F63" s="567">
        <f>E63/E62*100</f>
        <v>99.184782608695656</v>
      </c>
      <c r="G63" s="568">
        <f>E63/E$52*100</f>
        <v>107.25005044390639</v>
      </c>
      <c r="H63" s="566">
        <v>3043.7</v>
      </c>
      <c r="I63" s="567">
        <f>H63/H62*100</f>
        <v>101.59042739607149</v>
      </c>
      <c r="J63" s="568">
        <f>H63/H$52*100</f>
        <v>105.99760402301253</v>
      </c>
      <c r="K63" s="12"/>
      <c r="L63" s="12"/>
      <c r="M63" s="12"/>
    </row>
    <row r="64" spans="1:13" hidden="1" x14ac:dyDescent="0.2">
      <c r="A64" s="563" t="s">
        <v>132</v>
      </c>
      <c r="B64" s="564">
        <v>4645.1000000000004</v>
      </c>
      <c r="C64" s="551">
        <f>B64/B63*100</f>
        <v>99.341303278513237</v>
      </c>
      <c r="D64" s="552">
        <f>B64/B$52*100</f>
        <v>99.605232968300712</v>
      </c>
      <c r="E64" s="564">
        <v>3472.7</v>
      </c>
      <c r="F64" s="551">
        <f>E64/E63*100</f>
        <v>102.08419072255863</v>
      </c>
      <c r="G64" s="552">
        <f>E64/E$52*100</f>
        <v>109.48534604519773</v>
      </c>
      <c r="H64" s="564">
        <v>3139.4</v>
      </c>
      <c r="I64" s="551">
        <f>H64/H63*100</f>
        <v>103.14419949403688</v>
      </c>
      <c r="J64" s="552">
        <f>H64/H$52*100</f>
        <v>109.33038015239529</v>
      </c>
      <c r="K64" s="12"/>
      <c r="L64" s="12"/>
      <c r="M64" s="12"/>
    </row>
    <row r="65" spans="1:13" ht="16.5" hidden="1" thickBot="1" x14ac:dyDescent="0.25">
      <c r="A65" s="555" t="s">
        <v>314</v>
      </c>
      <c r="B65" s="556">
        <v>4758.3999999999996</v>
      </c>
      <c r="C65" s="557">
        <f>B65/B64*100</f>
        <v>102.43912940517963</v>
      </c>
      <c r="D65" s="558">
        <f>B65/B$52*100</f>
        <v>102.0347334947282</v>
      </c>
      <c r="E65" s="556">
        <v>3603.54</v>
      </c>
      <c r="F65" s="557">
        <f>E65/E64*100</f>
        <v>103.76767356811702</v>
      </c>
      <c r="G65" s="558">
        <f>E65/E$52*100</f>
        <v>113.61039648910412</v>
      </c>
      <c r="H65" s="556">
        <v>3297.89</v>
      </c>
      <c r="I65" s="557">
        <f>H65/H64*100</f>
        <v>105.04841689494808</v>
      </c>
      <c r="J65" s="558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07" t="s">
        <v>316</v>
      </c>
      <c r="B66" s="908"/>
      <c r="C66" s="908"/>
      <c r="D66" s="908"/>
      <c r="E66" s="908"/>
      <c r="F66" s="908"/>
      <c r="G66" s="908"/>
      <c r="H66" s="908"/>
      <c r="I66" s="908"/>
      <c r="J66" s="909"/>
      <c r="K66" s="12"/>
      <c r="L66" s="12"/>
      <c r="M66" s="12"/>
    </row>
    <row r="67" spans="1:13" ht="16.5" hidden="1" customHeight="1" x14ac:dyDescent="0.2">
      <c r="A67" s="569" t="s">
        <v>9</v>
      </c>
      <c r="B67" s="570">
        <v>5223.7700000000004</v>
      </c>
      <c r="C67" s="571">
        <f>B67/B65*100</f>
        <v>109.77996805648959</v>
      </c>
      <c r="D67" s="572">
        <f>B67/B$65*100</f>
        <v>109.77996805648959</v>
      </c>
      <c r="E67" s="570">
        <v>3900.95</v>
      </c>
      <c r="F67" s="571">
        <f>E67/E65*100</f>
        <v>108.25327317027144</v>
      </c>
      <c r="G67" s="572">
        <f>E67/E$65*100</f>
        <v>108.25327317027144</v>
      </c>
      <c r="H67" s="570">
        <v>3592.51</v>
      </c>
      <c r="I67" s="571">
        <f>H67/H65*100</f>
        <v>108.93359087173921</v>
      </c>
      <c r="J67" s="572">
        <f>H67/H$65*100</f>
        <v>108.93359087173921</v>
      </c>
      <c r="K67" s="12"/>
      <c r="L67" s="12"/>
      <c r="M67" s="12"/>
    </row>
    <row r="68" spans="1:13" ht="16.5" hidden="1" customHeight="1" x14ac:dyDescent="0.2">
      <c r="A68" s="563" t="s">
        <v>10</v>
      </c>
      <c r="B68" s="564">
        <v>5449.3</v>
      </c>
      <c r="C68" s="551">
        <f>B68/B67*100</f>
        <v>104.31737997653035</v>
      </c>
      <c r="D68" s="552">
        <f>B68/B$65*100</f>
        <v>114.51958641560189</v>
      </c>
      <c r="E68" s="564">
        <v>4060.44</v>
      </c>
      <c r="F68" s="551">
        <f>E68/E67*100</f>
        <v>104.08849126494827</v>
      </c>
      <c r="G68" s="552">
        <f>E68/E$65*100</f>
        <v>112.67919878785861</v>
      </c>
      <c r="H68" s="564">
        <v>3730.03</v>
      </c>
      <c r="I68" s="551">
        <f>H68/H67*100</f>
        <v>103.82796429237497</v>
      </c>
      <c r="J68" s="552">
        <f>H68/H$65*100</f>
        <v>113.10352983271123</v>
      </c>
      <c r="K68" s="12"/>
      <c r="L68" s="12"/>
      <c r="M68" s="12"/>
    </row>
    <row r="69" spans="1:13" ht="16.5" hidden="1" customHeight="1" x14ac:dyDescent="0.2">
      <c r="A69" s="563" t="s">
        <v>11</v>
      </c>
      <c r="B69" s="564">
        <v>5698.93</v>
      </c>
      <c r="C69" s="551">
        <f>B69/B68*100</f>
        <v>104.58095535206357</v>
      </c>
      <c r="D69" s="552">
        <f>B69/B$65*100</f>
        <v>119.76567753866847</v>
      </c>
      <c r="E69" s="564">
        <v>4141.03</v>
      </c>
      <c r="F69" s="551">
        <f>E69/E68*100</f>
        <v>101.98476027228575</v>
      </c>
      <c r="G69" s="552">
        <f>E69/E$65*100</f>
        <v>114.91561076052992</v>
      </c>
      <c r="H69" s="564">
        <v>3774.34</v>
      </c>
      <c r="I69" s="551">
        <f>H69/H68*100</f>
        <v>101.18792610247102</v>
      </c>
      <c r="J69" s="552">
        <f>H69/H$65*100</f>
        <v>114.4471161864101</v>
      </c>
      <c r="K69" s="12"/>
      <c r="L69" s="12"/>
      <c r="M69" s="12"/>
    </row>
    <row r="70" spans="1:13" ht="16.5" hidden="1" customHeight="1" x14ac:dyDescent="0.2">
      <c r="A70" s="561" t="s">
        <v>12</v>
      </c>
      <c r="B70" s="562">
        <v>5747.51</v>
      </c>
      <c r="C70" s="551">
        <f t="shared" ref="C70:C73" si="34">B70/B69*100</f>
        <v>100.85244072132839</v>
      </c>
      <c r="D70" s="552">
        <f t="shared" ref="D70:D71" si="35">B70/B$65*100</f>
        <v>120.78660894418294</v>
      </c>
      <c r="E70" s="564">
        <v>4174.51</v>
      </c>
      <c r="F70" s="551">
        <f t="shared" ref="F70:F73" si="36">E70/E69*100</f>
        <v>100.80849450499032</v>
      </c>
      <c r="G70" s="552">
        <f t="shared" ref="G70:G71" si="37">E70/E$65*100</f>
        <v>115.84469715890486</v>
      </c>
      <c r="H70" s="564">
        <v>3785.74</v>
      </c>
      <c r="I70" s="551">
        <f t="shared" ref="I70:I73" si="38">H70/H69*100</f>
        <v>100.30203956188366</v>
      </c>
      <c r="J70" s="552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563" t="s">
        <v>13</v>
      </c>
      <c r="B71" s="564">
        <v>5664.71</v>
      </c>
      <c r="C71" s="551">
        <f t="shared" si="34"/>
        <v>98.559376147235938</v>
      </c>
      <c r="D71" s="552">
        <f t="shared" si="35"/>
        <v>119.04652824478816</v>
      </c>
      <c r="E71" s="564">
        <v>4204.16</v>
      </c>
      <c r="F71" s="551">
        <f t="shared" si="36"/>
        <v>100.71026300092704</v>
      </c>
      <c r="G71" s="552">
        <f t="shared" si="37"/>
        <v>116.66749918136054</v>
      </c>
      <c r="H71" s="564">
        <v>3824.29</v>
      </c>
      <c r="I71" s="551">
        <f t="shared" si="38"/>
        <v>101.01829497007191</v>
      </c>
      <c r="J71" s="552">
        <f t="shared" si="39"/>
        <v>115.96172097917155</v>
      </c>
      <c r="K71" s="12"/>
      <c r="L71" s="12"/>
      <c r="M71" s="12"/>
    </row>
    <row r="72" spans="1:13" ht="16.5" hidden="1" customHeight="1" x14ac:dyDescent="0.2">
      <c r="A72" s="563" t="s">
        <v>14</v>
      </c>
      <c r="B72" s="564">
        <v>5577.76</v>
      </c>
      <c r="C72" s="551">
        <f t="shared" si="34"/>
        <v>98.465058228929635</v>
      </c>
      <c r="D72" s="552">
        <f t="shared" ref="D72:D73" si="40">B72/B$65*100</f>
        <v>117.21923335574984</v>
      </c>
      <c r="E72" s="564">
        <v>4148.72</v>
      </c>
      <c r="F72" s="551">
        <f t="shared" si="36"/>
        <v>98.681306134875939</v>
      </c>
      <c r="G72" s="552">
        <f t="shared" ref="G72:G73" si="41">E72/E$65*100</f>
        <v>115.12901202706229</v>
      </c>
      <c r="H72" s="564">
        <v>3792.68</v>
      </c>
      <c r="I72" s="551">
        <f t="shared" si="38"/>
        <v>99.173441344667907</v>
      </c>
      <c r="J72" s="552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561" t="s">
        <v>113</v>
      </c>
      <c r="B73" s="562">
        <v>5623.5</v>
      </c>
      <c r="C73" s="547">
        <f t="shared" si="34"/>
        <v>100.82004245431857</v>
      </c>
      <c r="D73" s="543">
        <f t="shared" si="40"/>
        <v>118.18048083389377</v>
      </c>
      <c r="E73" s="562">
        <v>4224.0200000000004</v>
      </c>
      <c r="F73" s="547">
        <f t="shared" si="36"/>
        <v>101.81501764399623</v>
      </c>
      <c r="G73" s="543">
        <f t="shared" si="41"/>
        <v>117.218623908712</v>
      </c>
      <c r="H73" s="562">
        <v>3765.76</v>
      </c>
      <c r="I73" s="547">
        <f t="shared" si="38"/>
        <v>99.290211670902906</v>
      </c>
      <c r="J73" s="543">
        <f t="shared" si="42"/>
        <v>114.18694983762346</v>
      </c>
      <c r="K73" s="12"/>
      <c r="L73" s="12"/>
      <c r="M73" s="12"/>
    </row>
    <row r="74" spans="1:13" ht="16.5" hidden="1" customHeight="1" x14ac:dyDescent="0.2">
      <c r="A74" s="561" t="s">
        <v>121</v>
      </c>
      <c r="B74" s="562">
        <v>5652.44</v>
      </c>
      <c r="C74" s="547">
        <f t="shared" ref="C74:C75" si="43">B74/B73*100</f>
        <v>100.51462612252155</v>
      </c>
      <c r="D74" s="543">
        <f t="shared" ref="D74:D75" si="44">B74/B$65*100</f>
        <v>118.78866845998655</v>
      </c>
      <c r="E74" s="562">
        <v>4125.17</v>
      </c>
      <c r="F74" s="547">
        <f t="shared" ref="F74:F75" si="45">E74/E73*100</f>
        <v>97.659812216798201</v>
      </c>
      <c r="G74" s="543">
        <f t="shared" ref="G74:G75" si="46">E74/E$65*100</f>
        <v>114.47548799236307</v>
      </c>
      <c r="H74" s="562">
        <v>3583.85</v>
      </c>
      <c r="I74" s="547">
        <f t="shared" ref="I74:I75" si="47">H74/H73*100</f>
        <v>95.169368201903453</v>
      </c>
      <c r="J74" s="543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573" t="s">
        <v>127</v>
      </c>
      <c r="B75" s="574">
        <v>5500.74</v>
      </c>
      <c r="C75" s="575">
        <f t="shared" si="43"/>
        <v>97.316203267969243</v>
      </c>
      <c r="D75" s="576">
        <f t="shared" si="44"/>
        <v>115.60062205783457</v>
      </c>
      <c r="E75" s="574">
        <v>3994.18</v>
      </c>
      <c r="F75" s="575">
        <f t="shared" si="45"/>
        <v>96.824615712806988</v>
      </c>
      <c r="G75" s="576">
        <f t="shared" si="46"/>
        <v>110.84045133396604</v>
      </c>
      <c r="H75" s="574">
        <v>3516.69</v>
      </c>
      <c r="I75" s="575">
        <f t="shared" si="47"/>
        <v>98.126037641084324</v>
      </c>
      <c r="J75" s="576">
        <f t="shared" si="48"/>
        <v>106.63454511824229</v>
      </c>
      <c r="K75" s="12"/>
      <c r="L75" s="12"/>
      <c r="M75" s="12"/>
    </row>
    <row r="76" spans="1:13" ht="16.5" hidden="1" customHeight="1" x14ac:dyDescent="0.2">
      <c r="A76" s="577" t="s">
        <v>128</v>
      </c>
      <c r="B76" s="578">
        <v>5362.02</v>
      </c>
      <c r="C76" s="579">
        <f t="shared" ref="C76" si="49">B76/B75*100</f>
        <v>97.478157484265765</v>
      </c>
      <c r="D76" s="580">
        <f t="shared" ref="D76" si="50">B76/B$65*100</f>
        <v>112.68535642232685</v>
      </c>
      <c r="E76" s="578">
        <v>3943.1</v>
      </c>
      <c r="F76" s="579">
        <f>E76/E75*100</f>
        <v>98.721139257619839</v>
      </c>
      <c r="G76" s="580">
        <f>E76/E$65*100</f>
        <v>109.42295631517895</v>
      </c>
      <c r="H76" s="578">
        <v>3516.52</v>
      </c>
      <c r="I76" s="579">
        <f>H76/H75*100</f>
        <v>99.995165908851789</v>
      </c>
      <c r="J76" s="580">
        <f>H76/H$65*100</f>
        <v>106.62939030713578</v>
      </c>
      <c r="K76" s="12"/>
      <c r="L76" s="12"/>
      <c r="M76" s="12"/>
    </row>
    <row r="77" spans="1:13" ht="16.5" hidden="1" customHeight="1" x14ac:dyDescent="0.2">
      <c r="A77" s="577" t="s">
        <v>132</v>
      </c>
      <c r="B77" s="578">
        <v>5338.1</v>
      </c>
      <c r="C77" s="579">
        <f t="shared" ref="C77" si="51">B77/B76*100</f>
        <v>99.55389946326197</v>
      </c>
      <c r="D77" s="580">
        <f t="shared" ref="D77" si="52">B77/B$65*100</f>
        <v>112.1826664425017</v>
      </c>
      <c r="E77" s="578">
        <v>4023.2</v>
      </c>
      <c r="F77" s="579">
        <f>E77/E76*100</f>
        <v>102.03139661687504</v>
      </c>
      <c r="G77" s="580">
        <f>E77/E$65*100</f>
        <v>111.64577054785016</v>
      </c>
      <c r="H77" s="578">
        <v>3547.2</v>
      </c>
      <c r="I77" s="579">
        <f>H77/H76*100</f>
        <v>100.87245344829547</v>
      </c>
      <c r="J77" s="580">
        <f>H77/H$65*100</f>
        <v>107.55968209976683</v>
      </c>
      <c r="K77" s="12"/>
      <c r="L77" s="12"/>
      <c r="M77" s="12"/>
    </row>
    <row r="78" spans="1:13" ht="16.5" customHeight="1" thickBot="1" x14ac:dyDescent="0.25">
      <c r="A78" s="401" t="s">
        <v>487</v>
      </c>
      <c r="B78" s="479">
        <v>5381.16</v>
      </c>
      <c r="C78" s="402">
        <f t="shared" ref="C78" si="53">B78/B77*100</f>
        <v>100.80665405294017</v>
      </c>
      <c r="D78" s="403">
        <f t="shared" ref="D78" si="54">B78/B$65*100</f>
        <v>113.08759246805649</v>
      </c>
      <c r="E78" s="479">
        <v>4063.97</v>
      </c>
      <c r="F78" s="402">
        <f>E78/E77*100</f>
        <v>101.01337243984887</v>
      </c>
      <c r="G78" s="403">
        <f>E78/E$65*100</f>
        <v>112.77715801683898</v>
      </c>
      <c r="H78" s="479">
        <v>3589.92</v>
      </c>
      <c r="I78" s="402">
        <f>H78/H77*100</f>
        <v>101.2043301759134</v>
      </c>
      <c r="J78" s="403">
        <f>H78/H$65*100</f>
        <v>108.85505580841084</v>
      </c>
      <c r="K78" s="12"/>
      <c r="L78" s="12"/>
      <c r="M78" s="12"/>
    </row>
    <row r="79" spans="1:13" ht="16.5" customHeight="1" thickBot="1" x14ac:dyDescent="0.25">
      <c r="A79" s="912" t="s">
        <v>488</v>
      </c>
      <c r="B79" s="913"/>
      <c r="C79" s="913"/>
      <c r="D79" s="913"/>
      <c r="E79" s="913"/>
      <c r="F79" s="913"/>
      <c r="G79" s="913"/>
      <c r="H79" s="913"/>
      <c r="I79" s="913"/>
      <c r="J79" s="914"/>
      <c r="K79" s="12"/>
      <c r="L79" s="12"/>
      <c r="M79" s="12"/>
    </row>
    <row r="80" spans="1:13" ht="16.5" customHeight="1" thickBot="1" x14ac:dyDescent="0.25">
      <c r="A80" s="581" t="s">
        <v>9</v>
      </c>
      <c r="B80" s="582">
        <v>5525.34</v>
      </c>
      <c r="C80" s="583">
        <f>B80/B78*100</f>
        <v>102.67934794728275</v>
      </c>
      <c r="D80" s="584">
        <f>B80/B$78*100</f>
        <v>102.67934794728275</v>
      </c>
      <c r="E80" s="582">
        <v>4067.75</v>
      </c>
      <c r="F80" s="583">
        <f>E80/E78*100</f>
        <v>100.09301249763163</v>
      </c>
      <c r="G80" s="584">
        <f>E80/E$78*100</f>
        <v>100.09301249763163</v>
      </c>
      <c r="H80" s="582">
        <v>3627.07</v>
      </c>
      <c r="I80" s="583">
        <f>H80/H78*100</f>
        <v>101.0348420020502</v>
      </c>
      <c r="J80" s="584">
        <f>H80/H$78*100</f>
        <v>101.0348420020502</v>
      </c>
      <c r="K80" s="12"/>
      <c r="L80" s="12"/>
      <c r="M80" s="12"/>
    </row>
    <row r="81" spans="1:14" ht="16.5" customHeight="1" thickBot="1" x14ac:dyDescent="0.25">
      <c r="A81" s="581" t="s">
        <v>10</v>
      </c>
      <c r="B81" s="582">
        <v>5670.3</v>
      </c>
      <c r="C81" s="583">
        <f>B81/B80*100</f>
        <v>102.62354895807317</v>
      </c>
      <c r="D81" s="584">
        <f>B81/B$78*100</f>
        <v>105.37319091051</v>
      </c>
      <c r="E81" s="582">
        <v>4122.87</v>
      </c>
      <c r="F81" s="583">
        <f>E81/E80*100</f>
        <v>101.35504885993485</v>
      </c>
      <c r="G81" s="584">
        <f>E81/E$78*100</f>
        <v>101.44932172235524</v>
      </c>
      <c r="H81" s="582">
        <v>3649.81</v>
      </c>
      <c r="I81" s="583">
        <f>H81/H80*100</f>
        <v>100.62695233342616</v>
      </c>
      <c r="J81" s="584">
        <f>H81/H$78*100</f>
        <v>101.66828230155546</v>
      </c>
      <c r="K81" s="12"/>
      <c r="L81" s="12"/>
      <c r="M81" s="12"/>
    </row>
    <row r="82" spans="1:14" ht="22.5" customHeight="1" x14ac:dyDescent="0.2">
      <c r="A82" s="911" t="s">
        <v>274</v>
      </c>
      <c r="B82" s="911"/>
      <c r="C82" s="911"/>
      <c r="D82" s="911"/>
      <c r="E82" s="911"/>
      <c r="F82" s="911"/>
      <c r="G82" s="911"/>
      <c r="H82" s="911"/>
      <c r="I82" s="911"/>
      <c r="J82" s="911"/>
      <c r="K82" s="12"/>
      <c r="L82" s="12"/>
      <c r="M82" s="12"/>
    </row>
    <row r="83" spans="1:14" ht="9.7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2"/>
      <c r="L83" s="12"/>
      <c r="M83" s="12"/>
    </row>
    <row r="84" spans="1:14" ht="24" customHeight="1" x14ac:dyDescent="0.3">
      <c r="A84" s="910" t="s">
        <v>507</v>
      </c>
      <c r="B84" s="910"/>
      <c r="C84" s="910"/>
      <c r="D84" s="910"/>
      <c r="E84" s="910"/>
      <c r="F84" s="910"/>
      <c r="G84" s="910"/>
      <c r="H84" s="910"/>
      <c r="I84" s="910"/>
      <c r="J84" s="910"/>
      <c r="K84" s="114"/>
    </row>
    <row r="85" spans="1:14" ht="6" customHeight="1" x14ac:dyDescent="0.25">
      <c r="A85" s="14"/>
      <c r="B85" s="14"/>
      <c r="C85" s="14"/>
      <c r="D85" s="14"/>
      <c r="E85" s="14"/>
      <c r="F85" s="14"/>
      <c r="G85" s="14"/>
      <c r="H85" s="17"/>
      <c r="I85" s="17"/>
      <c r="J85" s="17"/>
    </row>
    <row r="87" spans="1:14" x14ac:dyDescent="0.25">
      <c r="N87" s="44"/>
    </row>
    <row r="88" spans="1:14" x14ac:dyDescent="0.25">
      <c r="N88" s="44"/>
    </row>
    <row r="89" spans="1:14" x14ac:dyDescent="0.25">
      <c r="N89" s="44"/>
    </row>
    <row r="90" spans="1:14" x14ac:dyDescent="0.25">
      <c r="N90" s="44"/>
    </row>
    <row r="91" spans="1:14" x14ac:dyDescent="0.25">
      <c r="N91" s="44"/>
    </row>
    <row r="92" spans="1:14" x14ac:dyDescent="0.25">
      <c r="N92" s="44"/>
    </row>
    <row r="93" spans="1:14" x14ac:dyDescent="0.25">
      <c r="M93" s="44"/>
      <c r="N93" s="44"/>
    </row>
    <row r="94" spans="1:14" x14ac:dyDescent="0.25">
      <c r="M94" s="44"/>
      <c r="N94" s="44"/>
    </row>
    <row r="95" spans="1:14" x14ac:dyDescent="0.25">
      <c r="M95" s="44"/>
      <c r="N95" s="44"/>
    </row>
    <row r="96" spans="1:14" x14ac:dyDescent="0.25">
      <c r="M96" s="44"/>
      <c r="N96" s="44"/>
    </row>
    <row r="97" spans="13:14" x14ac:dyDescent="0.25">
      <c r="M97" s="44"/>
      <c r="N97" s="44"/>
    </row>
    <row r="98" spans="13:14" x14ac:dyDescent="0.25">
      <c r="M98" s="44"/>
      <c r="N98" s="44"/>
    </row>
    <row r="99" spans="13:14" x14ac:dyDescent="0.25">
      <c r="M99" s="44"/>
      <c r="N99" s="44"/>
    </row>
    <row r="100" spans="13:14" x14ac:dyDescent="0.25">
      <c r="M100" s="44"/>
      <c r="N100" s="44"/>
    </row>
    <row r="101" spans="13:14" x14ac:dyDescent="0.25">
      <c r="M101" s="44"/>
    </row>
    <row r="102" spans="13:14" x14ac:dyDescent="0.25">
      <c r="M102" s="44"/>
    </row>
    <row r="103" spans="13:14" x14ac:dyDescent="0.25">
      <c r="M103" s="44"/>
    </row>
    <row r="104" spans="13:14" x14ac:dyDescent="0.25">
      <c r="M104" s="44"/>
    </row>
    <row r="105" spans="13:14" x14ac:dyDescent="0.25">
      <c r="M105" s="44"/>
    </row>
    <row r="106" spans="13:14" x14ac:dyDescent="0.25">
      <c r="M106" s="44"/>
    </row>
  </sheetData>
  <mergeCells count="19">
    <mergeCell ref="A53:J53"/>
    <mergeCell ref="A84:J84"/>
    <mergeCell ref="A82:J82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6"/>
  <sheetViews>
    <sheetView view="pageBreakPreview" zoomScale="80" zoomScaleNormal="100" zoomScaleSheetLayoutView="80" workbookViewId="0">
      <pane ySplit="4" topLeftCell="A5" activePane="bottomLeft" state="frozen"/>
      <selection activeCell="BV42" sqref="BV42"/>
      <selection pane="bottomLeft" activeCell="H5" sqref="H5"/>
    </sheetView>
  </sheetViews>
  <sheetFormatPr defaultColWidth="5.7109375" defaultRowHeight="12.75" x14ac:dyDescent="0.2"/>
  <cols>
    <col min="1" max="1" width="112.5703125" style="96" customWidth="1"/>
    <col min="2" max="2" width="10.140625" style="96" bestFit="1" customWidth="1"/>
    <col min="3" max="4" width="18.85546875" style="96" customWidth="1"/>
    <col min="5" max="5" width="18.85546875" style="97" customWidth="1"/>
    <col min="6" max="6" width="16.7109375" style="96" customWidth="1"/>
    <col min="7" max="254" width="9.140625" style="96" customWidth="1"/>
    <col min="255" max="255" width="5.7109375" style="96"/>
    <col min="256" max="256" width="5.7109375" style="96" customWidth="1"/>
    <col min="257" max="257" width="112.5703125" style="96" customWidth="1"/>
    <col min="258" max="258" width="10.140625" style="96" bestFit="1" customWidth="1"/>
    <col min="259" max="259" width="18.85546875" style="96" customWidth="1"/>
    <col min="260" max="260" width="19" style="96" customWidth="1"/>
    <col min="261" max="261" width="19.5703125" style="96" customWidth="1"/>
    <col min="262" max="262" width="16.7109375" style="96" customWidth="1"/>
    <col min="263" max="510" width="9.140625" style="96" customWidth="1"/>
    <col min="511" max="511" width="5.7109375" style="96"/>
    <col min="512" max="512" width="5.7109375" style="96" customWidth="1"/>
    <col min="513" max="513" width="112.5703125" style="96" customWidth="1"/>
    <col min="514" max="514" width="10.140625" style="96" bestFit="1" customWidth="1"/>
    <col min="515" max="515" width="18.85546875" style="96" customWidth="1"/>
    <col min="516" max="516" width="19" style="96" customWidth="1"/>
    <col min="517" max="517" width="19.5703125" style="96" customWidth="1"/>
    <col min="518" max="518" width="16.7109375" style="96" customWidth="1"/>
    <col min="519" max="766" width="9.140625" style="96" customWidth="1"/>
    <col min="767" max="767" width="5.7109375" style="96"/>
    <col min="768" max="768" width="5.7109375" style="96" customWidth="1"/>
    <col min="769" max="769" width="112.5703125" style="96" customWidth="1"/>
    <col min="770" max="770" width="10.140625" style="96" bestFit="1" customWidth="1"/>
    <col min="771" max="771" width="18.85546875" style="96" customWidth="1"/>
    <col min="772" max="772" width="19" style="96" customWidth="1"/>
    <col min="773" max="773" width="19.5703125" style="96" customWidth="1"/>
    <col min="774" max="774" width="16.7109375" style="96" customWidth="1"/>
    <col min="775" max="1022" width="9.140625" style="96" customWidth="1"/>
    <col min="1023" max="1023" width="5.7109375" style="96"/>
    <col min="1024" max="1024" width="5.7109375" style="96" customWidth="1"/>
    <col min="1025" max="1025" width="112.5703125" style="96" customWidth="1"/>
    <col min="1026" max="1026" width="10.140625" style="96" bestFit="1" customWidth="1"/>
    <col min="1027" max="1027" width="18.85546875" style="96" customWidth="1"/>
    <col min="1028" max="1028" width="19" style="96" customWidth="1"/>
    <col min="1029" max="1029" width="19.5703125" style="96" customWidth="1"/>
    <col min="1030" max="1030" width="16.7109375" style="96" customWidth="1"/>
    <col min="1031" max="1278" width="9.140625" style="96" customWidth="1"/>
    <col min="1279" max="1279" width="5.7109375" style="96"/>
    <col min="1280" max="1280" width="5.7109375" style="96" customWidth="1"/>
    <col min="1281" max="1281" width="112.5703125" style="96" customWidth="1"/>
    <col min="1282" max="1282" width="10.140625" style="96" bestFit="1" customWidth="1"/>
    <col min="1283" max="1283" width="18.85546875" style="96" customWidth="1"/>
    <col min="1284" max="1284" width="19" style="96" customWidth="1"/>
    <col min="1285" max="1285" width="19.5703125" style="96" customWidth="1"/>
    <col min="1286" max="1286" width="16.7109375" style="96" customWidth="1"/>
    <col min="1287" max="1534" width="9.140625" style="96" customWidth="1"/>
    <col min="1535" max="1535" width="5.7109375" style="96"/>
    <col min="1536" max="1536" width="5.7109375" style="96" customWidth="1"/>
    <col min="1537" max="1537" width="112.5703125" style="96" customWidth="1"/>
    <col min="1538" max="1538" width="10.140625" style="96" bestFit="1" customWidth="1"/>
    <col min="1539" max="1539" width="18.85546875" style="96" customWidth="1"/>
    <col min="1540" max="1540" width="19" style="96" customWidth="1"/>
    <col min="1541" max="1541" width="19.5703125" style="96" customWidth="1"/>
    <col min="1542" max="1542" width="16.7109375" style="96" customWidth="1"/>
    <col min="1543" max="1790" width="9.140625" style="96" customWidth="1"/>
    <col min="1791" max="1791" width="5.7109375" style="96"/>
    <col min="1792" max="1792" width="5.7109375" style="96" customWidth="1"/>
    <col min="1793" max="1793" width="112.5703125" style="96" customWidth="1"/>
    <col min="1794" max="1794" width="10.140625" style="96" bestFit="1" customWidth="1"/>
    <col min="1795" max="1795" width="18.85546875" style="96" customWidth="1"/>
    <col min="1796" max="1796" width="19" style="96" customWidth="1"/>
    <col min="1797" max="1797" width="19.5703125" style="96" customWidth="1"/>
    <col min="1798" max="1798" width="16.7109375" style="96" customWidth="1"/>
    <col min="1799" max="2046" width="9.140625" style="96" customWidth="1"/>
    <col min="2047" max="2047" width="5.7109375" style="96"/>
    <col min="2048" max="2048" width="5.7109375" style="96" customWidth="1"/>
    <col min="2049" max="2049" width="112.5703125" style="96" customWidth="1"/>
    <col min="2050" max="2050" width="10.140625" style="96" bestFit="1" customWidth="1"/>
    <col min="2051" max="2051" width="18.85546875" style="96" customWidth="1"/>
    <col min="2052" max="2052" width="19" style="96" customWidth="1"/>
    <col min="2053" max="2053" width="19.5703125" style="96" customWidth="1"/>
    <col min="2054" max="2054" width="16.7109375" style="96" customWidth="1"/>
    <col min="2055" max="2302" width="9.140625" style="96" customWidth="1"/>
    <col min="2303" max="2303" width="5.7109375" style="96"/>
    <col min="2304" max="2304" width="5.7109375" style="96" customWidth="1"/>
    <col min="2305" max="2305" width="112.5703125" style="96" customWidth="1"/>
    <col min="2306" max="2306" width="10.140625" style="96" bestFit="1" customWidth="1"/>
    <col min="2307" max="2307" width="18.85546875" style="96" customWidth="1"/>
    <col min="2308" max="2308" width="19" style="96" customWidth="1"/>
    <col min="2309" max="2309" width="19.5703125" style="96" customWidth="1"/>
    <col min="2310" max="2310" width="16.7109375" style="96" customWidth="1"/>
    <col min="2311" max="2558" width="9.140625" style="96" customWidth="1"/>
    <col min="2559" max="2559" width="5.7109375" style="96"/>
    <col min="2560" max="2560" width="5.7109375" style="96" customWidth="1"/>
    <col min="2561" max="2561" width="112.5703125" style="96" customWidth="1"/>
    <col min="2562" max="2562" width="10.140625" style="96" bestFit="1" customWidth="1"/>
    <col min="2563" max="2563" width="18.85546875" style="96" customWidth="1"/>
    <col min="2564" max="2564" width="19" style="96" customWidth="1"/>
    <col min="2565" max="2565" width="19.5703125" style="96" customWidth="1"/>
    <col min="2566" max="2566" width="16.7109375" style="96" customWidth="1"/>
    <col min="2567" max="2814" width="9.140625" style="96" customWidth="1"/>
    <col min="2815" max="2815" width="5.7109375" style="96"/>
    <col min="2816" max="2816" width="5.7109375" style="96" customWidth="1"/>
    <col min="2817" max="2817" width="112.5703125" style="96" customWidth="1"/>
    <col min="2818" max="2818" width="10.140625" style="96" bestFit="1" customWidth="1"/>
    <col min="2819" max="2819" width="18.85546875" style="96" customWidth="1"/>
    <col min="2820" max="2820" width="19" style="96" customWidth="1"/>
    <col min="2821" max="2821" width="19.5703125" style="96" customWidth="1"/>
    <col min="2822" max="2822" width="16.7109375" style="96" customWidth="1"/>
    <col min="2823" max="3070" width="9.140625" style="96" customWidth="1"/>
    <col min="3071" max="3071" width="5.7109375" style="96"/>
    <col min="3072" max="3072" width="5.7109375" style="96" customWidth="1"/>
    <col min="3073" max="3073" width="112.5703125" style="96" customWidth="1"/>
    <col min="3074" max="3074" width="10.140625" style="96" bestFit="1" customWidth="1"/>
    <col min="3075" max="3075" width="18.85546875" style="96" customWidth="1"/>
    <col min="3076" max="3076" width="19" style="96" customWidth="1"/>
    <col min="3077" max="3077" width="19.5703125" style="96" customWidth="1"/>
    <col min="3078" max="3078" width="16.7109375" style="96" customWidth="1"/>
    <col min="3079" max="3326" width="9.140625" style="96" customWidth="1"/>
    <col min="3327" max="3327" width="5.7109375" style="96"/>
    <col min="3328" max="3328" width="5.7109375" style="96" customWidth="1"/>
    <col min="3329" max="3329" width="112.5703125" style="96" customWidth="1"/>
    <col min="3330" max="3330" width="10.140625" style="96" bestFit="1" customWidth="1"/>
    <col min="3331" max="3331" width="18.85546875" style="96" customWidth="1"/>
    <col min="3332" max="3332" width="19" style="96" customWidth="1"/>
    <col min="3333" max="3333" width="19.5703125" style="96" customWidth="1"/>
    <col min="3334" max="3334" width="16.7109375" style="96" customWidth="1"/>
    <col min="3335" max="3582" width="9.140625" style="96" customWidth="1"/>
    <col min="3583" max="3583" width="5.7109375" style="96"/>
    <col min="3584" max="3584" width="5.7109375" style="96" customWidth="1"/>
    <col min="3585" max="3585" width="112.5703125" style="96" customWidth="1"/>
    <col min="3586" max="3586" width="10.140625" style="96" bestFit="1" customWidth="1"/>
    <col min="3587" max="3587" width="18.85546875" style="96" customWidth="1"/>
    <col min="3588" max="3588" width="19" style="96" customWidth="1"/>
    <col min="3589" max="3589" width="19.5703125" style="96" customWidth="1"/>
    <col min="3590" max="3590" width="16.7109375" style="96" customWidth="1"/>
    <col min="3591" max="3838" width="9.140625" style="96" customWidth="1"/>
    <col min="3839" max="3839" width="5.7109375" style="96"/>
    <col min="3840" max="3840" width="5.7109375" style="96" customWidth="1"/>
    <col min="3841" max="3841" width="112.5703125" style="96" customWidth="1"/>
    <col min="3842" max="3842" width="10.140625" style="96" bestFit="1" customWidth="1"/>
    <col min="3843" max="3843" width="18.85546875" style="96" customWidth="1"/>
    <col min="3844" max="3844" width="19" style="96" customWidth="1"/>
    <col min="3845" max="3845" width="19.5703125" style="96" customWidth="1"/>
    <col min="3846" max="3846" width="16.7109375" style="96" customWidth="1"/>
    <col min="3847" max="4094" width="9.140625" style="96" customWidth="1"/>
    <col min="4095" max="4095" width="5.7109375" style="96"/>
    <col min="4096" max="4096" width="5.7109375" style="96" customWidth="1"/>
    <col min="4097" max="4097" width="112.5703125" style="96" customWidth="1"/>
    <col min="4098" max="4098" width="10.140625" style="96" bestFit="1" customWidth="1"/>
    <col min="4099" max="4099" width="18.85546875" style="96" customWidth="1"/>
    <col min="4100" max="4100" width="19" style="96" customWidth="1"/>
    <col min="4101" max="4101" width="19.5703125" style="96" customWidth="1"/>
    <col min="4102" max="4102" width="16.7109375" style="96" customWidth="1"/>
    <col min="4103" max="4350" width="9.140625" style="96" customWidth="1"/>
    <col min="4351" max="4351" width="5.7109375" style="96"/>
    <col min="4352" max="4352" width="5.7109375" style="96" customWidth="1"/>
    <col min="4353" max="4353" width="112.5703125" style="96" customWidth="1"/>
    <col min="4354" max="4354" width="10.140625" style="96" bestFit="1" customWidth="1"/>
    <col min="4355" max="4355" width="18.85546875" style="96" customWidth="1"/>
    <col min="4356" max="4356" width="19" style="96" customWidth="1"/>
    <col min="4357" max="4357" width="19.5703125" style="96" customWidth="1"/>
    <col min="4358" max="4358" width="16.7109375" style="96" customWidth="1"/>
    <col min="4359" max="4606" width="9.140625" style="96" customWidth="1"/>
    <col min="4607" max="4607" width="5.7109375" style="96"/>
    <col min="4608" max="4608" width="5.7109375" style="96" customWidth="1"/>
    <col min="4609" max="4609" width="112.5703125" style="96" customWidth="1"/>
    <col min="4610" max="4610" width="10.140625" style="96" bestFit="1" customWidth="1"/>
    <col min="4611" max="4611" width="18.85546875" style="96" customWidth="1"/>
    <col min="4612" max="4612" width="19" style="96" customWidth="1"/>
    <col min="4613" max="4613" width="19.5703125" style="96" customWidth="1"/>
    <col min="4614" max="4614" width="16.7109375" style="96" customWidth="1"/>
    <col min="4615" max="4862" width="9.140625" style="96" customWidth="1"/>
    <col min="4863" max="4863" width="5.7109375" style="96"/>
    <col min="4864" max="4864" width="5.7109375" style="96" customWidth="1"/>
    <col min="4865" max="4865" width="112.5703125" style="96" customWidth="1"/>
    <col min="4866" max="4866" width="10.140625" style="96" bestFit="1" customWidth="1"/>
    <col min="4867" max="4867" width="18.85546875" style="96" customWidth="1"/>
    <col min="4868" max="4868" width="19" style="96" customWidth="1"/>
    <col min="4869" max="4869" width="19.5703125" style="96" customWidth="1"/>
    <col min="4870" max="4870" width="16.7109375" style="96" customWidth="1"/>
    <col min="4871" max="5118" width="9.140625" style="96" customWidth="1"/>
    <col min="5119" max="5119" width="5.7109375" style="96"/>
    <col min="5120" max="5120" width="5.7109375" style="96" customWidth="1"/>
    <col min="5121" max="5121" width="112.5703125" style="96" customWidth="1"/>
    <col min="5122" max="5122" width="10.140625" style="96" bestFit="1" customWidth="1"/>
    <col min="5123" max="5123" width="18.85546875" style="96" customWidth="1"/>
    <col min="5124" max="5124" width="19" style="96" customWidth="1"/>
    <col min="5125" max="5125" width="19.5703125" style="96" customWidth="1"/>
    <col min="5126" max="5126" width="16.7109375" style="96" customWidth="1"/>
    <col min="5127" max="5374" width="9.140625" style="96" customWidth="1"/>
    <col min="5375" max="5375" width="5.7109375" style="96"/>
    <col min="5376" max="5376" width="5.7109375" style="96" customWidth="1"/>
    <col min="5377" max="5377" width="112.5703125" style="96" customWidth="1"/>
    <col min="5378" max="5378" width="10.140625" style="96" bestFit="1" customWidth="1"/>
    <col min="5379" max="5379" width="18.85546875" style="96" customWidth="1"/>
    <col min="5380" max="5380" width="19" style="96" customWidth="1"/>
    <col min="5381" max="5381" width="19.5703125" style="96" customWidth="1"/>
    <col min="5382" max="5382" width="16.7109375" style="96" customWidth="1"/>
    <col min="5383" max="5630" width="9.140625" style="96" customWidth="1"/>
    <col min="5631" max="5631" width="5.7109375" style="96"/>
    <col min="5632" max="5632" width="5.7109375" style="96" customWidth="1"/>
    <col min="5633" max="5633" width="112.5703125" style="96" customWidth="1"/>
    <col min="5634" max="5634" width="10.140625" style="96" bestFit="1" customWidth="1"/>
    <col min="5635" max="5635" width="18.85546875" style="96" customWidth="1"/>
    <col min="5636" max="5636" width="19" style="96" customWidth="1"/>
    <col min="5637" max="5637" width="19.5703125" style="96" customWidth="1"/>
    <col min="5638" max="5638" width="16.7109375" style="96" customWidth="1"/>
    <col min="5639" max="5886" width="9.140625" style="96" customWidth="1"/>
    <col min="5887" max="5887" width="5.7109375" style="96"/>
    <col min="5888" max="5888" width="5.7109375" style="96" customWidth="1"/>
    <col min="5889" max="5889" width="112.5703125" style="96" customWidth="1"/>
    <col min="5890" max="5890" width="10.140625" style="96" bestFit="1" customWidth="1"/>
    <col min="5891" max="5891" width="18.85546875" style="96" customWidth="1"/>
    <col min="5892" max="5892" width="19" style="96" customWidth="1"/>
    <col min="5893" max="5893" width="19.5703125" style="96" customWidth="1"/>
    <col min="5894" max="5894" width="16.7109375" style="96" customWidth="1"/>
    <col min="5895" max="6142" width="9.140625" style="96" customWidth="1"/>
    <col min="6143" max="6143" width="5.7109375" style="96"/>
    <col min="6144" max="6144" width="5.7109375" style="96" customWidth="1"/>
    <col min="6145" max="6145" width="112.5703125" style="96" customWidth="1"/>
    <col min="6146" max="6146" width="10.140625" style="96" bestFit="1" customWidth="1"/>
    <col min="6147" max="6147" width="18.85546875" style="96" customWidth="1"/>
    <col min="6148" max="6148" width="19" style="96" customWidth="1"/>
    <col min="6149" max="6149" width="19.5703125" style="96" customWidth="1"/>
    <col min="6150" max="6150" width="16.7109375" style="96" customWidth="1"/>
    <col min="6151" max="6398" width="9.140625" style="96" customWidth="1"/>
    <col min="6399" max="6399" width="5.7109375" style="96"/>
    <col min="6400" max="6400" width="5.7109375" style="96" customWidth="1"/>
    <col min="6401" max="6401" width="112.5703125" style="96" customWidth="1"/>
    <col min="6402" max="6402" width="10.140625" style="96" bestFit="1" customWidth="1"/>
    <col min="6403" max="6403" width="18.85546875" style="96" customWidth="1"/>
    <col min="6404" max="6404" width="19" style="96" customWidth="1"/>
    <col min="6405" max="6405" width="19.5703125" style="96" customWidth="1"/>
    <col min="6406" max="6406" width="16.7109375" style="96" customWidth="1"/>
    <col min="6407" max="6654" width="9.140625" style="96" customWidth="1"/>
    <col min="6655" max="6655" width="5.7109375" style="96"/>
    <col min="6656" max="6656" width="5.7109375" style="96" customWidth="1"/>
    <col min="6657" max="6657" width="112.5703125" style="96" customWidth="1"/>
    <col min="6658" max="6658" width="10.140625" style="96" bestFit="1" customWidth="1"/>
    <col min="6659" max="6659" width="18.85546875" style="96" customWidth="1"/>
    <col min="6660" max="6660" width="19" style="96" customWidth="1"/>
    <col min="6661" max="6661" width="19.5703125" style="96" customWidth="1"/>
    <col min="6662" max="6662" width="16.7109375" style="96" customWidth="1"/>
    <col min="6663" max="6910" width="9.140625" style="96" customWidth="1"/>
    <col min="6911" max="6911" width="5.7109375" style="96"/>
    <col min="6912" max="6912" width="5.7109375" style="96" customWidth="1"/>
    <col min="6913" max="6913" width="112.5703125" style="96" customWidth="1"/>
    <col min="6914" max="6914" width="10.140625" style="96" bestFit="1" customWidth="1"/>
    <col min="6915" max="6915" width="18.85546875" style="96" customWidth="1"/>
    <col min="6916" max="6916" width="19" style="96" customWidth="1"/>
    <col min="6917" max="6917" width="19.5703125" style="96" customWidth="1"/>
    <col min="6918" max="6918" width="16.7109375" style="96" customWidth="1"/>
    <col min="6919" max="7166" width="9.140625" style="96" customWidth="1"/>
    <col min="7167" max="7167" width="5.7109375" style="96"/>
    <col min="7168" max="7168" width="5.7109375" style="96" customWidth="1"/>
    <col min="7169" max="7169" width="112.5703125" style="96" customWidth="1"/>
    <col min="7170" max="7170" width="10.140625" style="96" bestFit="1" customWidth="1"/>
    <col min="7171" max="7171" width="18.85546875" style="96" customWidth="1"/>
    <col min="7172" max="7172" width="19" style="96" customWidth="1"/>
    <col min="7173" max="7173" width="19.5703125" style="96" customWidth="1"/>
    <col min="7174" max="7174" width="16.7109375" style="96" customWidth="1"/>
    <col min="7175" max="7422" width="9.140625" style="96" customWidth="1"/>
    <col min="7423" max="7423" width="5.7109375" style="96"/>
    <col min="7424" max="7424" width="5.7109375" style="96" customWidth="1"/>
    <col min="7425" max="7425" width="112.5703125" style="96" customWidth="1"/>
    <col min="7426" max="7426" width="10.140625" style="96" bestFit="1" customWidth="1"/>
    <col min="7427" max="7427" width="18.85546875" style="96" customWidth="1"/>
    <col min="7428" max="7428" width="19" style="96" customWidth="1"/>
    <col min="7429" max="7429" width="19.5703125" style="96" customWidth="1"/>
    <col min="7430" max="7430" width="16.7109375" style="96" customWidth="1"/>
    <col min="7431" max="7678" width="9.140625" style="96" customWidth="1"/>
    <col min="7679" max="7679" width="5.7109375" style="96"/>
    <col min="7680" max="7680" width="5.7109375" style="96" customWidth="1"/>
    <col min="7681" max="7681" width="112.5703125" style="96" customWidth="1"/>
    <col min="7682" max="7682" width="10.140625" style="96" bestFit="1" customWidth="1"/>
    <col min="7683" max="7683" width="18.85546875" style="96" customWidth="1"/>
    <col min="7684" max="7684" width="19" style="96" customWidth="1"/>
    <col min="7685" max="7685" width="19.5703125" style="96" customWidth="1"/>
    <col min="7686" max="7686" width="16.7109375" style="96" customWidth="1"/>
    <col min="7687" max="7934" width="9.140625" style="96" customWidth="1"/>
    <col min="7935" max="7935" width="5.7109375" style="96"/>
    <col min="7936" max="7936" width="5.7109375" style="96" customWidth="1"/>
    <col min="7937" max="7937" width="112.5703125" style="96" customWidth="1"/>
    <col min="7938" max="7938" width="10.140625" style="96" bestFit="1" customWidth="1"/>
    <col min="7939" max="7939" width="18.85546875" style="96" customWidth="1"/>
    <col min="7940" max="7940" width="19" style="96" customWidth="1"/>
    <col min="7941" max="7941" width="19.5703125" style="96" customWidth="1"/>
    <col min="7942" max="7942" width="16.7109375" style="96" customWidth="1"/>
    <col min="7943" max="8190" width="9.140625" style="96" customWidth="1"/>
    <col min="8191" max="8191" width="5.7109375" style="96"/>
    <col min="8192" max="8192" width="5.7109375" style="96" customWidth="1"/>
    <col min="8193" max="8193" width="112.5703125" style="96" customWidth="1"/>
    <col min="8194" max="8194" width="10.140625" style="96" bestFit="1" customWidth="1"/>
    <col min="8195" max="8195" width="18.85546875" style="96" customWidth="1"/>
    <col min="8196" max="8196" width="19" style="96" customWidth="1"/>
    <col min="8197" max="8197" width="19.5703125" style="96" customWidth="1"/>
    <col min="8198" max="8198" width="16.7109375" style="96" customWidth="1"/>
    <col min="8199" max="8446" width="9.140625" style="96" customWidth="1"/>
    <col min="8447" max="8447" width="5.7109375" style="96"/>
    <col min="8448" max="8448" width="5.7109375" style="96" customWidth="1"/>
    <col min="8449" max="8449" width="112.5703125" style="96" customWidth="1"/>
    <col min="8450" max="8450" width="10.140625" style="96" bestFit="1" customWidth="1"/>
    <col min="8451" max="8451" width="18.85546875" style="96" customWidth="1"/>
    <col min="8452" max="8452" width="19" style="96" customWidth="1"/>
    <col min="8453" max="8453" width="19.5703125" style="96" customWidth="1"/>
    <col min="8454" max="8454" width="16.7109375" style="96" customWidth="1"/>
    <col min="8455" max="8702" width="9.140625" style="96" customWidth="1"/>
    <col min="8703" max="8703" width="5.7109375" style="96"/>
    <col min="8704" max="8704" width="5.7109375" style="96" customWidth="1"/>
    <col min="8705" max="8705" width="112.5703125" style="96" customWidth="1"/>
    <col min="8706" max="8706" width="10.140625" style="96" bestFit="1" customWidth="1"/>
    <col min="8707" max="8707" width="18.85546875" style="96" customWidth="1"/>
    <col min="8708" max="8708" width="19" style="96" customWidth="1"/>
    <col min="8709" max="8709" width="19.5703125" style="96" customWidth="1"/>
    <col min="8710" max="8710" width="16.7109375" style="96" customWidth="1"/>
    <col min="8711" max="8958" width="9.140625" style="96" customWidth="1"/>
    <col min="8959" max="8959" width="5.7109375" style="96"/>
    <col min="8960" max="8960" width="5.7109375" style="96" customWidth="1"/>
    <col min="8961" max="8961" width="112.5703125" style="96" customWidth="1"/>
    <col min="8962" max="8962" width="10.140625" style="96" bestFit="1" customWidth="1"/>
    <col min="8963" max="8963" width="18.85546875" style="96" customWidth="1"/>
    <col min="8964" max="8964" width="19" style="96" customWidth="1"/>
    <col min="8965" max="8965" width="19.5703125" style="96" customWidth="1"/>
    <col min="8966" max="8966" width="16.7109375" style="96" customWidth="1"/>
    <col min="8967" max="9214" width="9.140625" style="96" customWidth="1"/>
    <col min="9215" max="9215" width="5.7109375" style="96"/>
    <col min="9216" max="9216" width="5.7109375" style="96" customWidth="1"/>
    <col min="9217" max="9217" width="112.5703125" style="96" customWidth="1"/>
    <col min="9218" max="9218" width="10.140625" style="96" bestFit="1" customWidth="1"/>
    <col min="9219" max="9219" width="18.85546875" style="96" customWidth="1"/>
    <col min="9220" max="9220" width="19" style="96" customWidth="1"/>
    <col min="9221" max="9221" width="19.5703125" style="96" customWidth="1"/>
    <col min="9222" max="9222" width="16.7109375" style="96" customWidth="1"/>
    <col min="9223" max="9470" width="9.140625" style="96" customWidth="1"/>
    <col min="9471" max="9471" width="5.7109375" style="96"/>
    <col min="9472" max="9472" width="5.7109375" style="96" customWidth="1"/>
    <col min="9473" max="9473" width="112.5703125" style="96" customWidth="1"/>
    <col min="9474" max="9474" width="10.140625" style="96" bestFit="1" customWidth="1"/>
    <col min="9475" max="9475" width="18.85546875" style="96" customWidth="1"/>
    <col min="9476" max="9476" width="19" style="96" customWidth="1"/>
    <col min="9477" max="9477" width="19.5703125" style="96" customWidth="1"/>
    <col min="9478" max="9478" width="16.7109375" style="96" customWidth="1"/>
    <col min="9479" max="9726" width="9.140625" style="96" customWidth="1"/>
    <col min="9727" max="9727" width="5.7109375" style="96"/>
    <col min="9728" max="9728" width="5.7109375" style="96" customWidth="1"/>
    <col min="9729" max="9729" width="112.5703125" style="96" customWidth="1"/>
    <col min="9730" max="9730" width="10.140625" style="96" bestFit="1" customWidth="1"/>
    <col min="9731" max="9731" width="18.85546875" style="96" customWidth="1"/>
    <col min="9732" max="9732" width="19" style="96" customWidth="1"/>
    <col min="9733" max="9733" width="19.5703125" style="96" customWidth="1"/>
    <col min="9734" max="9734" width="16.7109375" style="96" customWidth="1"/>
    <col min="9735" max="9982" width="9.140625" style="96" customWidth="1"/>
    <col min="9983" max="9983" width="5.7109375" style="96"/>
    <col min="9984" max="9984" width="5.7109375" style="96" customWidth="1"/>
    <col min="9985" max="9985" width="112.5703125" style="96" customWidth="1"/>
    <col min="9986" max="9986" width="10.140625" style="96" bestFit="1" customWidth="1"/>
    <col min="9987" max="9987" width="18.85546875" style="96" customWidth="1"/>
    <col min="9988" max="9988" width="19" style="96" customWidth="1"/>
    <col min="9989" max="9989" width="19.5703125" style="96" customWidth="1"/>
    <col min="9990" max="9990" width="16.7109375" style="96" customWidth="1"/>
    <col min="9991" max="10238" width="9.140625" style="96" customWidth="1"/>
    <col min="10239" max="10239" width="5.7109375" style="96"/>
    <col min="10240" max="10240" width="5.7109375" style="96" customWidth="1"/>
    <col min="10241" max="10241" width="112.5703125" style="96" customWidth="1"/>
    <col min="10242" max="10242" width="10.140625" style="96" bestFit="1" customWidth="1"/>
    <col min="10243" max="10243" width="18.85546875" style="96" customWidth="1"/>
    <col min="10244" max="10244" width="19" style="96" customWidth="1"/>
    <col min="10245" max="10245" width="19.5703125" style="96" customWidth="1"/>
    <col min="10246" max="10246" width="16.7109375" style="96" customWidth="1"/>
    <col min="10247" max="10494" width="9.140625" style="96" customWidth="1"/>
    <col min="10495" max="10495" width="5.7109375" style="96"/>
    <col min="10496" max="10496" width="5.7109375" style="96" customWidth="1"/>
    <col min="10497" max="10497" width="112.5703125" style="96" customWidth="1"/>
    <col min="10498" max="10498" width="10.140625" style="96" bestFit="1" customWidth="1"/>
    <col min="10499" max="10499" width="18.85546875" style="96" customWidth="1"/>
    <col min="10500" max="10500" width="19" style="96" customWidth="1"/>
    <col min="10501" max="10501" width="19.5703125" style="96" customWidth="1"/>
    <col min="10502" max="10502" width="16.7109375" style="96" customWidth="1"/>
    <col min="10503" max="10750" width="9.140625" style="96" customWidth="1"/>
    <col min="10751" max="10751" width="5.7109375" style="96"/>
    <col min="10752" max="10752" width="5.7109375" style="96" customWidth="1"/>
    <col min="10753" max="10753" width="112.5703125" style="96" customWidth="1"/>
    <col min="10754" max="10754" width="10.140625" style="96" bestFit="1" customWidth="1"/>
    <col min="10755" max="10755" width="18.85546875" style="96" customWidth="1"/>
    <col min="10756" max="10756" width="19" style="96" customWidth="1"/>
    <col min="10757" max="10757" width="19.5703125" style="96" customWidth="1"/>
    <col min="10758" max="10758" width="16.7109375" style="96" customWidth="1"/>
    <col min="10759" max="11006" width="9.140625" style="96" customWidth="1"/>
    <col min="11007" max="11007" width="5.7109375" style="96"/>
    <col min="11008" max="11008" width="5.7109375" style="96" customWidth="1"/>
    <col min="11009" max="11009" width="112.5703125" style="96" customWidth="1"/>
    <col min="11010" max="11010" width="10.140625" style="96" bestFit="1" customWidth="1"/>
    <col min="11011" max="11011" width="18.85546875" style="96" customWidth="1"/>
    <col min="11012" max="11012" width="19" style="96" customWidth="1"/>
    <col min="11013" max="11013" width="19.5703125" style="96" customWidth="1"/>
    <col min="11014" max="11014" width="16.7109375" style="96" customWidth="1"/>
    <col min="11015" max="11262" width="9.140625" style="96" customWidth="1"/>
    <col min="11263" max="11263" width="5.7109375" style="96"/>
    <col min="11264" max="11264" width="5.7109375" style="96" customWidth="1"/>
    <col min="11265" max="11265" width="112.5703125" style="96" customWidth="1"/>
    <col min="11266" max="11266" width="10.140625" style="96" bestFit="1" customWidth="1"/>
    <col min="11267" max="11267" width="18.85546875" style="96" customWidth="1"/>
    <col min="11268" max="11268" width="19" style="96" customWidth="1"/>
    <col min="11269" max="11269" width="19.5703125" style="96" customWidth="1"/>
    <col min="11270" max="11270" width="16.7109375" style="96" customWidth="1"/>
    <col min="11271" max="11518" width="9.140625" style="96" customWidth="1"/>
    <col min="11519" max="11519" width="5.7109375" style="96"/>
    <col min="11520" max="11520" width="5.7109375" style="96" customWidth="1"/>
    <col min="11521" max="11521" width="112.5703125" style="96" customWidth="1"/>
    <col min="11522" max="11522" width="10.140625" style="96" bestFit="1" customWidth="1"/>
    <col min="11523" max="11523" width="18.85546875" style="96" customWidth="1"/>
    <col min="11524" max="11524" width="19" style="96" customWidth="1"/>
    <col min="11525" max="11525" width="19.5703125" style="96" customWidth="1"/>
    <col min="11526" max="11526" width="16.7109375" style="96" customWidth="1"/>
    <col min="11527" max="11774" width="9.140625" style="96" customWidth="1"/>
    <col min="11775" max="11775" width="5.7109375" style="96"/>
    <col min="11776" max="11776" width="5.7109375" style="96" customWidth="1"/>
    <col min="11777" max="11777" width="112.5703125" style="96" customWidth="1"/>
    <col min="11778" max="11778" width="10.140625" style="96" bestFit="1" customWidth="1"/>
    <col min="11779" max="11779" width="18.85546875" style="96" customWidth="1"/>
    <col min="11780" max="11780" width="19" style="96" customWidth="1"/>
    <col min="11781" max="11781" width="19.5703125" style="96" customWidth="1"/>
    <col min="11782" max="11782" width="16.7109375" style="96" customWidth="1"/>
    <col min="11783" max="12030" width="9.140625" style="96" customWidth="1"/>
    <col min="12031" max="12031" width="5.7109375" style="96"/>
    <col min="12032" max="12032" width="5.7109375" style="96" customWidth="1"/>
    <col min="12033" max="12033" width="112.5703125" style="96" customWidth="1"/>
    <col min="12034" max="12034" width="10.140625" style="96" bestFit="1" customWidth="1"/>
    <col min="12035" max="12035" width="18.85546875" style="96" customWidth="1"/>
    <col min="12036" max="12036" width="19" style="96" customWidth="1"/>
    <col min="12037" max="12037" width="19.5703125" style="96" customWidth="1"/>
    <col min="12038" max="12038" width="16.7109375" style="96" customWidth="1"/>
    <col min="12039" max="12286" width="9.140625" style="96" customWidth="1"/>
    <col min="12287" max="12287" width="5.7109375" style="96"/>
    <col min="12288" max="12288" width="5.7109375" style="96" customWidth="1"/>
    <col min="12289" max="12289" width="112.5703125" style="96" customWidth="1"/>
    <col min="12290" max="12290" width="10.140625" style="96" bestFit="1" customWidth="1"/>
    <col min="12291" max="12291" width="18.85546875" style="96" customWidth="1"/>
    <col min="12292" max="12292" width="19" style="96" customWidth="1"/>
    <col min="12293" max="12293" width="19.5703125" style="96" customWidth="1"/>
    <col min="12294" max="12294" width="16.7109375" style="96" customWidth="1"/>
    <col min="12295" max="12542" width="9.140625" style="96" customWidth="1"/>
    <col min="12543" max="12543" width="5.7109375" style="96"/>
    <col min="12544" max="12544" width="5.7109375" style="96" customWidth="1"/>
    <col min="12545" max="12545" width="112.5703125" style="96" customWidth="1"/>
    <col min="12546" max="12546" width="10.140625" style="96" bestFit="1" customWidth="1"/>
    <col min="12547" max="12547" width="18.85546875" style="96" customWidth="1"/>
    <col min="12548" max="12548" width="19" style="96" customWidth="1"/>
    <col min="12549" max="12549" width="19.5703125" style="96" customWidth="1"/>
    <col min="12550" max="12550" width="16.7109375" style="96" customWidth="1"/>
    <col min="12551" max="12798" width="9.140625" style="96" customWidth="1"/>
    <col min="12799" max="12799" width="5.7109375" style="96"/>
    <col min="12800" max="12800" width="5.7109375" style="96" customWidth="1"/>
    <col min="12801" max="12801" width="112.5703125" style="96" customWidth="1"/>
    <col min="12802" max="12802" width="10.140625" style="96" bestFit="1" customWidth="1"/>
    <col min="12803" max="12803" width="18.85546875" style="96" customWidth="1"/>
    <col min="12804" max="12804" width="19" style="96" customWidth="1"/>
    <col min="12805" max="12805" width="19.5703125" style="96" customWidth="1"/>
    <col min="12806" max="12806" width="16.7109375" style="96" customWidth="1"/>
    <col min="12807" max="13054" width="9.140625" style="96" customWidth="1"/>
    <col min="13055" max="13055" width="5.7109375" style="96"/>
    <col min="13056" max="13056" width="5.7109375" style="96" customWidth="1"/>
    <col min="13057" max="13057" width="112.5703125" style="96" customWidth="1"/>
    <col min="13058" max="13058" width="10.140625" style="96" bestFit="1" customWidth="1"/>
    <col min="13059" max="13059" width="18.85546875" style="96" customWidth="1"/>
    <col min="13060" max="13060" width="19" style="96" customWidth="1"/>
    <col min="13061" max="13061" width="19.5703125" style="96" customWidth="1"/>
    <col min="13062" max="13062" width="16.7109375" style="96" customWidth="1"/>
    <col min="13063" max="13310" width="9.140625" style="96" customWidth="1"/>
    <col min="13311" max="13311" width="5.7109375" style="96"/>
    <col min="13312" max="13312" width="5.7109375" style="96" customWidth="1"/>
    <col min="13313" max="13313" width="112.5703125" style="96" customWidth="1"/>
    <col min="13314" max="13314" width="10.140625" style="96" bestFit="1" customWidth="1"/>
    <col min="13315" max="13315" width="18.85546875" style="96" customWidth="1"/>
    <col min="13316" max="13316" width="19" style="96" customWidth="1"/>
    <col min="13317" max="13317" width="19.5703125" style="96" customWidth="1"/>
    <col min="13318" max="13318" width="16.7109375" style="96" customWidth="1"/>
    <col min="13319" max="13566" width="9.140625" style="96" customWidth="1"/>
    <col min="13567" max="13567" width="5.7109375" style="96"/>
    <col min="13568" max="13568" width="5.7109375" style="96" customWidth="1"/>
    <col min="13569" max="13569" width="112.5703125" style="96" customWidth="1"/>
    <col min="13570" max="13570" width="10.140625" style="96" bestFit="1" customWidth="1"/>
    <col min="13571" max="13571" width="18.85546875" style="96" customWidth="1"/>
    <col min="13572" max="13572" width="19" style="96" customWidth="1"/>
    <col min="13573" max="13573" width="19.5703125" style="96" customWidth="1"/>
    <col min="13574" max="13574" width="16.7109375" style="96" customWidth="1"/>
    <col min="13575" max="13822" width="9.140625" style="96" customWidth="1"/>
    <col min="13823" max="13823" width="5.7109375" style="96"/>
    <col min="13824" max="13824" width="5.7109375" style="96" customWidth="1"/>
    <col min="13825" max="13825" width="112.5703125" style="96" customWidth="1"/>
    <col min="13826" max="13826" width="10.140625" style="96" bestFit="1" customWidth="1"/>
    <col min="13827" max="13827" width="18.85546875" style="96" customWidth="1"/>
    <col min="13828" max="13828" width="19" style="96" customWidth="1"/>
    <col min="13829" max="13829" width="19.5703125" style="96" customWidth="1"/>
    <col min="13830" max="13830" width="16.7109375" style="96" customWidth="1"/>
    <col min="13831" max="14078" width="9.140625" style="96" customWidth="1"/>
    <col min="14079" max="14079" width="5.7109375" style="96"/>
    <col min="14080" max="14080" width="5.7109375" style="96" customWidth="1"/>
    <col min="14081" max="14081" width="112.5703125" style="96" customWidth="1"/>
    <col min="14082" max="14082" width="10.140625" style="96" bestFit="1" customWidth="1"/>
    <col min="14083" max="14083" width="18.85546875" style="96" customWidth="1"/>
    <col min="14084" max="14084" width="19" style="96" customWidth="1"/>
    <col min="14085" max="14085" width="19.5703125" style="96" customWidth="1"/>
    <col min="14086" max="14086" width="16.7109375" style="96" customWidth="1"/>
    <col min="14087" max="14334" width="9.140625" style="96" customWidth="1"/>
    <col min="14335" max="14335" width="5.7109375" style="96"/>
    <col min="14336" max="14336" width="5.7109375" style="96" customWidth="1"/>
    <col min="14337" max="14337" width="112.5703125" style="96" customWidth="1"/>
    <col min="14338" max="14338" width="10.140625" style="96" bestFit="1" customWidth="1"/>
    <col min="14339" max="14339" width="18.85546875" style="96" customWidth="1"/>
    <col min="14340" max="14340" width="19" style="96" customWidth="1"/>
    <col min="14341" max="14341" width="19.5703125" style="96" customWidth="1"/>
    <col min="14342" max="14342" width="16.7109375" style="96" customWidth="1"/>
    <col min="14343" max="14590" width="9.140625" style="96" customWidth="1"/>
    <col min="14591" max="14591" width="5.7109375" style="96"/>
    <col min="14592" max="14592" width="5.7109375" style="96" customWidth="1"/>
    <col min="14593" max="14593" width="112.5703125" style="96" customWidth="1"/>
    <col min="14594" max="14594" width="10.140625" style="96" bestFit="1" customWidth="1"/>
    <col min="14595" max="14595" width="18.85546875" style="96" customWidth="1"/>
    <col min="14596" max="14596" width="19" style="96" customWidth="1"/>
    <col min="14597" max="14597" width="19.5703125" style="96" customWidth="1"/>
    <col min="14598" max="14598" width="16.7109375" style="96" customWidth="1"/>
    <col min="14599" max="14846" width="9.140625" style="96" customWidth="1"/>
    <col min="14847" max="14847" width="5.7109375" style="96"/>
    <col min="14848" max="14848" width="5.7109375" style="96" customWidth="1"/>
    <col min="14849" max="14849" width="112.5703125" style="96" customWidth="1"/>
    <col min="14850" max="14850" width="10.140625" style="96" bestFit="1" customWidth="1"/>
    <col min="14851" max="14851" width="18.85546875" style="96" customWidth="1"/>
    <col min="14852" max="14852" width="19" style="96" customWidth="1"/>
    <col min="14853" max="14853" width="19.5703125" style="96" customWidth="1"/>
    <col min="14854" max="14854" width="16.7109375" style="96" customWidth="1"/>
    <col min="14855" max="15102" width="9.140625" style="96" customWidth="1"/>
    <col min="15103" max="15103" width="5.7109375" style="96"/>
    <col min="15104" max="15104" width="5.7109375" style="96" customWidth="1"/>
    <col min="15105" max="15105" width="112.5703125" style="96" customWidth="1"/>
    <col min="15106" max="15106" width="10.140625" style="96" bestFit="1" customWidth="1"/>
    <col min="15107" max="15107" width="18.85546875" style="96" customWidth="1"/>
    <col min="15108" max="15108" width="19" style="96" customWidth="1"/>
    <col min="15109" max="15109" width="19.5703125" style="96" customWidth="1"/>
    <col min="15110" max="15110" width="16.7109375" style="96" customWidth="1"/>
    <col min="15111" max="15358" width="9.140625" style="96" customWidth="1"/>
    <col min="15359" max="15359" width="5.7109375" style="96"/>
    <col min="15360" max="15360" width="5.7109375" style="96" customWidth="1"/>
    <col min="15361" max="15361" width="112.5703125" style="96" customWidth="1"/>
    <col min="15362" max="15362" width="10.140625" style="96" bestFit="1" customWidth="1"/>
    <col min="15363" max="15363" width="18.85546875" style="96" customWidth="1"/>
    <col min="15364" max="15364" width="19" style="96" customWidth="1"/>
    <col min="15365" max="15365" width="19.5703125" style="96" customWidth="1"/>
    <col min="15366" max="15366" width="16.7109375" style="96" customWidth="1"/>
    <col min="15367" max="15614" width="9.140625" style="96" customWidth="1"/>
    <col min="15615" max="15615" width="5.7109375" style="96"/>
    <col min="15616" max="15616" width="5.7109375" style="96" customWidth="1"/>
    <col min="15617" max="15617" width="112.5703125" style="96" customWidth="1"/>
    <col min="15618" max="15618" width="10.140625" style="96" bestFit="1" customWidth="1"/>
    <col min="15619" max="15619" width="18.85546875" style="96" customWidth="1"/>
    <col min="15620" max="15620" width="19" style="96" customWidth="1"/>
    <col min="15621" max="15621" width="19.5703125" style="96" customWidth="1"/>
    <col min="15622" max="15622" width="16.7109375" style="96" customWidth="1"/>
    <col min="15623" max="15870" width="9.140625" style="96" customWidth="1"/>
    <col min="15871" max="15871" width="5.7109375" style="96"/>
    <col min="15872" max="15872" width="5.7109375" style="96" customWidth="1"/>
    <col min="15873" max="15873" width="112.5703125" style="96" customWidth="1"/>
    <col min="15874" max="15874" width="10.140625" style="96" bestFit="1" customWidth="1"/>
    <col min="15875" max="15875" width="18.85546875" style="96" customWidth="1"/>
    <col min="15876" max="15876" width="19" style="96" customWidth="1"/>
    <col min="15877" max="15877" width="19.5703125" style="96" customWidth="1"/>
    <col min="15878" max="15878" width="16.7109375" style="96" customWidth="1"/>
    <col min="15879" max="16126" width="9.140625" style="96" customWidth="1"/>
    <col min="16127" max="16127" width="5.7109375" style="96"/>
    <col min="16128" max="16128" width="5.7109375" style="96" customWidth="1"/>
    <col min="16129" max="16129" width="112.5703125" style="96" customWidth="1"/>
    <col min="16130" max="16130" width="10.140625" style="96" bestFit="1" customWidth="1"/>
    <col min="16131" max="16131" width="18.85546875" style="96" customWidth="1"/>
    <col min="16132" max="16132" width="19" style="96" customWidth="1"/>
    <col min="16133" max="16133" width="19.5703125" style="96" customWidth="1"/>
    <col min="16134" max="16134" width="16.7109375" style="96" customWidth="1"/>
    <col min="16135" max="16382" width="9.140625" style="96" customWidth="1"/>
    <col min="16383" max="16384" width="5.7109375" style="96"/>
  </cols>
  <sheetData>
    <row r="1" spans="1:10" ht="20.25" customHeight="1" x14ac:dyDescent="0.3">
      <c r="A1" s="916" t="s">
        <v>165</v>
      </c>
      <c r="B1" s="916"/>
      <c r="C1" s="916"/>
      <c r="D1" s="916"/>
      <c r="E1" s="916"/>
    </row>
    <row r="2" spans="1:10" ht="14.25" customHeight="1" thickBot="1" x14ac:dyDescent="0.3">
      <c r="D2" s="917" t="s">
        <v>166</v>
      </c>
      <c r="E2" s="917"/>
    </row>
    <row r="3" spans="1:10" ht="39" thickBot="1" x14ac:dyDescent="0.25">
      <c r="A3" s="918" t="s">
        <v>62</v>
      </c>
      <c r="B3" s="920" t="s">
        <v>59</v>
      </c>
      <c r="C3" s="921"/>
      <c r="D3" s="921"/>
      <c r="E3" s="362" t="s">
        <v>135</v>
      </c>
    </row>
    <row r="4" spans="1:10" ht="19.5" customHeight="1" thickBot="1" x14ac:dyDescent="0.25">
      <c r="A4" s="919"/>
      <c r="B4" s="298" t="s">
        <v>36</v>
      </c>
      <c r="C4" s="226">
        <v>42005</v>
      </c>
      <c r="D4" s="327">
        <v>42370</v>
      </c>
      <c r="E4" s="226">
        <v>42370</v>
      </c>
    </row>
    <row r="5" spans="1:10" ht="24.95" customHeight="1" thickBot="1" x14ac:dyDescent="0.25">
      <c r="A5" s="299" t="s">
        <v>328</v>
      </c>
      <c r="B5" s="300" t="s">
        <v>167</v>
      </c>
      <c r="C5" s="301">
        <f>SUM(C7,C43,C62,C90,C108,C121,C123,C125)</f>
        <v>168</v>
      </c>
      <c r="D5" s="301">
        <f>SUM(D7,D43,D62,D90,D108,D121,D123,D125)</f>
        <v>157</v>
      </c>
      <c r="E5" s="352">
        <f>SUM(E7,E43,E62,E90,E108,E121,E123,E125)</f>
        <v>106</v>
      </c>
    </row>
    <row r="6" spans="1:10" ht="20.100000000000001" customHeight="1" thickBot="1" x14ac:dyDescent="0.25">
      <c r="A6" s="922" t="s">
        <v>52</v>
      </c>
      <c r="B6" s="923"/>
      <c r="C6" s="923"/>
      <c r="D6" s="923"/>
      <c r="E6" s="924"/>
    </row>
    <row r="7" spans="1:10" ht="19.5" customHeight="1" x14ac:dyDescent="0.25">
      <c r="A7" s="305" t="s">
        <v>329</v>
      </c>
      <c r="B7" s="228"/>
      <c r="C7" s="228">
        <f>C8+C11+C19+C22+C25+C27+C33+C39</f>
        <v>105</v>
      </c>
      <c r="D7" s="227">
        <f>D8+D11+D19+D22+D25+D27+D33+D39</f>
        <v>103</v>
      </c>
      <c r="E7" s="227">
        <f>E8+E11+E19+E22+E25+E27+E33+E39</f>
        <v>45</v>
      </c>
      <c r="F7" s="117"/>
      <c r="G7" s="120"/>
      <c r="H7" s="121"/>
      <c r="I7" s="121"/>
      <c r="J7" s="121"/>
    </row>
    <row r="8" spans="1:10" ht="19.5" customHeight="1" x14ac:dyDescent="0.25">
      <c r="A8" s="305" t="s">
        <v>330</v>
      </c>
      <c r="B8" s="302" t="s">
        <v>167</v>
      </c>
      <c r="C8" s="302">
        <v>43</v>
      </c>
      <c r="D8" s="302">
        <v>43</v>
      </c>
      <c r="E8" s="328">
        <v>17</v>
      </c>
      <c r="F8" s="117"/>
      <c r="G8" s="120"/>
      <c r="H8" s="121"/>
      <c r="I8" s="121"/>
      <c r="J8" s="121"/>
    </row>
    <row r="9" spans="1:10" ht="19.5" customHeight="1" x14ac:dyDescent="0.25">
      <c r="A9" s="320" t="s">
        <v>331</v>
      </c>
      <c r="B9" s="228" t="s">
        <v>27</v>
      </c>
      <c r="C9" s="229">
        <v>11288</v>
      </c>
      <c r="D9" s="229">
        <v>11656</v>
      </c>
      <c r="E9" s="230">
        <v>2292</v>
      </c>
      <c r="F9" s="117"/>
      <c r="G9" s="120"/>
      <c r="H9" s="121"/>
      <c r="I9" s="121"/>
      <c r="J9" s="121"/>
    </row>
    <row r="10" spans="1:10" ht="19.5" customHeight="1" x14ac:dyDescent="0.25">
      <c r="A10" s="320" t="s">
        <v>332</v>
      </c>
      <c r="B10" s="228" t="s">
        <v>27</v>
      </c>
      <c r="C10" s="228" t="s">
        <v>457</v>
      </c>
      <c r="D10" s="228" t="s">
        <v>458</v>
      </c>
      <c r="E10" s="363"/>
      <c r="F10" s="117"/>
      <c r="G10" s="120"/>
      <c r="H10" s="121"/>
      <c r="I10" s="121"/>
      <c r="J10" s="121"/>
    </row>
    <row r="11" spans="1:10" ht="19.5" customHeight="1" x14ac:dyDescent="0.25">
      <c r="A11" s="305" t="s">
        <v>333</v>
      </c>
      <c r="B11" s="302" t="s">
        <v>167</v>
      </c>
      <c r="C11" s="302">
        <v>42</v>
      </c>
      <c r="D11" s="302">
        <f>D12+D13+D14+D15+D17</f>
        <v>40</v>
      </c>
      <c r="E11" s="328">
        <v>26</v>
      </c>
      <c r="F11" s="117"/>
      <c r="G11" s="120"/>
      <c r="H11" s="121"/>
      <c r="I11" s="121"/>
      <c r="J11" s="121"/>
    </row>
    <row r="12" spans="1:10" ht="15.75" customHeight="1" x14ac:dyDescent="0.25">
      <c r="A12" s="320" t="s">
        <v>459</v>
      </c>
      <c r="B12" s="228" t="s">
        <v>167</v>
      </c>
      <c r="C12" s="232">
        <v>30</v>
      </c>
      <c r="D12" s="232">
        <v>29</v>
      </c>
      <c r="E12" s="363"/>
      <c r="F12" s="117"/>
      <c r="G12" s="120"/>
      <c r="H12" s="121"/>
      <c r="I12" s="121"/>
      <c r="J12" s="121"/>
    </row>
    <row r="13" spans="1:10" ht="16.5" x14ac:dyDescent="0.25">
      <c r="A13" s="320" t="s">
        <v>460</v>
      </c>
      <c r="B13" s="228" t="s">
        <v>167</v>
      </c>
      <c r="C13" s="232">
        <v>2</v>
      </c>
      <c r="D13" s="232">
        <v>1</v>
      </c>
      <c r="E13" s="363"/>
      <c r="F13" s="117"/>
      <c r="G13" s="120"/>
      <c r="H13" s="121"/>
      <c r="I13" s="121"/>
      <c r="J13" s="121"/>
    </row>
    <row r="14" spans="1:10" ht="16.5" x14ac:dyDescent="0.25">
      <c r="A14" s="320" t="s">
        <v>334</v>
      </c>
      <c r="B14" s="228" t="s">
        <v>167</v>
      </c>
      <c r="C14" s="232">
        <v>6</v>
      </c>
      <c r="D14" s="232">
        <v>6</v>
      </c>
      <c r="E14" s="363"/>
      <c r="F14" s="117"/>
      <c r="G14" s="120"/>
      <c r="H14" s="121"/>
      <c r="I14" s="121"/>
      <c r="J14" s="121"/>
    </row>
    <row r="15" spans="1:10" ht="16.5" x14ac:dyDescent="0.25">
      <c r="A15" s="320" t="s">
        <v>335</v>
      </c>
      <c r="B15" s="228" t="s">
        <v>167</v>
      </c>
      <c r="C15" s="232">
        <v>1</v>
      </c>
      <c r="D15" s="232">
        <v>1</v>
      </c>
      <c r="E15" s="363"/>
      <c r="F15" s="117"/>
      <c r="G15" s="120"/>
      <c r="H15" s="121"/>
      <c r="I15" s="121"/>
      <c r="J15" s="121"/>
    </row>
    <row r="16" spans="1:10" ht="16.5" hidden="1" customHeight="1" x14ac:dyDescent="0.25">
      <c r="A16" s="320" t="s">
        <v>168</v>
      </c>
      <c r="B16" s="228" t="s">
        <v>167</v>
      </c>
      <c r="C16" s="232">
        <v>1</v>
      </c>
      <c r="D16" s="232">
        <v>1</v>
      </c>
      <c r="E16" s="363"/>
      <c r="F16" s="117"/>
      <c r="G16" s="117"/>
    </row>
    <row r="17" spans="1:10" ht="16.5" x14ac:dyDescent="0.25">
      <c r="A17" s="320" t="s">
        <v>336</v>
      </c>
      <c r="B17" s="228" t="s">
        <v>167</v>
      </c>
      <c r="C17" s="233">
        <v>3</v>
      </c>
      <c r="D17" s="233">
        <v>3</v>
      </c>
      <c r="E17" s="363"/>
      <c r="F17" s="117"/>
      <c r="G17" s="117"/>
    </row>
    <row r="18" spans="1:10" ht="16.5" x14ac:dyDescent="0.25">
      <c r="A18" s="320" t="s">
        <v>337</v>
      </c>
      <c r="B18" s="228" t="s">
        <v>27</v>
      </c>
      <c r="C18" s="303">
        <v>22585</v>
      </c>
      <c r="D18" s="303">
        <v>23041</v>
      </c>
      <c r="E18" s="330">
        <v>4798</v>
      </c>
      <c r="F18" s="117"/>
      <c r="G18" s="117"/>
    </row>
    <row r="19" spans="1:10" ht="19.5" customHeight="1" x14ac:dyDescent="0.25">
      <c r="A19" s="305" t="s">
        <v>338</v>
      </c>
      <c r="B19" s="302" t="s">
        <v>167</v>
      </c>
      <c r="C19" s="302">
        <v>6</v>
      </c>
      <c r="D19" s="302">
        <v>6</v>
      </c>
      <c r="E19" s="363"/>
      <c r="F19" s="117"/>
      <c r="G19" s="120"/>
      <c r="H19" s="121"/>
      <c r="I19" s="121"/>
      <c r="J19" s="121"/>
    </row>
    <row r="20" spans="1:10" ht="16.5" x14ac:dyDescent="0.25">
      <c r="A20" s="320" t="s">
        <v>337</v>
      </c>
      <c r="B20" s="228" t="s">
        <v>27</v>
      </c>
      <c r="C20" s="304">
        <v>9265</v>
      </c>
      <c r="D20" s="326" t="s">
        <v>339</v>
      </c>
      <c r="E20" s="363"/>
      <c r="F20" s="117"/>
      <c r="G20" s="117"/>
    </row>
    <row r="21" spans="1:10" ht="19.5" customHeight="1" x14ac:dyDescent="0.25">
      <c r="A21" s="305" t="s">
        <v>340</v>
      </c>
      <c r="B21" s="302" t="s">
        <v>167</v>
      </c>
      <c r="C21" s="302">
        <v>1</v>
      </c>
      <c r="D21" s="302">
        <v>1</v>
      </c>
      <c r="E21" s="363"/>
      <c r="F21" s="117"/>
      <c r="G21" s="120"/>
      <c r="H21" s="121"/>
      <c r="I21" s="121"/>
      <c r="J21" s="121"/>
    </row>
    <row r="22" spans="1:10" ht="16.5" x14ac:dyDescent="0.25">
      <c r="A22" s="320" t="s">
        <v>429</v>
      </c>
      <c r="B22" s="228" t="s">
        <v>167</v>
      </c>
      <c r="C22" s="235">
        <v>1</v>
      </c>
      <c r="D22" s="326" t="s">
        <v>169</v>
      </c>
      <c r="E22" s="363"/>
      <c r="F22" s="117"/>
      <c r="G22" s="117"/>
    </row>
    <row r="23" spans="1:10" ht="16.5" x14ac:dyDescent="0.25">
      <c r="A23" s="308" t="s">
        <v>461</v>
      </c>
      <c r="B23" s="228" t="s">
        <v>27</v>
      </c>
      <c r="C23" s="304">
        <v>12</v>
      </c>
      <c r="D23" s="326" t="s">
        <v>430</v>
      </c>
      <c r="E23" s="363"/>
      <c r="F23" s="117"/>
      <c r="G23" s="117"/>
    </row>
    <row r="24" spans="1:10" ht="19.5" customHeight="1" x14ac:dyDescent="0.25">
      <c r="A24" s="305" t="s">
        <v>342</v>
      </c>
      <c r="B24" s="302" t="s">
        <v>167</v>
      </c>
      <c r="C24" s="302">
        <v>1</v>
      </c>
      <c r="D24" s="302">
        <v>1</v>
      </c>
      <c r="E24" s="363"/>
      <c r="F24" s="117"/>
      <c r="G24" s="120"/>
      <c r="H24" s="121"/>
      <c r="I24" s="121"/>
      <c r="J24" s="121"/>
    </row>
    <row r="25" spans="1:10" ht="18" customHeight="1" x14ac:dyDescent="0.25">
      <c r="A25" s="320" t="s">
        <v>343</v>
      </c>
      <c r="B25" s="228" t="s">
        <v>167</v>
      </c>
      <c r="C25" s="228">
        <v>1</v>
      </c>
      <c r="D25" s="228">
        <v>1</v>
      </c>
      <c r="E25" s="363"/>
      <c r="F25" s="117"/>
      <c r="G25" s="122"/>
      <c r="H25" s="121"/>
      <c r="I25" s="121"/>
      <c r="J25" s="121"/>
    </row>
    <row r="26" spans="1:10" ht="18" customHeight="1" x14ac:dyDescent="0.25">
      <c r="A26" s="308" t="s">
        <v>341</v>
      </c>
      <c r="B26" s="228" t="s">
        <v>27</v>
      </c>
      <c r="C26" s="229">
        <v>60</v>
      </c>
      <c r="D26" s="229">
        <v>54</v>
      </c>
      <c r="E26" s="363"/>
      <c r="F26" s="117"/>
      <c r="G26" s="122"/>
      <c r="H26" s="121"/>
      <c r="I26" s="121"/>
      <c r="J26" s="121"/>
    </row>
    <row r="27" spans="1:10" ht="19.5" customHeight="1" x14ac:dyDescent="0.25">
      <c r="A27" s="305" t="s">
        <v>344</v>
      </c>
      <c r="B27" s="302" t="s">
        <v>167</v>
      </c>
      <c r="C27" s="302">
        <f>C28+C29+C30+C31+C32</f>
        <v>5</v>
      </c>
      <c r="D27" s="302">
        <f>D28+D29+D30+D31+D32</f>
        <v>5</v>
      </c>
      <c r="E27" s="328">
        <v>1</v>
      </c>
      <c r="F27" s="117"/>
      <c r="G27" s="120"/>
      <c r="H27" s="121"/>
      <c r="I27" s="121"/>
      <c r="J27" s="121"/>
    </row>
    <row r="28" spans="1:10" ht="18" customHeight="1" x14ac:dyDescent="0.25">
      <c r="A28" s="320" t="s">
        <v>402</v>
      </c>
      <c r="B28" s="228" t="s">
        <v>167</v>
      </c>
      <c r="C28" s="228">
        <v>1</v>
      </c>
      <c r="D28" s="228">
        <v>1</v>
      </c>
      <c r="E28" s="374"/>
      <c r="F28" s="117"/>
      <c r="G28" s="122"/>
      <c r="H28" s="121"/>
      <c r="I28" s="121"/>
      <c r="J28" s="121"/>
    </row>
    <row r="29" spans="1:10" ht="18" customHeight="1" x14ac:dyDescent="0.25">
      <c r="A29" s="308" t="s">
        <v>403</v>
      </c>
      <c r="B29" s="228" t="s">
        <v>167</v>
      </c>
      <c r="C29" s="228">
        <v>1</v>
      </c>
      <c r="D29" s="228">
        <v>1</v>
      </c>
      <c r="E29" s="374"/>
      <c r="F29" s="117"/>
      <c r="G29" s="122"/>
      <c r="H29" s="121"/>
      <c r="I29" s="121"/>
      <c r="J29" s="121"/>
    </row>
    <row r="30" spans="1:10" ht="18" customHeight="1" x14ac:dyDescent="0.25">
      <c r="A30" s="320" t="s">
        <v>404</v>
      </c>
      <c r="B30" s="228" t="s">
        <v>167</v>
      </c>
      <c r="C30" s="228">
        <v>1</v>
      </c>
      <c r="D30" s="228">
        <v>1</v>
      </c>
      <c r="E30" s="374"/>
      <c r="F30" s="117"/>
      <c r="G30" s="122"/>
      <c r="H30" s="121"/>
      <c r="I30" s="121"/>
      <c r="J30" s="121"/>
    </row>
    <row r="31" spans="1:10" ht="18" customHeight="1" x14ac:dyDescent="0.25">
      <c r="A31" s="320" t="s">
        <v>405</v>
      </c>
      <c r="B31" s="228" t="s">
        <v>167</v>
      </c>
      <c r="C31" s="228">
        <v>1</v>
      </c>
      <c r="D31" s="228">
        <v>1</v>
      </c>
      <c r="E31" s="374"/>
      <c r="F31" s="117"/>
      <c r="G31" s="122"/>
      <c r="H31" s="121"/>
      <c r="I31" s="121"/>
      <c r="J31" s="121"/>
    </row>
    <row r="32" spans="1:10" ht="18" customHeight="1" x14ac:dyDescent="0.25">
      <c r="A32" s="308" t="s">
        <v>406</v>
      </c>
      <c r="B32" s="228" t="s">
        <v>167</v>
      </c>
      <c r="C32" s="228">
        <v>1</v>
      </c>
      <c r="D32" s="228">
        <v>1</v>
      </c>
      <c r="E32" s="374"/>
      <c r="F32" s="117"/>
      <c r="G32" s="122"/>
      <c r="H32" s="121"/>
      <c r="I32" s="121"/>
      <c r="J32" s="121"/>
    </row>
    <row r="33" spans="1:10" ht="19.5" customHeight="1" x14ac:dyDescent="0.25">
      <c r="A33" s="305" t="s">
        <v>345</v>
      </c>
      <c r="B33" s="302" t="s">
        <v>167</v>
      </c>
      <c r="C33" s="302">
        <f>C34+C35+C36+C37+C38</f>
        <v>5</v>
      </c>
      <c r="D33" s="302">
        <f>D34+D35+D36+D37+D38</f>
        <v>5</v>
      </c>
      <c r="E33" s="328">
        <v>1</v>
      </c>
      <c r="F33" s="117"/>
      <c r="G33" s="120"/>
      <c r="H33" s="121"/>
      <c r="I33" s="121"/>
      <c r="J33" s="121"/>
    </row>
    <row r="34" spans="1:10" ht="18" customHeight="1" x14ac:dyDescent="0.25">
      <c r="A34" s="320" t="s">
        <v>407</v>
      </c>
      <c r="B34" s="228" t="s">
        <v>167</v>
      </c>
      <c r="C34" s="228">
        <v>1</v>
      </c>
      <c r="D34" s="228">
        <v>1</v>
      </c>
      <c r="E34" s="363"/>
      <c r="F34" s="117"/>
      <c r="G34" s="122"/>
      <c r="H34" s="121"/>
      <c r="I34" s="121"/>
      <c r="J34" s="121"/>
    </row>
    <row r="35" spans="1:10" ht="18" customHeight="1" x14ac:dyDescent="0.25">
      <c r="A35" s="308" t="s">
        <v>408</v>
      </c>
      <c r="B35" s="228" t="s">
        <v>167</v>
      </c>
      <c r="C35" s="228">
        <v>1</v>
      </c>
      <c r="D35" s="228">
        <v>1</v>
      </c>
      <c r="E35" s="363"/>
      <c r="F35" s="117"/>
      <c r="G35" s="122"/>
      <c r="H35" s="121"/>
      <c r="I35" s="121"/>
      <c r="J35" s="121"/>
    </row>
    <row r="36" spans="1:10" ht="18" customHeight="1" x14ac:dyDescent="0.25">
      <c r="A36" s="320" t="s">
        <v>409</v>
      </c>
      <c r="B36" s="228" t="s">
        <v>167</v>
      </c>
      <c r="C36" s="228">
        <v>1</v>
      </c>
      <c r="D36" s="228">
        <v>1</v>
      </c>
      <c r="E36" s="363"/>
      <c r="F36" s="117"/>
      <c r="G36" s="122"/>
      <c r="H36" s="121"/>
      <c r="I36" s="121"/>
      <c r="J36" s="121"/>
    </row>
    <row r="37" spans="1:10" ht="18" customHeight="1" x14ac:dyDescent="0.25">
      <c r="A37" s="320" t="s">
        <v>410</v>
      </c>
      <c r="B37" s="228" t="s">
        <v>167</v>
      </c>
      <c r="C37" s="228">
        <v>1</v>
      </c>
      <c r="D37" s="228">
        <v>1</v>
      </c>
      <c r="E37" s="329"/>
      <c r="F37" s="117"/>
      <c r="G37" s="122"/>
      <c r="H37" s="121"/>
      <c r="I37" s="121"/>
      <c r="J37" s="121"/>
    </row>
    <row r="38" spans="1:10" ht="18" customHeight="1" x14ac:dyDescent="0.25">
      <c r="A38" s="308" t="s">
        <v>411</v>
      </c>
      <c r="B38" s="228" t="s">
        <v>167</v>
      </c>
      <c r="C38" s="228">
        <v>1</v>
      </c>
      <c r="D38" s="228">
        <v>1</v>
      </c>
      <c r="E38" s="329"/>
      <c r="F38" s="117"/>
      <c r="G38" s="122"/>
      <c r="H38" s="121"/>
      <c r="I38" s="121"/>
      <c r="J38" s="121"/>
    </row>
    <row r="39" spans="1:10" ht="19.5" customHeight="1" x14ac:dyDescent="0.25">
      <c r="A39" s="305" t="s">
        <v>412</v>
      </c>
      <c r="B39" s="302" t="s">
        <v>167</v>
      </c>
      <c r="C39" s="302">
        <f>C40+C41</f>
        <v>2</v>
      </c>
      <c r="D39" s="302">
        <f>D40+D41</f>
        <v>2</v>
      </c>
      <c r="E39" s="331"/>
      <c r="F39" s="117"/>
      <c r="G39" s="120"/>
      <c r="H39" s="121"/>
      <c r="I39" s="121"/>
      <c r="J39" s="121"/>
    </row>
    <row r="40" spans="1:10" ht="18" customHeight="1" x14ac:dyDescent="0.25">
      <c r="A40" s="320" t="s">
        <v>413</v>
      </c>
      <c r="B40" s="228" t="s">
        <v>167</v>
      </c>
      <c r="C40" s="228">
        <v>1</v>
      </c>
      <c r="D40" s="228">
        <v>1</v>
      </c>
      <c r="E40" s="332"/>
      <c r="F40" s="117"/>
      <c r="G40" s="122"/>
      <c r="H40" s="121"/>
      <c r="I40" s="121"/>
      <c r="J40" s="121"/>
    </row>
    <row r="41" spans="1:10" ht="18" customHeight="1" thickBot="1" x14ac:dyDescent="0.3">
      <c r="A41" s="308" t="s">
        <v>414</v>
      </c>
      <c r="B41" s="228" t="s">
        <v>167</v>
      </c>
      <c r="C41" s="228">
        <v>1</v>
      </c>
      <c r="D41" s="231">
        <v>1</v>
      </c>
      <c r="E41" s="333"/>
      <c r="F41" s="117"/>
      <c r="G41" s="122"/>
      <c r="H41" s="121"/>
      <c r="I41" s="121"/>
      <c r="J41" s="121"/>
    </row>
    <row r="42" spans="1:10" ht="20.100000000000001" customHeight="1" thickBot="1" x14ac:dyDescent="0.25">
      <c r="A42" s="922" t="s">
        <v>53</v>
      </c>
      <c r="B42" s="923"/>
      <c r="C42" s="923"/>
      <c r="D42" s="923"/>
      <c r="E42" s="925"/>
    </row>
    <row r="43" spans="1:10" ht="16.5" customHeight="1" x14ac:dyDescent="0.25">
      <c r="A43" s="334" t="s">
        <v>346</v>
      </c>
      <c r="B43" s="335" t="s">
        <v>167</v>
      </c>
      <c r="C43" s="336">
        <f>C44+C47+C51+C55</f>
        <v>13</v>
      </c>
      <c r="D43" s="227">
        <f>D44+D47+D51+D55</f>
        <v>13</v>
      </c>
      <c r="E43" s="364"/>
      <c r="F43" s="117"/>
      <c r="G43" s="117"/>
    </row>
    <row r="44" spans="1:10" ht="16.5" x14ac:dyDescent="0.25">
      <c r="A44" s="305" t="s">
        <v>347</v>
      </c>
      <c r="B44" s="306" t="s">
        <v>167</v>
      </c>
      <c r="C44" s="307">
        <f>C45+C46</f>
        <v>2</v>
      </c>
      <c r="D44" s="302">
        <f>D45+D46</f>
        <v>2</v>
      </c>
      <c r="E44" s="365"/>
      <c r="F44" s="117"/>
      <c r="G44" s="117"/>
    </row>
    <row r="45" spans="1:10" ht="16.5" x14ac:dyDescent="0.25">
      <c r="A45" s="308" t="s">
        <v>348</v>
      </c>
      <c r="B45" s="237" t="s">
        <v>167</v>
      </c>
      <c r="C45" s="228">
        <v>1</v>
      </c>
      <c r="D45" s="228">
        <v>1</v>
      </c>
      <c r="E45" s="364"/>
      <c r="F45" s="117"/>
      <c r="G45" s="117"/>
    </row>
    <row r="46" spans="1:10" ht="16.5" x14ac:dyDescent="0.25">
      <c r="A46" s="308" t="s">
        <v>349</v>
      </c>
      <c r="B46" s="237" t="s">
        <v>167</v>
      </c>
      <c r="C46" s="309" t="s">
        <v>169</v>
      </c>
      <c r="D46" s="309" t="s">
        <v>169</v>
      </c>
      <c r="E46" s="366"/>
      <c r="F46" s="117"/>
      <c r="G46" s="117"/>
    </row>
    <row r="47" spans="1:10" ht="16.5" x14ac:dyDescent="0.25">
      <c r="A47" s="305" t="s">
        <v>350</v>
      </c>
      <c r="B47" s="306" t="s">
        <v>167</v>
      </c>
      <c r="C47" s="307">
        <f>C48+C49+C50</f>
        <v>3</v>
      </c>
      <c r="D47" s="302">
        <f>D48+D49+D50</f>
        <v>3</v>
      </c>
      <c r="E47" s="365"/>
      <c r="F47" s="117"/>
      <c r="G47" s="117"/>
    </row>
    <row r="48" spans="1:10" ht="16.5" x14ac:dyDescent="0.25">
      <c r="A48" s="308" t="s">
        <v>351</v>
      </c>
      <c r="B48" s="237" t="s">
        <v>167</v>
      </c>
      <c r="C48" s="228">
        <v>1</v>
      </c>
      <c r="D48" s="228">
        <v>1</v>
      </c>
      <c r="E48" s="364"/>
      <c r="F48" s="117"/>
      <c r="G48" s="117"/>
    </row>
    <row r="49" spans="1:7" ht="16.5" x14ac:dyDescent="0.25">
      <c r="A49" s="308" t="s">
        <v>352</v>
      </c>
      <c r="B49" s="237" t="s">
        <v>167</v>
      </c>
      <c r="C49" s="228">
        <v>1</v>
      </c>
      <c r="D49" s="228">
        <v>1</v>
      </c>
      <c r="E49" s="228"/>
      <c r="F49" s="117"/>
      <c r="G49" s="117"/>
    </row>
    <row r="50" spans="1:7" ht="33" x14ac:dyDescent="0.2">
      <c r="A50" s="310" t="s">
        <v>353</v>
      </c>
      <c r="B50" s="237" t="s">
        <v>167</v>
      </c>
      <c r="C50" s="326" t="s">
        <v>169</v>
      </c>
      <c r="D50" s="326" t="s">
        <v>313</v>
      </c>
      <c r="E50" s="326"/>
      <c r="F50" s="117"/>
      <c r="G50" s="117"/>
    </row>
    <row r="51" spans="1:7" ht="16.5" x14ac:dyDescent="0.25">
      <c r="A51" s="305" t="s">
        <v>354</v>
      </c>
      <c r="B51" s="306" t="s">
        <v>167</v>
      </c>
      <c r="C51" s="302">
        <f>C52+C53+C54</f>
        <v>3</v>
      </c>
      <c r="D51" s="302">
        <f>D52+D53+D54</f>
        <v>3</v>
      </c>
      <c r="E51" s="302"/>
      <c r="F51" s="117"/>
      <c r="G51" s="117"/>
    </row>
    <row r="52" spans="1:7" ht="16.5" x14ac:dyDescent="0.25">
      <c r="A52" s="308" t="s">
        <v>355</v>
      </c>
      <c r="B52" s="237" t="s">
        <v>167</v>
      </c>
      <c r="C52" s="228">
        <v>1</v>
      </c>
      <c r="D52" s="228">
        <v>1</v>
      </c>
      <c r="E52" s="228"/>
      <c r="F52" s="117"/>
      <c r="G52" s="117"/>
    </row>
    <row r="53" spans="1:7" ht="16.5" x14ac:dyDescent="0.25">
      <c r="A53" s="308" t="s">
        <v>356</v>
      </c>
      <c r="B53" s="237" t="s">
        <v>167</v>
      </c>
      <c r="C53" s="228">
        <v>1</v>
      </c>
      <c r="D53" s="228">
        <v>1</v>
      </c>
      <c r="E53" s="228"/>
      <c r="F53" s="117"/>
      <c r="G53" s="117"/>
    </row>
    <row r="54" spans="1:7" ht="16.5" x14ac:dyDescent="0.25">
      <c r="A54" s="308" t="s">
        <v>357</v>
      </c>
      <c r="B54" s="237" t="s">
        <v>167</v>
      </c>
      <c r="C54" s="228">
        <v>1</v>
      </c>
      <c r="D54" s="228">
        <v>1</v>
      </c>
      <c r="E54" s="228"/>
      <c r="F54" s="117"/>
      <c r="G54" s="117"/>
    </row>
    <row r="55" spans="1:7" ht="16.5" x14ac:dyDescent="0.25">
      <c r="A55" s="305" t="s">
        <v>358</v>
      </c>
      <c r="B55" s="306" t="s">
        <v>167</v>
      </c>
      <c r="C55" s="302">
        <f>C56+C57+C58+C59+C60</f>
        <v>5</v>
      </c>
      <c r="D55" s="302">
        <f>D56+D57+D58+D59+D60</f>
        <v>5</v>
      </c>
      <c r="E55" s="302"/>
      <c r="F55" s="117"/>
      <c r="G55" s="117"/>
    </row>
    <row r="56" spans="1:7" ht="16.5" x14ac:dyDescent="0.25">
      <c r="A56" s="308" t="s">
        <v>359</v>
      </c>
      <c r="B56" s="237" t="s">
        <v>167</v>
      </c>
      <c r="C56" s="228">
        <v>1</v>
      </c>
      <c r="D56" s="228">
        <v>1</v>
      </c>
      <c r="E56" s="228"/>
      <c r="F56" s="117"/>
      <c r="G56" s="117"/>
    </row>
    <row r="57" spans="1:7" ht="16.5" x14ac:dyDescent="0.25">
      <c r="A57" s="308" t="s">
        <v>360</v>
      </c>
      <c r="B57" s="237" t="s">
        <v>167</v>
      </c>
      <c r="C57" s="228">
        <v>1</v>
      </c>
      <c r="D57" s="228">
        <v>1</v>
      </c>
      <c r="E57" s="228"/>
      <c r="F57" s="117"/>
      <c r="G57" s="117"/>
    </row>
    <row r="58" spans="1:7" ht="16.5" x14ac:dyDescent="0.25">
      <c r="A58" s="308" t="s">
        <v>361</v>
      </c>
      <c r="B58" s="237" t="s">
        <v>167</v>
      </c>
      <c r="C58" s="228">
        <v>1</v>
      </c>
      <c r="D58" s="228">
        <v>1</v>
      </c>
      <c r="E58" s="228"/>
      <c r="F58" s="117"/>
      <c r="G58" s="117"/>
    </row>
    <row r="59" spans="1:7" ht="16.5" x14ac:dyDescent="0.25">
      <c r="A59" s="308" t="s">
        <v>362</v>
      </c>
      <c r="B59" s="237" t="s">
        <v>167</v>
      </c>
      <c r="C59" s="228">
        <v>1</v>
      </c>
      <c r="D59" s="228">
        <v>1</v>
      </c>
      <c r="E59" s="228"/>
      <c r="F59" s="117"/>
      <c r="G59" s="117"/>
    </row>
    <row r="60" spans="1:7" ht="17.25" thickBot="1" x14ac:dyDescent="0.3">
      <c r="A60" s="308" t="s">
        <v>415</v>
      </c>
      <c r="B60" s="237" t="s">
        <v>167</v>
      </c>
      <c r="C60" s="231">
        <v>1</v>
      </c>
      <c r="D60" s="231">
        <v>1</v>
      </c>
      <c r="E60" s="231"/>
      <c r="F60" s="117"/>
      <c r="G60" s="117"/>
    </row>
    <row r="61" spans="1:7" ht="20.100000000000001" customHeight="1" thickBot="1" x14ac:dyDescent="0.25">
      <c r="A61" s="922" t="s">
        <v>170</v>
      </c>
      <c r="B61" s="923"/>
      <c r="C61" s="923"/>
      <c r="D61" s="923"/>
      <c r="E61" s="925"/>
    </row>
    <row r="62" spans="1:7" ht="17.25" customHeight="1" x14ac:dyDescent="0.25">
      <c r="A62" s="337" t="s">
        <v>363</v>
      </c>
      <c r="B62" s="227" t="s">
        <v>167</v>
      </c>
      <c r="C62" s="338">
        <f>SUM(C63,C65,C71,C73,C77,C82)+C87</f>
        <v>19</v>
      </c>
      <c r="D62" s="338">
        <f>SUM(D63,D65,D71,D73,D77,D82)+D87</f>
        <v>18</v>
      </c>
      <c r="E62" s="312">
        <v>56</v>
      </c>
      <c r="F62" s="117"/>
      <c r="G62" s="117"/>
    </row>
    <row r="63" spans="1:7" ht="16.5" x14ac:dyDescent="0.25">
      <c r="A63" s="339" t="s">
        <v>462</v>
      </c>
      <c r="B63" s="340" t="s">
        <v>167</v>
      </c>
      <c r="C63" s="311">
        <v>7</v>
      </c>
      <c r="D63" s="311">
        <v>6</v>
      </c>
      <c r="E63" s="311">
        <v>4</v>
      </c>
      <c r="F63" s="117"/>
      <c r="G63" s="117"/>
    </row>
    <row r="64" spans="1:7" ht="16.5" x14ac:dyDescent="0.25">
      <c r="A64" s="316" t="s">
        <v>364</v>
      </c>
      <c r="B64" s="228" t="s">
        <v>27</v>
      </c>
      <c r="C64" s="312">
        <v>2379</v>
      </c>
      <c r="D64" s="312">
        <v>2355</v>
      </c>
      <c r="E64" s="312">
        <v>972</v>
      </c>
      <c r="F64" s="117"/>
      <c r="G64" s="117"/>
    </row>
    <row r="65" spans="1:7" ht="23.25" customHeight="1" x14ac:dyDescent="0.2">
      <c r="A65" s="339" t="s">
        <v>365</v>
      </c>
      <c r="B65" s="306" t="s">
        <v>167</v>
      </c>
      <c r="C65" s="306">
        <v>5</v>
      </c>
      <c r="D65" s="306">
        <v>5</v>
      </c>
      <c r="E65" s="306">
        <v>1</v>
      </c>
      <c r="F65" s="117"/>
      <c r="G65" s="117"/>
    </row>
    <row r="66" spans="1:7" ht="19.5" customHeight="1" x14ac:dyDescent="0.2">
      <c r="A66" s="314" t="s">
        <v>366</v>
      </c>
      <c r="B66" s="239" t="s">
        <v>167</v>
      </c>
      <c r="C66" s="239">
        <v>4</v>
      </c>
      <c r="D66" s="239">
        <v>4</v>
      </c>
      <c r="E66" s="367"/>
      <c r="F66" s="117"/>
      <c r="G66" s="117"/>
    </row>
    <row r="67" spans="1:7" ht="18.75" customHeight="1" x14ac:dyDescent="0.2">
      <c r="A67" s="316" t="s">
        <v>367</v>
      </c>
      <c r="B67" s="237" t="s">
        <v>167</v>
      </c>
      <c r="C67" s="304">
        <v>1495</v>
      </c>
      <c r="D67" s="304">
        <v>1495</v>
      </c>
      <c r="E67" s="368"/>
      <c r="F67" s="117"/>
      <c r="G67" s="117"/>
    </row>
    <row r="68" spans="1:7" ht="18.75" customHeight="1" x14ac:dyDescent="0.2">
      <c r="A68" s="316" t="s">
        <v>368</v>
      </c>
      <c r="B68" s="237" t="s">
        <v>27</v>
      </c>
      <c r="C68" s="304">
        <v>300410</v>
      </c>
      <c r="D68" s="304">
        <v>316270</v>
      </c>
      <c r="E68" s="368"/>
      <c r="F68" s="117"/>
      <c r="G68" s="117"/>
    </row>
    <row r="69" spans="1:7" ht="18.75" customHeight="1" x14ac:dyDescent="0.2">
      <c r="A69" s="316" t="s">
        <v>463</v>
      </c>
      <c r="B69" s="237" t="s">
        <v>27</v>
      </c>
      <c r="C69" s="304" t="s">
        <v>464</v>
      </c>
      <c r="D69" s="304" t="s">
        <v>465</v>
      </c>
      <c r="E69" s="368"/>
      <c r="F69" s="117"/>
      <c r="G69" s="117"/>
    </row>
    <row r="70" spans="1:7" ht="30.75" customHeight="1" x14ac:dyDescent="0.2">
      <c r="A70" s="314" t="s">
        <v>431</v>
      </c>
      <c r="B70" s="239" t="s">
        <v>167</v>
      </c>
      <c r="C70" s="239">
        <v>1</v>
      </c>
      <c r="D70" s="239">
        <v>1</v>
      </c>
      <c r="E70" s="367"/>
      <c r="F70" s="117"/>
      <c r="G70" s="117"/>
    </row>
    <row r="71" spans="1:7" ht="18.75" customHeight="1" x14ac:dyDescent="0.2">
      <c r="A71" s="341" t="s">
        <v>369</v>
      </c>
      <c r="B71" s="306" t="s">
        <v>167</v>
      </c>
      <c r="C71" s="313">
        <v>1</v>
      </c>
      <c r="D71" s="313">
        <v>1</v>
      </c>
      <c r="E71" s="369"/>
      <c r="F71" s="117"/>
      <c r="G71" s="117"/>
    </row>
    <row r="72" spans="1:7" ht="16.5" x14ac:dyDescent="0.2">
      <c r="A72" s="314" t="s">
        <v>370</v>
      </c>
      <c r="B72" s="237" t="s">
        <v>167</v>
      </c>
      <c r="C72" s="237">
        <v>1</v>
      </c>
      <c r="D72" s="237">
        <v>1</v>
      </c>
      <c r="E72" s="370"/>
      <c r="F72" s="117"/>
      <c r="G72" s="117"/>
    </row>
    <row r="73" spans="1:7" ht="16.5" customHeight="1" x14ac:dyDescent="0.2">
      <c r="A73" s="339" t="s">
        <v>371</v>
      </c>
      <c r="B73" s="306" t="s">
        <v>167</v>
      </c>
      <c r="C73" s="306">
        <v>1</v>
      </c>
      <c r="D73" s="306">
        <v>1</v>
      </c>
      <c r="E73" s="306">
        <v>26</v>
      </c>
      <c r="F73" s="117"/>
      <c r="G73" s="117"/>
    </row>
    <row r="74" spans="1:7" ht="16.5" x14ac:dyDescent="0.2">
      <c r="A74" s="314" t="s">
        <v>372</v>
      </c>
      <c r="B74" s="237" t="s">
        <v>167</v>
      </c>
      <c r="C74" s="237">
        <v>1</v>
      </c>
      <c r="D74" s="237">
        <v>1</v>
      </c>
      <c r="E74" s="370"/>
      <c r="F74" s="117"/>
      <c r="G74" s="117"/>
    </row>
    <row r="75" spans="1:7" ht="16.5" x14ac:dyDescent="0.2">
      <c r="A75" s="314" t="s">
        <v>373</v>
      </c>
      <c r="B75" s="237" t="s">
        <v>167</v>
      </c>
      <c r="C75" s="237">
        <v>9</v>
      </c>
      <c r="D75" s="237">
        <v>9</v>
      </c>
      <c r="E75" s="370"/>
      <c r="F75" s="117"/>
      <c r="G75" s="117"/>
    </row>
    <row r="76" spans="1:7" ht="17.25" thickBot="1" x14ac:dyDescent="0.25">
      <c r="A76" s="342" t="s">
        <v>374</v>
      </c>
      <c r="B76" s="240" t="s">
        <v>27</v>
      </c>
      <c r="C76" s="317">
        <v>440643</v>
      </c>
      <c r="D76" s="317">
        <v>441813</v>
      </c>
      <c r="E76" s="371"/>
      <c r="F76" s="117"/>
      <c r="G76" s="117"/>
    </row>
    <row r="77" spans="1:7" ht="16.5" x14ac:dyDescent="0.2">
      <c r="A77" s="341" t="s">
        <v>375</v>
      </c>
      <c r="B77" s="306" t="s">
        <v>167</v>
      </c>
      <c r="C77" s="313">
        <v>2</v>
      </c>
      <c r="D77" s="313">
        <v>2</v>
      </c>
      <c r="E77" s="313">
        <v>1</v>
      </c>
      <c r="F77" s="117"/>
      <c r="G77" s="117"/>
    </row>
    <row r="78" spans="1:7" ht="16.5" x14ac:dyDescent="0.2">
      <c r="A78" s="314" t="s">
        <v>376</v>
      </c>
      <c r="B78" s="237" t="s">
        <v>167</v>
      </c>
      <c r="C78" s="237">
        <v>1</v>
      </c>
      <c r="D78" s="237">
        <v>1</v>
      </c>
      <c r="E78" s="239"/>
      <c r="F78" s="117"/>
      <c r="G78" s="117"/>
    </row>
    <row r="79" spans="1:7" ht="16.5" x14ac:dyDescent="0.2">
      <c r="A79" s="316" t="s">
        <v>377</v>
      </c>
      <c r="B79" s="237" t="s">
        <v>167</v>
      </c>
      <c r="C79" s="304">
        <v>4947</v>
      </c>
      <c r="D79" s="304">
        <v>5193</v>
      </c>
      <c r="E79" s="324"/>
      <c r="F79" s="117"/>
      <c r="G79" s="117"/>
    </row>
    <row r="80" spans="1:7" ht="16.5" x14ac:dyDescent="0.2">
      <c r="A80" s="316" t="s">
        <v>378</v>
      </c>
      <c r="B80" s="237" t="s">
        <v>27</v>
      </c>
      <c r="C80" s="304">
        <v>101461</v>
      </c>
      <c r="D80" s="304">
        <v>114535</v>
      </c>
      <c r="E80" s="324"/>
      <c r="F80" s="117"/>
      <c r="G80" s="117"/>
    </row>
    <row r="81" spans="1:10" ht="36.75" customHeight="1" x14ac:dyDescent="0.2">
      <c r="A81" s="314" t="s">
        <v>379</v>
      </c>
      <c r="B81" s="237" t="s">
        <v>167</v>
      </c>
      <c r="C81" s="237">
        <v>1</v>
      </c>
      <c r="D81" s="237">
        <v>1</v>
      </c>
      <c r="E81" s="239"/>
      <c r="F81" s="117"/>
      <c r="G81" s="117"/>
    </row>
    <row r="82" spans="1:10" ht="16.5" x14ac:dyDescent="0.2">
      <c r="A82" s="343" t="s">
        <v>380</v>
      </c>
      <c r="B82" s="306" t="s">
        <v>167</v>
      </c>
      <c r="C82" s="306">
        <v>2</v>
      </c>
      <c r="D82" s="306">
        <v>2</v>
      </c>
      <c r="E82" s="306">
        <v>1</v>
      </c>
      <c r="F82" s="117"/>
      <c r="G82" s="117"/>
    </row>
    <row r="83" spans="1:10" ht="16.5" x14ac:dyDescent="0.25">
      <c r="A83" s="308" t="s">
        <v>381</v>
      </c>
      <c r="B83" s="237" t="s">
        <v>167</v>
      </c>
      <c r="C83" s="237">
        <v>1</v>
      </c>
      <c r="D83" s="237">
        <v>1</v>
      </c>
      <c r="E83" s="367"/>
      <c r="F83" s="117"/>
      <c r="G83" s="117"/>
    </row>
    <row r="84" spans="1:10" ht="16.5" x14ac:dyDescent="0.2">
      <c r="A84" s="314" t="s">
        <v>382</v>
      </c>
      <c r="B84" s="237" t="s">
        <v>167</v>
      </c>
      <c r="C84" s="315">
        <v>0.5</v>
      </c>
      <c r="D84" s="315">
        <v>0.5</v>
      </c>
      <c r="E84" s="372"/>
      <c r="F84" s="117"/>
      <c r="G84" s="117"/>
    </row>
    <row r="85" spans="1:10" ht="16.5" x14ac:dyDescent="0.2">
      <c r="A85" s="316" t="s">
        <v>383</v>
      </c>
      <c r="B85" s="237" t="s">
        <v>167</v>
      </c>
      <c r="C85" s="304">
        <v>73429</v>
      </c>
      <c r="D85" s="304">
        <v>75565</v>
      </c>
      <c r="E85" s="304"/>
      <c r="F85" s="117"/>
      <c r="G85" s="117"/>
    </row>
    <row r="86" spans="1:10" ht="16.5" x14ac:dyDescent="0.2">
      <c r="A86" s="316" t="s">
        <v>384</v>
      </c>
      <c r="B86" s="237" t="s">
        <v>27</v>
      </c>
      <c r="C86" s="304">
        <v>317102</v>
      </c>
      <c r="D86" s="304">
        <v>365316</v>
      </c>
      <c r="E86" s="304"/>
      <c r="F86" s="117"/>
      <c r="G86" s="117"/>
    </row>
    <row r="87" spans="1:10" ht="19.5" customHeight="1" x14ac:dyDescent="0.25">
      <c r="A87" s="305" t="s">
        <v>416</v>
      </c>
      <c r="B87" s="302" t="s">
        <v>167</v>
      </c>
      <c r="C87" s="302">
        <f>C88</f>
        <v>1</v>
      </c>
      <c r="D87" s="302">
        <f>D88</f>
        <v>1</v>
      </c>
      <c r="E87" s="302"/>
      <c r="F87" s="117"/>
      <c r="G87" s="120"/>
      <c r="H87" s="121"/>
      <c r="I87" s="121"/>
      <c r="J87" s="121"/>
    </row>
    <row r="88" spans="1:10" ht="18" customHeight="1" thickBot="1" x14ac:dyDescent="0.3">
      <c r="A88" s="308" t="s">
        <v>417</v>
      </c>
      <c r="B88" s="231" t="s">
        <v>167</v>
      </c>
      <c r="C88" s="231">
        <v>1</v>
      </c>
      <c r="D88" s="231">
        <v>1</v>
      </c>
      <c r="E88" s="231"/>
      <c r="F88" s="117"/>
      <c r="G88" s="122"/>
      <c r="H88" s="121"/>
      <c r="I88" s="121"/>
      <c r="J88" s="121"/>
    </row>
    <row r="89" spans="1:10" ht="20.100000000000001" customHeight="1" thickBot="1" x14ac:dyDescent="0.25">
      <c r="A89" s="922" t="s">
        <v>171</v>
      </c>
      <c r="B89" s="923"/>
      <c r="C89" s="923"/>
      <c r="D89" s="923"/>
      <c r="E89" s="925"/>
    </row>
    <row r="90" spans="1:10" ht="16.5" customHeight="1" x14ac:dyDescent="0.25">
      <c r="A90" s="234" t="s">
        <v>385</v>
      </c>
      <c r="B90" s="227" t="s">
        <v>167</v>
      </c>
      <c r="C90" s="227">
        <f>C91+C103+C105</f>
        <v>24</v>
      </c>
      <c r="D90" s="227">
        <f>D91+D103+D105</f>
        <v>16</v>
      </c>
      <c r="E90" s="227">
        <f>E91+E103+E105</f>
        <v>4</v>
      </c>
      <c r="F90" s="117"/>
      <c r="G90" s="117"/>
    </row>
    <row r="91" spans="1:10" ht="16.5" x14ac:dyDescent="0.25">
      <c r="A91" s="318" t="s">
        <v>386</v>
      </c>
      <c r="B91" s="302" t="s">
        <v>167</v>
      </c>
      <c r="C91" s="302">
        <f>SUM(C92:C101)</f>
        <v>14</v>
      </c>
      <c r="D91" s="302">
        <f>SUM(D92:D101)</f>
        <v>6</v>
      </c>
      <c r="E91" s="302">
        <v>3</v>
      </c>
      <c r="F91" s="117"/>
      <c r="G91" s="117"/>
    </row>
    <row r="92" spans="1:10" ht="16.5" x14ac:dyDescent="0.25">
      <c r="A92" s="236" t="s">
        <v>466</v>
      </c>
      <c r="B92" s="228" t="s">
        <v>167</v>
      </c>
      <c r="C92" s="228">
        <v>1</v>
      </c>
      <c r="D92" s="228">
        <v>0</v>
      </c>
      <c r="E92" s="228">
        <v>1</v>
      </c>
      <c r="F92" s="117"/>
      <c r="G92" s="117"/>
    </row>
    <row r="93" spans="1:10" ht="16.5" x14ac:dyDescent="0.25">
      <c r="A93" s="241" t="s">
        <v>467</v>
      </c>
      <c r="B93" s="228" t="s">
        <v>167</v>
      </c>
      <c r="C93" s="228">
        <v>2</v>
      </c>
      <c r="D93" s="228">
        <v>0</v>
      </c>
      <c r="E93" s="228">
        <v>1</v>
      </c>
      <c r="F93" s="117"/>
      <c r="G93" s="117"/>
    </row>
    <row r="94" spans="1:10" ht="17.25" customHeight="1" x14ac:dyDescent="0.25">
      <c r="A94" s="236" t="s">
        <v>387</v>
      </c>
      <c r="B94" s="228" t="s">
        <v>167</v>
      </c>
      <c r="C94" s="228">
        <v>1</v>
      </c>
      <c r="D94" s="228">
        <v>1</v>
      </c>
      <c r="E94" s="364"/>
      <c r="F94" s="117"/>
      <c r="G94" s="117"/>
    </row>
    <row r="95" spans="1:10" ht="16.5" x14ac:dyDescent="0.25">
      <c r="A95" s="236" t="s">
        <v>388</v>
      </c>
      <c r="B95" s="228" t="s">
        <v>167</v>
      </c>
      <c r="C95" s="228">
        <v>1</v>
      </c>
      <c r="D95" s="228">
        <v>1</v>
      </c>
      <c r="E95" s="364"/>
      <c r="F95" s="117"/>
      <c r="G95" s="117"/>
    </row>
    <row r="96" spans="1:10" ht="15.75" customHeight="1" x14ac:dyDescent="0.25">
      <c r="A96" s="242" t="s">
        <v>389</v>
      </c>
      <c r="B96" s="228" t="s">
        <v>167</v>
      </c>
      <c r="C96" s="228">
        <v>2</v>
      </c>
      <c r="D96" s="228">
        <v>2</v>
      </c>
      <c r="E96" s="364"/>
      <c r="F96" s="117"/>
      <c r="G96" s="117"/>
    </row>
    <row r="97" spans="1:10" ht="15.75" customHeight="1" x14ac:dyDescent="0.25">
      <c r="A97" s="242" t="s">
        <v>468</v>
      </c>
      <c r="B97" s="228" t="s">
        <v>167</v>
      </c>
      <c r="C97" s="228">
        <v>1</v>
      </c>
      <c r="D97" s="228">
        <v>0</v>
      </c>
      <c r="E97" s="364"/>
      <c r="F97" s="117"/>
      <c r="G97" s="117"/>
    </row>
    <row r="98" spans="1:10" ht="16.5" x14ac:dyDescent="0.25">
      <c r="A98" s="483" t="s">
        <v>469</v>
      </c>
      <c r="B98" s="228" t="s">
        <v>167</v>
      </c>
      <c r="C98" s="228">
        <v>2</v>
      </c>
      <c r="D98" s="228">
        <v>0</v>
      </c>
      <c r="E98" s="364"/>
      <c r="F98" s="117"/>
      <c r="G98" s="117"/>
    </row>
    <row r="99" spans="1:10" ht="15.75" customHeight="1" x14ac:dyDescent="0.25">
      <c r="A99" s="242" t="s">
        <v>470</v>
      </c>
      <c r="B99" s="228" t="s">
        <v>167</v>
      </c>
      <c r="C99" s="228">
        <v>2</v>
      </c>
      <c r="D99" s="228">
        <v>1</v>
      </c>
      <c r="E99" s="364"/>
      <c r="F99" s="117"/>
      <c r="G99" s="117"/>
    </row>
    <row r="100" spans="1:10" ht="15.75" customHeight="1" x14ac:dyDescent="0.25">
      <c r="A100" s="242" t="s">
        <v>390</v>
      </c>
      <c r="B100" s="228" t="s">
        <v>167</v>
      </c>
      <c r="C100" s="228">
        <v>1</v>
      </c>
      <c r="D100" s="228">
        <v>1</v>
      </c>
      <c r="E100" s="364"/>
      <c r="F100" s="117"/>
      <c r="G100" s="117"/>
    </row>
    <row r="101" spans="1:10" ht="15.75" customHeight="1" x14ac:dyDescent="0.25">
      <c r="A101" s="242" t="s">
        <v>471</v>
      </c>
      <c r="B101" s="228" t="s">
        <v>167</v>
      </c>
      <c r="C101" s="228">
        <v>1</v>
      </c>
      <c r="D101" s="228">
        <v>0</v>
      </c>
      <c r="E101" s="364"/>
      <c r="F101" s="117"/>
      <c r="G101" s="117"/>
    </row>
    <row r="102" spans="1:10" ht="15.75" customHeight="1" x14ac:dyDescent="0.25">
      <c r="A102" s="238" t="s">
        <v>391</v>
      </c>
      <c r="B102" s="228" t="s">
        <v>27</v>
      </c>
      <c r="C102" s="229">
        <v>6318</v>
      </c>
      <c r="D102" s="229">
        <v>6392</v>
      </c>
      <c r="E102" s="373"/>
      <c r="F102" s="117"/>
      <c r="G102" s="117"/>
    </row>
    <row r="103" spans="1:10" ht="16.5" x14ac:dyDescent="0.25">
      <c r="A103" s="319" t="s">
        <v>392</v>
      </c>
      <c r="B103" s="302" t="s">
        <v>167</v>
      </c>
      <c r="C103" s="302">
        <v>9</v>
      </c>
      <c r="D103" s="302">
        <v>9</v>
      </c>
      <c r="E103" s="340">
        <v>1</v>
      </c>
      <c r="F103" s="117"/>
      <c r="G103" s="117"/>
    </row>
    <row r="104" spans="1:10" ht="19.5" customHeight="1" x14ac:dyDescent="0.25">
      <c r="A104" s="320" t="s">
        <v>337</v>
      </c>
      <c r="B104" s="228" t="s">
        <v>27</v>
      </c>
      <c r="C104" s="304">
        <v>6280</v>
      </c>
      <c r="D104" s="304">
        <v>5723</v>
      </c>
      <c r="E104" s="304">
        <v>10348</v>
      </c>
      <c r="F104" s="117"/>
      <c r="G104" s="117"/>
    </row>
    <row r="105" spans="1:10" ht="19.5" customHeight="1" x14ac:dyDescent="0.25">
      <c r="A105" s="305" t="s">
        <v>418</v>
      </c>
      <c r="B105" s="302" t="s">
        <v>167</v>
      </c>
      <c r="C105" s="302">
        <f>C106</f>
        <v>1</v>
      </c>
      <c r="D105" s="302">
        <f>D106</f>
        <v>1</v>
      </c>
      <c r="E105" s="302"/>
      <c r="F105" s="117"/>
      <c r="G105" s="120"/>
      <c r="H105" s="121"/>
      <c r="I105" s="121"/>
      <c r="J105" s="121"/>
    </row>
    <row r="106" spans="1:10" ht="18" customHeight="1" thickBot="1" x14ac:dyDescent="0.3">
      <c r="A106" s="308" t="s">
        <v>419</v>
      </c>
      <c r="B106" s="231" t="s">
        <v>167</v>
      </c>
      <c r="C106" s="231">
        <v>1</v>
      </c>
      <c r="D106" s="231">
        <v>1</v>
      </c>
      <c r="E106" s="231"/>
      <c r="F106" s="117"/>
      <c r="G106" s="122"/>
      <c r="H106" s="121"/>
      <c r="I106" s="121"/>
      <c r="J106" s="121"/>
    </row>
    <row r="107" spans="1:10" ht="20.100000000000001" customHeight="1" thickBot="1" x14ac:dyDescent="0.25">
      <c r="A107" s="922" t="s">
        <v>269</v>
      </c>
      <c r="B107" s="926"/>
      <c r="C107" s="926"/>
      <c r="D107" s="926"/>
      <c r="E107" s="927"/>
    </row>
    <row r="108" spans="1:10" ht="19.5" customHeight="1" x14ac:dyDescent="0.25">
      <c r="A108" s="344" t="s">
        <v>393</v>
      </c>
      <c r="B108" s="335" t="s">
        <v>167</v>
      </c>
      <c r="C108" s="323">
        <f>C109+C112+C115+C118</f>
        <v>4</v>
      </c>
      <c r="D108" s="323">
        <f>D109+D112+D115+D118</f>
        <v>4</v>
      </c>
      <c r="E108" s="323"/>
      <c r="F108" s="117"/>
      <c r="G108" s="117"/>
    </row>
    <row r="109" spans="1:10" ht="19.5" customHeight="1" x14ac:dyDescent="0.25">
      <c r="A109" s="319" t="s">
        <v>394</v>
      </c>
      <c r="B109" s="306" t="s">
        <v>167</v>
      </c>
      <c r="C109" s="313">
        <v>1</v>
      </c>
      <c r="D109" s="313">
        <v>1</v>
      </c>
      <c r="E109" s="313"/>
      <c r="F109" s="117"/>
      <c r="G109" s="117"/>
    </row>
    <row r="110" spans="1:10" ht="19.5" customHeight="1" x14ac:dyDescent="0.25">
      <c r="A110" s="320" t="s">
        <v>395</v>
      </c>
      <c r="B110" s="239" t="s">
        <v>167</v>
      </c>
      <c r="C110" s="324">
        <v>1</v>
      </c>
      <c r="D110" s="324">
        <v>1</v>
      </c>
      <c r="E110" s="324"/>
      <c r="F110" s="117"/>
      <c r="G110" s="117"/>
    </row>
    <row r="111" spans="1:10" ht="19.5" customHeight="1" x14ac:dyDescent="0.25">
      <c r="A111" s="321" t="s">
        <v>396</v>
      </c>
      <c r="B111" s="237" t="s">
        <v>27</v>
      </c>
      <c r="C111" s="304">
        <v>4147</v>
      </c>
      <c r="D111" s="304">
        <v>3546</v>
      </c>
      <c r="E111" s="304"/>
      <c r="F111" s="117"/>
      <c r="G111" s="117"/>
    </row>
    <row r="112" spans="1:10" ht="36" customHeight="1" x14ac:dyDescent="0.25">
      <c r="A112" s="345" t="s">
        <v>397</v>
      </c>
      <c r="B112" s="306" t="s">
        <v>167</v>
      </c>
      <c r="C112" s="313">
        <v>1</v>
      </c>
      <c r="D112" s="313">
        <v>1</v>
      </c>
      <c r="E112" s="313"/>
      <c r="F112" s="117"/>
      <c r="G112" s="117"/>
    </row>
    <row r="113" spans="1:7" ht="19.5" customHeight="1" x14ac:dyDescent="0.25">
      <c r="A113" s="320" t="s">
        <v>398</v>
      </c>
      <c r="B113" s="239" t="s">
        <v>167</v>
      </c>
      <c r="C113" s="324">
        <v>1</v>
      </c>
      <c r="D113" s="324">
        <v>1</v>
      </c>
      <c r="E113" s="324"/>
      <c r="F113" s="117"/>
      <c r="G113" s="117"/>
    </row>
    <row r="114" spans="1:7" ht="19.5" customHeight="1" x14ac:dyDescent="0.25">
      <c r="A114" s="321" t="s">
        <v>396</v>
      </c>
      <c r="B114" s="237" t="s">
        <v>27</v>
      </c>
      <c r="C114" s="304">
        <v>1105</v>
      </c>
      <c r="D114" s="304">
        <v>1029</v>
      </c>
      <c r="E114" s="304"/>
      <c r="F114" s="117"/>
      <c r="G114" s="117"/>
    </row>
    <row r="115" spans="1:7" ht="34.5" customHeight="1" x14ac:dyDescent="0.25">
      <c r="A115" s="345" t="s">
        <v>399</v>
      </c>
      <c r="B115" s="306" t="s">
        <v>167</v>
      </c>
      <c r="C115" s="313">
        <v>1</v>
      </c>
      <c r="D115" s="313">
        <v>1</v>
      </c>
      <c r="E115" s="313"/>
      <c r="F115" s="117"/>
      <c r="G115" s="117"/>
    </row>
    <row r="116" spans="1:7" ht="19.5" customHeight="1" x14ac:dyDescent="0.25">
      <c r="A116" s="320" t="s">
        <v>420</v>
      </c>
      <c r="B116" s="239" t="s">
        <v>167</v>
      </c>
      <c r="C116" s="324">
        <v>1</v>
      </c>
      <c r="D116" s="324">
        <v>1</v>
      </c>
      <c r="E116" s="324"/>
      <c r="F116" s="117"/>
      <c r="G116" s="117"/>
    </row>
    <row r="117" spans="1:7" ht="19.5" customHeight="1" x14ac:dyDescent="0.25">
      <c r="A117" s="321" t="s">
        <v>396</v>
      </c>
      <c r="B117" s="237" t="s">
        <v>27</v>
      </c>
      <c r="C117" s="304">
        <v>4390</v>
      </c>
      <c r="D117" s="304">
        <v>3237</v>
      </c>
      <c r="E117" s="304"/>
      <c r="F117" s="117"/>
      <c r="G117" s="117"/>
    </row>
    <row r="118" spans="1:7" ht="34.5" customHeight="1" x14ac:dyDescent="0.25">
      <c r="A118" s="345" t="s">
        <v>421</v>
      </c>
      <c r="B118" s="306" t="s">
        <v>167</v>
      </c>
      <c r="C118" s="313">
        <f>C119</f>
        <v>1</v>
      </c>
      <c r="D118" s="313">
        <v>1</v>
      </c>
      <c r="E118" s="313"/>
      <c r="F118" s="117"/>
      <c r="G118" s="117"/>
    </row>
    <row r="119" spans="1:7" ht="19.5" customHeight="1" thickBot="1" x14ac:dyDescent="0.3">
      <c r="A119" s="320" t="s">
        <v>422</v>
      </c>
      <c r="B119" s="346" t="s">
        <v>167</v>
      </c>
      <c r="C119" s="347">
        <v>1</v>
      </c>
      <c r="D119" s="347">
        <v>1</v>
      </c>
      <c r="E119" s="347"/>
      <c r="F119" s="117"/>
      <c r="G119" s="117"/>
    </row>
    <row r="120" spans="1:7" ht="20.100000000000001" customHeight="1" thickBot="1" x14ac:dyDescent="0.25">
      <c r="A120" s="922" t="s">
        <v>39</v>
      </c>
      <c r="B120" s="928"/>
      <c r="C120" s="928"/>
      <c r="D120" s="928"/>
      <c r="E120" s="929"/>
    </row>
    <row r="121" spans="1:7" ht="19.5" customHeight="1" x14ac:dyDescent="0.25">
      <c r="A121" s="344" t="s">
        <v>400</v>
      </c>
      <c r="B121" s="322" t="s">
        <v>167</v>
      </c>
      <c r="C121" s="322">
        <v>1</v>
      </c>
      <c r="D121" s="322">
        <v>1</v>
      </c>
      <c r="E121" s="322">
        <v>1</v>
      </c>
      <c r="F121" s="117"/>
      <c r="G121" s="117"/>
    </row>
    <row r="122" spans="1:7" ht="17.25" customHeight="1" x14ac:dyDescent="0.25">
      <c r="A122" s="321" t="s">
        <v>472</v>
      </c>
      <c r="B122" s="325" t="s">
        <v>27</v>
      </c>
      <c r="C122" s="325">
        <v>423</v>
      </c>
      <c r="D122" s="325">
        <v>430</v>
      </c>
      <c r="E122" s="325"/>
      <c r="F122" s="117"/>
      <c r="G122" s="117"/>
    </row>
    <row r="123" spans="1:7" ht="20.25" customHeight="1" x14ac:dyDescent="0.25">
      <c r="A123" s="319" t="s">
        <v>473</v>
      </c>
      <c r="B123" s="302" t="s">
        <v>167</v>
      </c>
      <c r="C123" s="302">
        <v>1</v>
      </c>
      <c r="D123" s="302">
        <v>1</v>
      </c>
      <c r="E123" s="302"/>
      <c r="F123" s="117"/>
      <c r="G123" s="117"/>
    </row>
    <row r="124" spans="1:7" ht="16.5" customHeight="1" x14ac:dyDescent="0.25">
      <c r="A124" s="348" t="s">
        <v>401</v>
      </c>
      <c r="B124" s="325" t="s">
        <v>27</v>
      </c>
      <c r="C124" s="349">
        <v>19230</v>
      </c>
      <c r="D124" s="349">
        <v>19852</v>
      </c>
      <c r="E124" s="349"/>
      <c r="F124" s="117"/>
      <c r="G124" s="117"/>
    </row>
    <row r="125" spans="1:7" ht="36" customHeight="1" thickBot="1" x14ac:dyDescent="0.3">
      <c r="A125" s="350" t="s">
        <v>423</v>
      </c>
      <c r="B125" s="351" t="s">
        <v>167</v>
      </c>
      <c r="C125" s="351">
        <v>1</v>
      </c>
      <c r="D125" s="351">
        <v>1</v>
      </c>
      <c r="E125" s="351"/>
      <c r="F125" s="117"/>
      <c r="G125" s="117"/>
    </row>
    <row r="126" spans="1:7" ht="18" customHeight="1" x14ac:dyDescent="0.25">
      <c r="A126" s="359"/>
      <c r="B126" s="360"/>
      <c r="C126" s="360"/>
      <c r="D126" s="360"/>
      <c r="E126" s="360"/>
      <c r="F126" s="117"/>
      <c r="G126" s="117"/>
    </row>
    <row r="127" spans="1:7" ht="33.75" customHeight="1" x14ac:dyDescent="0.2">
      <c r="A127" s="915" t="s">
        <v>474</v>
      </c>
      <c r="B127" s="915"/>
      <c r="C127" s="915"/>
      <c r="D127" s="915"/>
      <c r="E127" s="915"/>
      <c r="F127" s="361"/>
    </row>
    <row r="128" spans="1:7" ht="34.5" customHeight="1" x14ac:dyDescent="0.2">
      <c r="A128" s="915" t="s">
        <v>475</v>
      </c>
      <c r="B128" s="915"/>
      <c r="C128" s="915"/>
      <c r="D128" s="915"/>
      <c r="E128" s="915"/>
      <c r="F128" s="361"/>
    </row>
    <row r="129" spans="1:6" ht="56.25" customHeight="1" x14ac:dyDescent="0.2">
      <c r="A129" s="915" t="s">
        <v>476</v>
      </c>
      <c r="B129" s="915"/>
      <c r="C129" s="915"/>
      <c r="D129" s="915"/>
      <c r="E129" s="915"/>
      <c r="F129" s="361"/>
    </row>
    <row r="130" spans="1:6" ht="34.5" customHeight="1" x14ac:dyDescent="0.2">
      <c r="A130" s="915" t="s">
        <v>477</v>
      </c>
      <c r="B130" s="915"/>
      <c r="C130" s="915"/>
      <c r="D130" s="915"/>
      <c r="E130" s="915"/>
      <c r="F130" s="361"/>
    </row>
    <row r="131" spans="1:6" ht="29.25" customHeight="1" x14ac:dyDescent="0.2">
      <c r="A131" s="915" t="s">
        <v>478</v>
      </c>
      <c r="B131" s="915"/>
      <c r="C131" s="915"/>
      <c r="D131" s="915"/>
      <c r="E131" s="915"/>
      <c r="F131" s="361"/>
    </row>
    <row r="132" spans="1:6" ht="39" customHeight="1" x14ac:dyDescent="0.2">
      <c r="A132" s="915" t="s">
        <v>479</v>
      </c>
      <c r="B132" s="915"/>
      <c r="C132" s="915"/>
      <c r="D132" s="915"/>
      <c r="E132" s="915"/>
      <c r="F132" s="361"/>
    </row>
    <row r="133" spans="1:6" ht="29.25" customHeight="1" x14ac:dyDescent="0.2">
      <c r="A133" s="915" t="s">
        <v>480</v>
      </c>
      <c r="B133" s="915"/>
      <c r="C133" s="915"/>
      <c r="D133" s="915"/>
      <c r="E133" s="915"/>
      <c r="F133" s="361"/>
    </row>
    <row r="134" spans="1:6" ht="35.25" customHeight="1" x14ac:dyDescent="0.2">
      <c r="A134" s="915" t="s">
        <v>481</v>
      </c>
      <c r="B134" s="915"/>
      <c r="C134" s="915"/>
      <c r="D134" s="915"/>
      <c r="E134" s="915"/>
      <c r="F134" s="361"/>
    </row>
    <row r="135" spans="1:6" ht="29.25" customHeight="1" x14ac:dyDescent="0.2">
      <c r="A135" s="915" t="s">
        <v>482</v>
      </c>
      <c r="B135" s="915"/>
      <c r="C135" s="915"/>
      <c r="D135" s="915"/>
      <c r="E135" s="915"/>
      <c r="F135" s="361"/>
    </row>
    <row r="136" spans="1:6" ht="29.25" customHeight="1" x14ac:dyDescent="0.2">
      <c r="A136" s="915" t="s">
        <v>483</v>
      </c>
      <c r="B136" s="915"/>
      <c r="C136" s="915"/>
      <c r="D136" s="915"/>
      <c r="E136" s="915"/>
      <c r="F136" s="361"/>
    </row>
  </sheetData>
  <mergeCells count="20">
    <mergeCell ref="A135:E135"/>
    <mergeCell ref="A136:E136"/>
    <mergeCell ref="A129:E129"/>
    <mergeCell ref="A130:E130"/>
    <mergeCell ref="A131:E131"/>
    <mergeCell ref="A132:E132"/>
    <mergeCell ref="A133:E133"/>
    <mergeCell ref="A134:E134"/>
    <mergeCell ref="A128:E128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20:E120"/>
    <mergeCell ref="A127:E127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A46" zoomScale="50" zoomScaleNormal="60" zoomScaleSheetLayoutView="50" workbookViewId="0">
      <selection activeCell="L112" sqref="L11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32" t="s">
        <v>263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</row>
    <row r="2" spans="1:15" ht="6" customHeight="1" thickBot="1" x14ac:dyDescent="0.3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4"/>
    </row>
    <row r="3" spans="1:15" ht="45.75" customHeight="1" thickBot="1" x14ac:dyDescent="0.25">
      <c r="A3" s="184"/>
      <c r="B3" s="933" t="s">
        <v>114</v>
      </c>
      <c r="C3" s="930" t="s">
        <v>173</v>
      </c>
      <c r="D3" s="931"/>
      <c r="E3" s="930" t="s">
        <v>179</v>
      </c>
      <c r="F3" s="931"/>
      <c r="G3" s="930" t="s">
        <v>174</v>
      </c>
      <c r="H3" s="931"/>
      <c r="I3" s="930" t="s">
        <v>175</v>
      </c>
      <c r="J3" s="931"/>
      <c r="K3" s="930" t="s">
        <v>176</v>
      </c>
      <c r="L3" s="931"/>
      <c r="M3" s="930" t="s">
        <v>177</v>
      </c>
      <c r="N3" s="931"/>
    </row>
    <row r="4" spans="1:15" ht="23.25" customHeight="1" thickBot="1" x14ac:dyDescent="0.25">
      <c r="A4" s="184"/>
      <c r="B4" s="934"/>
      <c r="C4" s="188">
        <v>2014</v>
      </c>
      <c r="D4" s="189">
        <v>2015</v>
      </c>
      <c r="E4" s="188">
        <v>2014</v>
      </c>
      <c r="F4" s="189">
        <v>2015</v>
      </c>
      <c r="G4" s="188">
        <v>2014</v>
      </c>
      <c r="H4" s="189">
        <v>2015</v>
      </c>
      <c r="I4" s="188">
        <v>2014</v>
      </c>
      <c r="J4" s="189">
        <v>2015</v>
      </c>
      <c r="K4" s="188">
        <v>2014</v>
      </c>
      <c r="L4" s="189">
        <v>2015</v>
      </c>
      <c r="M4" s="188">
        <v>2014</v>
      </c>
      <c r="N4" s="189">
        <v>2015</v>
      </c>
    </row>
    <row r="5" spans="1:15" s="43" customFormat="1" ht="45" customHeight="1" x14ac:dyDescent="0.2">
      <c r="A5" s="190"/>
      <c r="B5" s="191" t="s">
        <v>9</v>
      </c>
      <c r="C5" s="192">
        <v>5815.07</v>
      </c>
      <c r="D5" s="192">
        <v>4462.3</v>
      </c>
      <c r="E5" s="192">
        <v>14766.91</v>
      </c>
      <c r="F5" s="193">
        <v>8479.875</v>
      </c>
      <c r="G5" s="192">
        <v>1243.48</v>
      </c>
      <c r="H5" s="192">
        <v>853.85</v>
      </c>
      <c r="I5" s="192">
        <v>784.33</v>
      </c>
      <c r="J5" s="193">
        <v>499.9</v>
      </c>
      <c r="K5" s="192">
        <v>1251.8499999999999</v>
      </c>
      <c r="L5" s="192">
        <v>1097.3800000000001</v>
      </c>
      <c r="M5" s="194">
        <v>17.100000000000001</v>
      </c>
      <c r="N5" s="194">
        <v>14.02</v>
      </c>
    </row>
    <row r="6" spans="1:15" s="43" customFormat="1" ht="39" customHeight="1" x14ac:dyDescent="0.2">
      <c r="A6" s="190"/>
      <c r="B6" s="195" t="s">
        <v>10</v>
      </c>
      <c r="C6" s="196">
        <v>5701.4874999999993</v>
      </c>
      <c r="D6" s="196">
        <v>4594.96</v>
      </c>
      <c r="E6" s="196">
        <v>14531.125</v>
      </c>
      <c r="F6" s="197">
        <v>8306.4269047619055</v>
      </c>
      <c r="G6" s="196">
        <v>1197.5999999999999</v>
      </c>
      <c r="H6" s="196">
        <v>920.24</v>
      </c>
      <c r="I6" s="196">
        <v>785.55</v>
      </c>
      <c r="J6" s="197">
        <v>505.57</v>
      </c>
      <c r="K6" s="196">
        <v>1227.19</v>
      </c>
      <c r="L6" s="196">
        <v>1199.9100000000001</v>
      </c>
      <c r="M6" s="198">
        <v>16.84</v>
      </c>
      <c r="N6" s="198">
        <v>15.07</v>
      </c>
    </row>
    <row r="7" spans="1:15" s="43" customFormat="1" ht="39.75" customHeight="1" x14ac:dyDescent="0.2">
      <c r="A7" s="190"/>
      <c r="B7" s="195" t="s">
        <v>11</v>
      </c>
      <c r="C7" s="196">
        <v>5925.4554545454539</v>
      </c>
      <c r="D7" s="196"/>
      <c r="E7" s="196">
        <v>13742.160909090908</v>
      </c>
      <c r="F7" s="197"/>
      <c r="G7" s="196">
        <v>1138.6400000000001</v>
      </c>
      <c r="H7" s="196"/>
      <c r="I7" s="196">
        <v>786.32</v>
      </c>
      <c r="J7" s="197"/>
      <c r="K7" s="196">
        <v>1178.6300000000001</v>
      </c>
      <c r="L7" s="196"/>
      <c r="M7" s="198">
        <v>16.22</v>
      </c>
      <c r="N7" s="198"/>
    </row>
    <row r="8" spans="1:15" s="43" customFormat="1" ht="43.5" customHeight="1" x14ac:dyDescent="0.2">
      <c r="A8" s="190"/>
      <c r="B8" s="195" t="s">
        <v>12</v>
      </c>
      <c r="C8" s="196">
        <v>6027.97</v>
      </c>
      <c r="D8" s="196"/>
      <c r="E8" s="196">
        <v>12779.75</v>
      </c>
      <c r="F8" s="197"/>
      <c r="G8" s="196">
        <v>1150.0999999999999</v>
      </c>
      <c r="H8" s="196"/>
      <c r="I8" s="196">
        <v>768.8</v>
      </c>
      <c r="J8" s="197"/>
      <c r="K8" s="196">
        <v>1197.9100000000001</v>
      </c>
      <c r="L8" s="196"/>
      <c r="M8" s="198">
        <v>16.34</v>
      </c>
      <c r="N8" s="198"/>
    </row>
    <row r="9" spans="1:15" s="43" customFormat="1" ht="41.25" customHeight="1" x14ac:dyDescent="0.2">
      <c r="B9" s="195" t="s">
        <v>13</v>
      </c>
      <c r="C9" s="196">
        <v>6300.0776315789481</v>
      </c>
      <c r="D9" s="196"/>
      <c r="E9" s="196">
        <v>13504.998684210526</v>
      </c>
      <c r="F9" s="197"/>
      <c r="G9" s="196">
        <v>1140.26</v>
      </c>
      <c r="H9" s="196"/>
      <c r="I9" s="196">
        <v>784.42</v>
      </c>
      <c r="J9" s="197"/>
      <c r="K9" s="196">
        <v>1199.05</v>
      </c>
      <c r="L9" s="196"/>
      <c r="M9" s="198">
        <v>16.8</v>
      </c>
      <c r="N9" s="198"/>
    </row>
    <row r="10" spans="1:15" s="43" customFormat="1" ht="41.25" customHeight="1" x14ac:dyDescent="0.2">
      <c r="B10" s="195" t="s">
        <v>14</v>
      </c>
      <c r="C10" s="196">
        <v>5833.2168181818179</v>
      </c>
      <c r="D10" s="196"/>
      <c r="E10" s="196">
        <v>12776.591363636364</v>
      </c>
      <c r="F10" s="197"/>
      <c r="G10" s="196">
        <v>1088.77</v>
      </c>
      <c r="H10" s="196"/>
      <c r="I10" s="196">
        <v>726.77</v>
      </c>
      <c r="J10" s="197"/>
      <c r="K10" s="196">
        <v>1181.5</v>
      </c>
      <c r="L10" s="196"/>
      <c r="M10" s="198">
        <v>16.100000000000001</v>
      </c>
      <c r="N10" s="198"/>
    </row>
    <row r="11" spans="1:15" s="43" customFormat="1" ht="47.25" customHeight="1" x14ac:dyDescent="0.2">
      <c r="B11" s="199" t="s">
        <v>113</v>
      </c>
      <c r="C11" s="200">
        <v>5456.2165217391303</v>
      </c>
      <c r="D11" s="196"/>
      <c r="E11" s="200">
        <v>11380.55</v>
      </c>
      <c r="F11" s="197"/>
      <c r="G11" s="200">
        <v>1014.09</v>
      </c>
      <c r="H11" s="196"/>
      <c r="I11" s="200">
        <v>642.57000000000005</v>
      </c>
      <c r="J11" s="197"/>
      <c r="K11" s="200">
        <v>1130.04</v>
      </c>
      <c r="L11" s="196"/>
      <c r="M11" s="201">
        <v>15.07</v>
      </c>
      <c r="N11" s="198"/>
    </row>
    <row r="12" spans="1:15" s="43" customFormat="1" ht="43.5" customHeight="1" x14ac:dyDescent="0.2">
      <c r="B12" s="199" t="s">
        <v>121</v>
      </c>
      <c r="C12" s="200">
        <v>5088.5600000000004</v>
      </c>
      <c r="D12" s="196"/>
      <c r="E12" s="200">
        <v>10338.75</v>
      </c>
      <c r="F12" s="197"/>
      <c r="G12" s="200">
        <v>983.15</v>
      </c>
      <c r="H12" s="196"/>
      <c r="I12" s="200">
        <v>595.4</v>
      </c>
      <c r="J12" s="197"/>
      <c r="K12" s="200">
        <v>1117.48</v>
      </c>
      <c r="L12" s="196"/>
      <c r="M12" s="201">
        <v>14.94</v>
      </c>
      <c r="N12" s="198"/>
    </row>
    <row r="13" spans="1:15" s="43" customFormat="1" ht="42.75" customHeight="1" x14ac:dyDescent="0.2">
      <c r="B13" s="199" t="s">
        <v>127</v>
      </c>
      <c r="C13" s="200">
        <v>5207.3204545454546</v>
      </c>
      <c r="D13" s="200"/>
      <c r="E13" s="200">
        <v>9895.4599999999991</v>
      </c>
      <c r="F13" s="202"/>
      <c r="G13" s="200">
        <v>965.36</v>
      </c>
      <c r="H13" s="200"/>
      <c r="I13" s="200">
        <v>608.5</v>
      </c>
      <c r="J13" s="202"/>
      <c r="K13" s="200">
        <v>1124.53</v>
      </c>
      <c r="L13" s="200"/>
      <c r="M13" s="201">
        <v>14.79</v>
      </c>
      <c r="N13" s="201"/>
    </row>
    <row r="14" spans="1:15" s="43" customFormat="1" ht="51.75" customHeight="1" x14ac:dyDescent="0.2">
      <c r="B14" s="195" t="s">
        <v>128</v>
      </c>
      <c r="C14" s="196">
        <v>5221.8100000000004</v>
      </c>
      <c r="D14" s="196"/>
      <c r="E14" s="196">
        <v>10341.370000000001</v>
      </c>
      <c r="F14" s="196"/>
      <c r="G14" s="196">
        <v>977.09</v>
      </c>
      <c r="H14" s="196"/>
      <c r="I14" s="196">
        <v>691.5</v>
      </c>
      <c r="J14" s="196"/>
      <c r="K14" s="196">
        <v>1159.25</v>
      </c>
      <c r="L14" s="196"/>
      <c r="M14" s="198">
        <v>15.71</v>
      </c>
      <c r="N14" s="196"/>
    </row>
    <row r="15" spans="1:15" s="43" customFormat="1" ht="45" customHeight="1" x14ac:dyDescent="0.2">
      <c r="B15" s="195" t="s">
        <v>132</v>
      </c>
      <c r="C15" s="196">
        <v>4807.63</v>
      </c>
      <c r="D15" s="203"/>
      <c r="E15" s="196">
        <v>9228.57</v>
      </c>
      <c r="F15" s="204"/>
      <c r="G15" s="196">
        <v>883.52</v>
      </c>
      <c r="H15" s="203"/>
      <c r="I15" s="196">
        <v>574.04999999999995</v>
      </c>
      <c r="J15" s="204"/>
      <c r="K15" s="196">
        <v>1085.7</v>
      </c>
      <c r="L15" s="203"/>
      <c r="M15" s="198">
        <v>14.51</v>
      </c>
      <c r="N15" s="205"/>
    </row>
    <row r="16" spans="1:15" s="43" customFormat="1" ht="51.75" customHeight="1" thickBot="1" x14ac:dyDescent="0.25">
      <c r="B16" s="195" t="s">
        <v>133</v>
      </c>
      <c r="C16" s="196">
        <v>4628.5949999999993</v>
      </c>
      <c r="D16" s="196"/>
      <c r="E16" s="206">
        <v>8688.6914285714283</v>
      </c>
      <c r="F16" s="197"/>
      <c r="G16" s="196">
        <v>859.9</v>
      </c>
      <c r="H16" s="196"/>
      <c r="I16" s="206">
        <v>552.04999999999995</v>
      </c>
      <c r="J16" s="197"/>
      <c r="K16" s="196">
        <v>1068.1400000000001</v>
      </c>
      <c r="L16" s="196"/>
      <c r="M16" s="198">
        <v>14.05</v>
      </c>
      <c r="N16" s="198"/>
    </row>
    <row r="17" spans="2:14" s="43" customFormat="1" ht="49.5" customHeight="1" thickBot="1" x14ac:dyDescent="0.25">
      <c r="B17" s="207" t="s">
        <v>178</v>
      </c>
      <c r="C17" s="208">
        <f>AVERAGE(C5:C16)</f>
        <v>5501.1174483825671</v>
      </c>
      <c r="D17" s="208">
        <f>AVERAGE(D5:D16)</f>
        <v>4528.63</v>
      </c>
      <c r="E17" s="208">
        <f t="shared" ref="E17:I17" si="0">AVERAGE(E5:E16)</f>
        <v>11831.243948792435</v>
      </c>
      <c r="F17" s="208">
        <f>AVERAGE(F5:F16)</f>
        <v>8393.1509523809527</v>
      </c>
      <c r="G17" s="208">
        <f>AVERAGE(G5:G16)</f>
        <v>1053.4966666666667</v>
      </c>
      <c r="H17" s="208">
        <f>AVERAGE(H5:H16)</f>
        <v>887.04500000000007</v>
      </c>
      <c r="I17" s="208">
        <f t="shared" si="0"/>
        <v>691.68833333333339</v>
      </c>
      <c r="J17" s="208">
        <f>AVERAGE(J5:J16)</f>
        <v>502.73500000000001</v>
      </c>
      <c r="K17" s="208">
        <f>AVERAGE(K5:K16)</f>
        <v>1160.1058333333333</v>
      </c>
      <c r="L17" s="208">
        <f>AVERAGE(L5:L16)</f>
        <v>1148.645</v>
      </c>
      <c r="M17" s="209">
        <f>AVERAGE(M5:M16)</f>
        <v>15.705833333333333</v>
      </c>
      <c r="N17" s="209">
        <f>AVERAGE(N5:N16)</f>
        <v>14.545</v>
      </c>
    </row>
    <row r="18" spans="2:14" ht="30" customHeight="1" x14ac:dyDescent="0.25"/>
    <row r="21" spans="2:14" x14ac:dyDescent="0.25">
      <c r="F21" s="53"/>
    </row>
    <row r="57" ht="42.75" customHeight="1" x14ac:dyDescent="0.25"/>
    <row r="96" spans="8:8" ht="26.25" x14ac:dyDescent="0.4">
      <c r="H96" s="103">
        <v>15</v>
      </c>
    </row>
    <row r="97" spans="8:8" ht="26.25" x14ac:dyDescent="0.4">
      <c r="H97" s="10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124" zoomScaleNormal="85" zoomScaleSheetLayoutView="124" workbookViewId="0">
      <selection activeCell="S9" sqref="S9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4"/>
      <c r="C3" s="84"/>
      <c r="D3" s="84"/>
      <c r="E3" s="84"/>
      <c r="F3" s="84"/>
      <c r="G3" s="84"/>
      <c r="H3" s="84"/>
      <c r="I3" s="20"/>
      <c r="J3" s="20"/>
    </row>
    <row r="4" spans="2:10" ht="14.25" customHeight="1" x14ac:dyDescent="0.25">
      <c r="B4" s="85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5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5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5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5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5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5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6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7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8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8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8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9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1" activePane="bottomLeft" state="frozen"/>
      <selection activeCell="BV42" sqref="BV42"/>
      <selection pane="bottomLeft" activeCell="C69" sqref="C69"/>
    </sheetView>
  </sheetViews>
  <sheetFormatPr defaultRowHeight="15.75" x14ac:dyDescent="0.25"/>
  <cols>
    <col min="1" max="1" width="58.5703125" style="385" customWidth="1"/>
    <col min="2" max="2" width="14.28515625" style="385" customWidth="1"/>
    <col min="3" max="3" width="15.28515625" style="385" customWidth="1"/>
    <col min="4" max="4" width="16.7109375" style="386" customWidth="1"/>
    <col min="5" max="5" width="15" style="386" customWidth="1"/>
    <col min="6" max="6" width="22.5703125" style="386" customWidth="1"/>
    <col min="7" max="7" width="12.5703125" style="385" customWidth="1"/>
    <col min="8" max="16384" width="9.140625" style="385"/>
  </cols>
  <sheetData>
    <row r="1" spans="1:6" ht="22.5" x14ac:dyDescent="0.2">
      <c r="A1" s="935" t="s">
        <v>111</v>
      </c>
      <c r="B1" s="935"/>
      <c r="C1" s="935"/>
      <c r="D1" s="935"/>
      <c r="E1" s="935"/>
      <c r="F1" s="935"/>
    </row>
    <row r="2" spans="1:6" ht="23.25" thickBot="1" x14ac:dyDescent="0.25">
      <c r="A2" s="615"/>
      <c r="B2" s="615"/>
      <c r="C2" s="615"/>
      <c r="D2" s="615"/>
      <c r="E2" s="615"/>
      <c r="F2" s="615"/>
    </row>
    <row r="3" spans="1:6" ht="19.5" thickBot="1" x14ac:dyDescent="0.25">
      <c r="A3" s="782" t="s">
        <v>62</v>
      </c>
      <c r="B3" s="937" t="s">
        <v>36</v>
      </c>
      <c r="C3" s="939" t="s">
        <v>46</v>
      </c>
      <c r="D3" s="940"/>
      <c r="E3" s="941"/>
      <c r="F3" s="618" t="s">
        <v>47</v>
      </c>
    </row>
    <row r="4" spans="1:6" ht="28.5" customHeight="1" thickBot="1" x14ac:dyDescent="0.25">
      <c r="A4" s="936"/>
      <c r="B4" s="938"/>
      <c r="C4" s="619" t="s">
        <v>510</v>
      </c>
      <c r="D4" s="620" t="s">
        <v>511</v>
      </c>
      <c r="E4" s="616" t="s">
        <v>54</v>
      </c>
      <c r="F4" s="621" t="s">
        <v>511</v>
      </c>
    </row>
    <row r="5" spans="1:6" ht="23.25" customHeight="1" x14ac:dyDescent="0.3">
      <c r="A5" s="629" t="s">
        <v>33</v>
      </c>
      <c r="B5" s="630"/>
      <c r="C5" s="617"/>
      <c r="D5" s="617"/>
      <c r="E5" s="628"/>
      <c r="F5" s="617"/>
    </row>
    <row r="6" spans="1:6" ht="21.75" customHeight="1" x14ac:dyDescent="0.25">
      <c r="A6" s="644" t="s">
        <v>66</v>
      </c>
      <c r="B6" s="8" t="s">
        <v>41</v>
      </c>
      <c r="C6" s="628">
        <v>46.7</v>
      </c>
      <c r="D6" s="628">
        <v>47</v>
      </c>
      <c r="E6" s="628">
        <f>D6/C6*100</f>
        <v>100.6423982869379</v>
      </c>
      <c r="F6" s="617">
        <v>47.3</v>
      </c>
    </row>
    <row r="7" spans="1:6" ht="21.75" customHeight="1" x14ac:dyDescent="0.25">
      <c r="A7" s="644" t="s">
        <v>292</v>
      </c>
      <c r="B7" s="8" t="s">
        <v>41</v>
      </c>
      <c r="C7" s="628">
        <v>82.7</v>
      </c>
      <c r="D7" s="628">
        <v>90.3</v>
      </c>
      <c r="E7" s="628">
        <f t="shared" ref="E7:E33" si="0">D7/C7*100</f>
        <v>109.18984280532042</v>
      </c>
      <c r="F7" s="617">
        <v>73.36</v>
      </c>
    </row>
    <row r="8" spans="1:6" ht="21.75" customHeight="1" x14ac:dyDescent="0.25">
      <c r="A8" s="644" t="s">
        <v>227</v>
      </c>
      <c r="B8" s="8" t="s">
        <v>41</v>
      </c>
      <c r="C8" s="628">
        <v>82</v>
      </c>
      <c r="D8" s="628">
        <v>90.6</v>
      </c>
      <c r="E8" s="628">
        <f>D8/C8*100</f>
        <v>110.48780487804876</v>
      </c>
      <c r="F8" s="617">
        <v>75.27</v>
      </c>
    </row>
    <row r="9" spans="1:6" ht="21.75" customHeight="1" x14ac:dyDescent="0.25">
      <c r="A9" s="644" t="s">
        <v>67</v>
      </c>
      <c r="B9" s="8" t="s">
        <v>41</v>
      </c>
      <c r="C9" s="628">
        <v>95.4</v>
      </c>
      <c r="D9" s="628">
        <v>108.3</v>
      </c>
      <c r="E9" s="628">
        <f t="shared" si="0"/>
        <v>113.52201257861634</v>
      </c>
      <c r="F9" s="617">
        <v>119.63</v>
      </c>
    </row>
    <row r="10" spans="1:6" ht="21.75" customHeight="1" x14ac:dyDescent="0.25">
      <c r="A10" s="644" t="s">
        <v>293</v>
      </c>
      <c r="B10" s="8" t="s">
        <v>41</v>
      </c>
      <c r="C10" s="628">
        <v>86.3</v>
      </c>
      <c r="D10" s="628">
        <v>108</v>
      </c>
      <c r="E10" s="628">
        <f t="shared" si="0"/>
        <v>125.14484356894555</v>
      </c>
      <c r="F10" s="617">
        <v>98.45</v>
      </c>
    </row>
    <row r="11" spans="1:6" ht="21.75" customHeight="1" x14ac:dyDescent="0.25">
      <c r="A11" s="644" t="s">
        <v>68</v>
      </c>
      <c r="B11" s="8" t="s">
        <v>41</v>
      </c>
      <c r="C11" s="628">
        <v>95.1</v>
      </c>
      <c r="D11" s="628">
        <v>104.8</v>
      </c>
      <c r="E11" s="628">
        <f t="shared" si="0"/>
        <v>110.19978969505783</v>
      </c>
      <c r="F11" s="617">
        <v>100.74</v>
      </c>
    </row>
    <row r="12" spans="1:6" ht="21.75" customHeight="1" x14ac:dyDescent="0.25">
      <c r="A12" s="644" t="s">
        <v>69</v>
      </c>
      <c r="B12" s="8" t="s">
        <v>41</v>
      </c>
      <c r="C12" s="628">
        <v>40.1</v>
      </c>
      <c r="D12" s="628">
        <v>43.7</v>
      </c>
      <c r="E12" s="628">
        <f t="shared" si="0"/>
        <v>108.97755610972568</v>
      </c>
      <c r="F12" s="617">
        <v>40.11</v>
      </c>
    </row>
    <row r="13" spans="1:6" ht="21.75" customHeight="1" x14ac:dyDescent="0.25">
      <c r="A13" s="644" t="s">
        <v>302</v>
      </c>
      <c r="B13" s="8" t="s">
        <v>41</v>
      </c>
      <c r="C13" s="628">
        <v>50.9</v>
      </c>
      <c r="D13" s="628">
        <v>47.9</v>
      </c>
      <c r="E13" s="628">
        <f t="shared" si="0"/>
        <v>94.106090373280949</v>
      </c>
      <c r="F13" s="617">
        <v>42</v>
      </c>
    </row>
    <row r="14" spans="1:6" ht="21.75" customHeight="1" x14ac:dyDescent="0.25">
      <c r="A14" s="644" t="s">
        <v>70</v>
      </c>
      <c r="B14" s="8" t="s">
        <v>41</v>
      </c>
      <c r="C14" s="628">
        <v>47.1</v>
      </c>
      <c r="D14" s="628">
        <v>46.8</v>
      </c>
      <c r="E14" s="628">
        <f t="shared" si="0"/>
        <v>99.363057324840753</v>
      </c>
      <c r="F14" s="617">
        <v>43.56</v>
      </c>
    </row>
    <row r="15" spans="1:6" ht="21.75" customHeight="1" x14ac:dyDescent="0.25">
      <c r="A15" s="644" t="s">
        <v>294</v>
      </c>
      <c r="B15" s="8" t="s">
        <v>41</v>
      </c>
      <c r="C15" s="628">
        <v>395.5</v>
      </c>
      <c r="D15" s="628">
        <v>407.2</v>
      </c>
      <c r="E15" s="628">
        <f t="shared" si="0"/>
        <v>102.95828065739569</v>
      </c>
      <c r="F15" s="617">
        <v>419.69</v>
      </c>
    </row>
    <row r="16" spans="1:6" ht="21.75" customHeight="1" x14ac:dyDescent="0.25">
      <c r="A16" s="644" t="s">
        <v>295</v>
      </c>
      <c r="B16" s="8" t="s">
        <v>41</v>
      </c>
      <c r="C16" s="628">
        <v>337.9</v>
      </c>
      <c r="D16" s="628">
        <v>357.7</v>
      </c>
      <c r="E16" s="628">
        <f t="shared" si="0"/>
        <v>105.85972181118674</v>
      </c>
      <c r="F16" s="617">
        <v>312.38</v>
      </c>
    </row>
    <row r="17" spans="1:6" ht="21.75" customHeight="1" x14ac:dyDescent="0.25">
      <c r="A17" s="644" t="s">
        <v>296</v>
      </c>
      <c r="B17" s="8" t="s">
        <v>41</v>
      </c>
      <c r="C17" s="628">
        <v>155.6</v>
      </c>
      <c r="D17" s="628">
        <v>159.19999999999999</v>
      </c>
      <c r="E17" s="628">
        <f t="shared" si="0"/>
        <v>102.31362467866323</v>
      </c>
      <c r="F17" s="617">
        <v>164.13</v>
      </c>
    </row>
    <row r="18" spans="1:6" ht="21.75" customHeight="1" x14ac:dyDescent="0.25">
      <c r="A18" s="644" t="s">
        <v>297</v>
      </c>
      <c r="B18" s="8" t="s">
        <v>41</v>
      </c>
      <c r="C18" s="628">
        <v>191.6</v>
      </c>
      <c r="D18" s="628">
        <v>232.9</v>
      </c>
      <c r="E18" s="628">
        <f t="shared" si="0"/>
        <v>121.5553235908142</v>
      </c>
      <c r="F18" s="617">
        <v>220.8</v>
      </c>
    </row>
    <row r="19" spans="1:6" ht="21.75" customHeight="1" x14ac:dyDescent="0.25">
      <c r="A19" s="644" t="s">
        <v>298</v>
      </c>
      <c r="B19" s="8" t="s">
        <v>41</v>
      </c>
      <c r="C19" s="628">
        <v>146.1</v>
      </c>
      <c r="D19" s="628">
        <v>153.6</v>
      </c>
      <c r="E19" s="628">
        <f t="shared" si="0"/>
        <v>105.1334702258727</v>
      </c>
      <c r="F19" s="617">
        <v>173.29</v>
      </c>
    </row>
    <row r="20" spans="1:6" ht="21.75" customHeight="1" x14ac:dyDescent="0.25">
      <c r="A20" s="644" t="s">
        <v>299</v>
      </c>
      <c r="B20" s="8" t="s">
        <v>41</v>
      </c>
      <c r="C20" s="628">
        <v>123.9</v>
      </c>
      <c r="D20" s="628">
        <v>154.69999999999999</v>
      </c>
      <c r="E20" s="628">
        <f t="shared" si="0"/>
        <v>124.85875706214688</v>
      </c>
      <c r="F20" s="617">
        <v>148.88</v>
      </c>
    </row>
    <row r="21" spans="1:6" ht="21.75" customHeight="1" x14ac:dyDescent="0.25">
      <c r="A21" s="644" t="s">
        <v>71</v>
      </c>
      <c r="B21" s="8" t="s">
        <v>41</v>
      </c>
      <c r="C21" s="628">
        <v>438</v>
      </c>
      <c r="D21" s="628">
        <v>443.6</v>
      </c>
      <c r="E21" s="628">
        <f t="shared" si="0"/>
        <v>101.27853881278538</v>
      </c>
      <c r="F21" s="617">
        <v>478.08</v>
      </c>
    </row>
    <row r="22" spans="1:6" ht="21.75" customHeight="1" x14ac:dyDescent="0.25">
      <c r="A22" s="644" t="s">
        <v>72</v>
      </c>
      <c r="B22" s="8" t="s">
        <v>41</v>
      </c>
      <c r="C22" s="628">
        <v>388.8</v>
      </c>
      <c r="D22" s="628">
        <v>364.5</v>
      </c>
      <c r="E22" s="628">
        <f t="shared" si="0"/>
        <v>93.75</v>
      </c>
      <c r="F22" s="617">
        <v>365</v>
      </c>
    </row>
    <row r="23" spans="1:6" ht="21.75" customHeight="1" x14ac:dyDescent="0.25">
      <c r="A23" s="644" t="s">
        <v>73</v>
      </c>
      <c r="B23" s="8" t="s">
        <v>41</v>
      </c>
      <c r="C23" s="628">
        <v>333.2</v>
      </c>
      <c r="D23" s="628">
        <v>304.60000000000002</v>
      </c>
      <c r="E23" s="628">
        <f t="shared" si="0"/>
        <v>91.416566626650678</v>
      </c>
      <c r="F23" s="617">
        <v>340.59</v>
      </c>
    </row>
    <row r="24" spans="1:6" ht="21.75" customHeight="1" x14ac:dyDescent="0.25">
      <c r="A24" s="644" t="s">
        <v>74</v>
      </c>
      <c r="B24" s="8" t="s">
        <v>41</v>
      </c>
      <c r="C24" s="628">
        <v>351.6</v>
      </c>
      <c r="D24" s="628">
        <v>317.10000000000002</v>
      </c>
      <c r="E24" s="628">
        <f t="shared" si="0"/>
        <v>90.187713310580207</v>
      </c>
      <c r="F24" s="617">
        <v>385.84</v>
      </c>
    </row>
    <row r="25" spans="1:6" ht="21.75" customHeight="1" x14ac:dyDescent="0.25">
      <c r="A25" s="644" t="s">
        <v>300</v>
      </c>
      <c r="B25" s="8" t="s">
        <v>41</v>
      </c>
      <c r="C25" s="628">
        <v>177.1</v>
      </c>
      <c r="D25" s="628">
        <v>169.1</v>
      </c>
      <c r="E25" s="628">
        <f t="shared" si="0"/>
        <v>95.482778091473747</v>
      </c>
      <c r="F25" s="617">
        <v>179.38</v>
      </c>
    </row>
    <row r="26" spans="1:6" ht="21.75" customHeight="1" x14ac:dyDescent="0.25">
      <c r="A26" s="644" t="s">
        <v>75</v>
      </c>
      <c r="B26" s="8" t="s">
        <v>44</v>
      </c>
      <c r="C26" s="628">
        <v>79.3</v>
      </c>
      <c r="D26" s="628">
        <v>78.099999999999994</v>
      </c>
      <c r="E26" s="628">
        <f t="shared" si="0"/>
        <v>98.486759142496851</v>
      </c>
      <c r="F26" s="617">
        <v>90.67</v>
      </c>
    </row>
    <row r="27" spans="1:6" ht="21.75" customHeight="1" x14ac:dyDescent="0.25">
      <c r="A27" s="644" t="s">
        <v>301</v>
      </c>
      <c r="B27" s="8" t="s">
        <v>42</v>
      </c>
      <c r="C27" s="628">
        <v>75.099999999999994</v>
      </c>
      <c r="D27" s="628">
        <v>76.7</v>
      </c>
      <c r="E27" s="628">
        <f t="shared" si="0"/>
        <v>102.13049267643144</v>
      </c>
      <c r="F27" s="617">
        <v>74.06</v>
      </c>
    </row>
    <row r="28" spans="1:6" ht="21.75" customHeight="1" x14ac:dyDescent="0.25">
      <c r="A28" s="644" t="s">
        <v>76</v>
      </c>
      <c r="B28" s="8" t="s">
        <v>42</v>
      </c>
      <c r="C28" s="628">
        <v>97.6</v>
      </c>
      <c r="D28" s="628">
        <v>89.4</v>
      </c>
      <c r="E28" s="628">
        <f t="shared" si="0"/>
        <v>91.598360655737721</v>
      </c>
      <c r="F28" s="617">
        <v>108.11</v>
      </c>
    </row>
    <row r="29" spans="1:6" ht="21.75" customHeight="1" x14ac:dyDescent="0.25">
      <c r="A29" s="644" t="s">
        <v>77</v>
      </c>
      <c r="B29" s="8" t="s">
        <v>43</v>
      </c>
      <c r="C29" s="628">
        <v>319.60000000000002</v>
      </c>
      <c r="D29" s="628">
        <v>369.9</v>
      </c>
      <c r="E29" s="628">
        <f t="shared" si="0"/>
        <v>115.73842302878596</v>
      </c>
      <c r="F29" s="617">
        <v>365.11</v>
      </c>
    </row>
    <row r="30" spans="1:6" ht="21.75" customHeight="1" x14ac:dyDescent="0.25">
      <c r="A30" s="644" t="s">
        <v>78</v>
      </c>
      <c r="B30" s="8" t="s">
        <v>43</v>
      </c>
      <c r="C30" s="628">
        <v>479.7</v>
      </c>
      <c r="D30" s="628">
        <v>434.8</v>
      </c>
      <c r="E30" s="628">
        <f t="shared" si="0"/>
        <v>90.639983322910155</v>
      </c>
      <c r="F30" s="617">
        <v>514</v>
      </c>
    </row>
    <row r="31" spans="1:6" ht="21.75" customHeight="1" x14ac:dyDescent="0.25">
      <c r="A31" s="644" t="s">
        <v>79</v>
      </c>
      <c r="B31" s="8" t="s">
        <v>43</v>
      </c>
      <c r="C31" s="628">
        <v>441.55</v>
      </c>
      <c r="D31" s="628">
        <v>488.2</v>
      </c>
      <c r="E31" s="628">
        <f t="shared" si="0"/>
        <v>110.5650549201676</v>
      </c>
      <c r="F31" s="617">
        <v>429.44</v>
      </c>
    </row>
    <row r="32" spans="1:6" ht="21.75" customHeight="1" x14ac:dyDescent="0.25">
      <c r="A32" s="644" t="s">
        <v>80</v>
      </c>
      <c r="B32" s="8" t="s">
        <v>43</v>
      </c>
      <c r="C32" s="628">
        <v>94.1</v>
      </c>
      <c r="D32" s="628">
        <v>130.19999999999999</v>
      </c>
      <c r="E32" s="628">
        <f t="shared" si="0"/>
        <v>138.3634431455898</v>
      </c>
      <c r="F32" s="617">
        <v>116.61</v>
      </c>
    </row>
    <row r="33" spans="1:6" ht="21.75" customHeight="1" x14ac:dyDescent="0.25">
      <c r="A33" s="644" t="s">
        <v>81</v>
      </c>
      <c r="B33" s="8" t="s">
        <v>42</v>
      </c>
      <c r="C33" s="628">
        <v>140.4</v>
      </c>
      <c r="D33" s="628">
        <v>147.6</v>
      </c>
      <c r="E33" s="628">
        <f t="shared" si="0"/>
        <v>105.12820512820511</v>
      </c>
      <c r="F33" s="617">
        <v>129.44</v>
      </c>
    </row>
    <row r="34" spans="1:6" ht="21.75" customHeight="1" thickBot="1" x14ac:dyDescent="0.3">
      <c r="A34" s="185" t="s">
        <v>82</v>
      </c>
      <c r="B34" s="8" t="s">
        <v>42</v>
      </c>
      <c r="C34" s="628">
        <v>672.6</v>
      </c>
      <c r="D34" s="628">
        <v>657.3</v>
      </c>
      <c r="E34" s="628">
        <f t="shared" ref="E34" si="1">D34/C34*100</f>
        <v>97.725245316681523</v>
      </c>
      <c r="F34" s="617">
        <v>634</v>
      </c>
    </row>
    <row r="35" spans="1:6" ht="27" customHeight="1" thickBot="1" x14ac:dyDescent="0.25">
      <c r="A35" s="634" t="s">
        <v>40</v>
      </c>
      <c r="B35" s="635"/>
      <c r="C35" s="391"/>
      <c r="D35" s="636"/>
      <c r="E35" s="391"/>
      <c r="F35" s="391"/>
    </row>
    <row r="36" spans="1:6" s="16" customFormat="1" ht="21.75" customHeight="1" x14ac:dyDescent="0.25">
      <c r="A36" s="645" t="s">
        <v>83</v>
      </c>
      <c r="B36" s="646" t="s">
        <v>29</v>
      </c>
      <c r="C36" s="628">
        <v>700</v>
      </c>
      <c r="D36" s="628">
        <v>800</v>
      </c>
      <c r="E36" s="628">
        <f>D36/C36*100</f>
        <v>114.28571428571428</v>
      </c>
      <c r="F36" s="628">
        <v>380</v>
      </c>
    </row>
    <row r="37" spans="1:6" s="16" customFormat="1" ht="21.75" customHeight="1" x14ac:dyDescent="0.25">
      <c r="A37" s="645" t="s">
        <v>84</v>
      </c>
      <c r="B37" s="646" t="s">
        <v>29</v>
      </c>
      <c r="C37" s="628">
        <v>779.6</v>
      </c>
      <c r="D37" s="628">
        <v>833.3</v>
      </c>
      <c r="E37" s="628">
        <f t="shared" ref="E37:E58" si="2">D37/C37*100</f>
        <v>106.8881477680862</v>
      </c>
      <c r="F37" s="628">
        <v>487.5</v>
      </c>
    </row>
    <row r="38" spans="1:6" s="16" customFormat="1" ht="21.75" customHeight="1" x14ac:dyDescent="0.25">
      <c r="A38" s="645" t="s">
        <v>85</v>
      </c>
      <c r="B38" s="646" t="s">
        <v>29</v>
      </c>
      <c r="C38" s="628">
        <v>572.20000000000005</v>
      </c>
      <c r="D38" s="628">
        <v>572.20000000000005</v>
      </c>
      <c r="E38" s="628">
        <f t="shared" si="2"/>
        <v>100</v>
      </c>
      <c r="F38" s="628">
        <v>416.67</v>
      </c>
    </row>
    <row r="39" spans="1:6" s="16" customFormat="1" ht="16.5" x14ac:dyDescent="0.25">
      <c r="A39" s="645" t="s">
        <v>86</v>
      </c>
      <c r="B39" s="646" t="s">
        <v>29</v>
      </c>
      <c r="C39" s="628">
        <v>2000</v>
      </c>
      <c r="D39" s="628">
        <v>3000</v>
      </c>
      <c r="E39" s="628">
        <f t="shared" si="2"/>
        <v>150</v>
      </c>
      <c r="F39" s="628">
        <v>2000</v>
      </c>
    </row>
    <row r="40" spans="1:6" s="16" customFormat="1" ht="16.5" x14ac:dyDescent="0.25">
      <c r="A40" s="645" t="s">
        <v>87</v>
      </c>
      <c r="B40" s="646" t="s">
        <v>29</v>
      </c>
      <c r="C40" s="628">
        <v>2750</v>
      </c>
      <c r="D40" s="628">
        <v>3250</v>
      </c>
      <c r="E40" s="628">
        <f t="shared" si="2"/>
        <v>118.18181818181819</v>
      </c>
      <c r="F40" s="628">
        <v>2500</v>
      </c>
    </row>
    <row r="41" spans="1:6" s="16" customFormat="1" ht="33" x14ac:dyDescent="0.25">
      <c r="A41" s="645" t="s">
        <v>303</v>
      </c>
      <c r="B41" s="646" t="s">
        <v>29</v>
      </c>
      <c r="C41" s="628">
        <v>400</v>
      </c>
      <c r="D41" s="628">
        <v>416.7</v>
      </c>
      <c r="E41" s="628">
        <f t="shared" si="2"/>
        <v>104.175</v>
      </c>
      <c r="F41" s="628">
        <v>380</v>
      </c>
    </row>
    <row r="42" spans="1:6" s="16" customFormat="1" ht="33" x14ac:dyDescent="0.25">
      <c r="A42" s="645" t="s">
        <v>88</v>
      </c>
      <c r="B42" s="646" t="s">
        <v>29</v>
      </c>
      <c r="C42" s="628">
        <v>400</v>
      </c>
      <c r="D42" s="628">
        <v>425</v>
      </c>
      <c r="E42" s="628">
        <f t="shared" si="2"/>
        <v>106.25</v>
      </c>
      <c r="F42" s="628">
        <v>400</v>
      </c>
    </row>
    <row r="43" spans="1:6" s="16" customFormat="1" ht="16.5" x14ac:dyDescent="0.25">
      <c r="A43" s="645" t="s">
        <v>89</v>
      </c>
      <c r="B43" s="646" t="s">
        <v>29</v>
      </c>
      <c r="C43" s="628">
        <v>1050</v>
      </c>
      <c r="D43" s="628">
        <v>1150</v>
      </c>
      <c r="E43" s="628">
        <f t="shared" si="2"/>
        <v>109.52380952380953</v>
      </c>
      <c r="F43" s="628" t="s">
        <v>106</v>
      </c>
    </row>
    <row r="44" spans="1:6" s="16" customFormat="1" ht="33" x14ac:dyDescent="0.25">
      <c r="A44" s="645" t="s">
        <v>281</v>
      </c>
      <c r="B44" s="646" t="s">
        <v>29</v>
      </c>
      <c r="C44" s="628">
        <v>5233.3999999999996</v>
      </c>
      <c r="D44" s="628">
        <v>5233.3999999999996</v>
      </c>
      <c r="E44" s="628">
        <f t="shared" si="2"/>
        <v>100</v>
      </c>
      <c r="F44" s="628" t="s">
        <v>106</v>
      </c>
    </row>
    <row r="45" spans="1:6" s="16" customFormat="1" ht="33" customHeight="1" x14ac:dyDescent="0.25">
      <c r="A45" s="645" t="s">
        <v>282</v>
      </c>
      <c r="B45" s="646" t="s">
        <v>29</v>
      </c>
      <c r="C45" s="628">
        <v>8000</v>
      </c>
      <c r="D45" s="628">
        <v>4000</v>
      </c>
      <c r="E45" s="628">
        <f t="shared" si="2"/>
        <v>50</v>
      </c>
      <c r="F45" s="628">
        <v>4000</v>
      </c>
    </row>
    <row r="46" spans="1:6" s="16" customFormat="1" ht="18" customHeight="1" x14ac:dyDescent="0.25">
      <c r="A46" s="647" t="s">
        <v>90</v>
      </c>
      <c r="B46" s="646" t="s">
        <v>29</v>
      </c>
      <c r="C46" s="628">
        <v>200</v>
      </c>
      <c r="D46" s="628">
        <v>200</v>
      </c>
      <c r="E46" s="628">
        <f t="shared" si="2"/>
        <v>100</v>
      </c>
      <c r="F46" s="628">
        <v>116</v>
      </c>
    </row>
    <row r="47" spans="1:6" s="16" customFormat="1" ht="17.25" thickBot="1" x14ac:dyDescent="0.3">
      <c r="A47" s="648" t="s">
        <v>161</v>
      </c>
      <c r="B47" s="649" t="s">
        <v>29</v>
      </c>
      <c r="C47" s="628">
        <v>283.3</v>
      </c>
      <c r="D47" s="628">
        <v>358.3</v>
      </c>
      <c r="E47" s="628">
        <f t="shared" si="2"/>
        <v>126.47370278856336</v>
      </c>
      <c r="F47" s="628">
        <v>300</v>
      </c>
    </row>
    <row r="48" spans="1:6" ht="27" customHeight="1" thickBot="1" x14ac:dyDescent="0.25">
      <c r="A48" s="650" t="s">
        <v>65</v>
      </c>
      <c r="B48" s="635" t="s">
        <v>29</v>
      </c>
      <c r="C48" s="626">
        <v>359</v>
      </c>
      <c r="D48" s="637">
        <v>368</v>
      </c>
      <c r="E48" s="186">
        <f t="shared" si="2"/>
        <v>102.50696378830084</v>
      </c>
      <c r="F48" s="626">
        <v>368</v>
      </c>
    </row>
    <row r="49" spans="1:6" ht="53.25" customHeight="1" thickBot="1" x14ac:dyDescent="0.3">
      <c r="A49" s="651" t="s">
        <v>491</v>
      </c>
      <c r="B49" s="635" t="s">
        <v>29</v>
      </c>
      <c r="C49" s="391">
        <v>5.8</v>
      </c>
      <c r="D49" s="636">
        <v>5.8</v>
      </c>
      <c r="E49" s="405">
        <f t="shared" si="2"/>
        <v>100</v>
      </c>
      <c r="F49" s="391">
        <v>5.8</v>
      </c>
    </row>
    <row r="50" spans="1:6" ht="56.25" customHeight="1" thickBot="1" x14ac:dyDescent="0.25">
      <c r="A50" s="652" t="s">
        <v>492</v>
      </c>
      <c r="B50" s="635" t="s">
        <v>29</v>
      </c>
      <c r="C50" s="391">
        <v>7.6</v>
      </c>
      <c r="D50" s="636">
        <v>7.6</v>
      </c>
      <c r="E50" s="405">
        <f t="shared" si="2"/>
        <v>100</v>
      </c>
      <c r="F50" s="391">
        <v>7.6</v>
      </c>
    </row>
    <row r="51" spans="1:6" ht="24.75" customHeight="1" thickBot="1" x14ac:dyDescent="0.25">
      <c r="A51" s="652" t="s">
        <v>91</v>
      </c>
      <c r="B51" s="635" t="s">
        <v>29</v>
      </c>
      <c r="C51" s="391">
        <v>90.2</v>
      </c>
      <c r="D51" s="636">
        <v>102.7</v>
      </c>
      <c r="E51" s="405">
        <f t="shared" si="2"/>
        <v>113.85809312638582</v>
      </c>
      <c r="F51" s="391">
        <v>102.7</v>
      </c>
    </row>
    <row r="52" spans="1:6" ht="36.75" customHeight="1" thickBot="1" x14ac:dyDescent="0.3">
      <c r="A52" s="653" t="s">
        <v>92</v>
      </c>
      <c r="B52" s="635" t="s">
        <v>29</v>
      </c>
      <c r="C52" s="391">
        <v>2140</v>
      </c>
      <c r="D52" s="638">
        <v>2275</v>
      </c>
      <c r="E52" s="405">
        <f t="shared" si="2"/>
        <v>106.30841121495327</v>
      </c>
      <c r="F52" s="391" t="s">
        <v>106</v>
      </c>
    </row>
    <row r="53" spans="1:6" ht="35.25" customHeight="1" thickBot="1" x14ac:dyDescent="0.25">
      <c r="A53" s="652" t="s">
        <v>93</v>
      </c>
      <c r="B53" s="635" t="s">
        <v>29</v>
      </c>
      <c r="C53" s="391">
        <v>1770</v>
      </c>
      <c r="D53" s="636">
        <v>2041.7</v>
      </c>
      <c r="E53" s="405">
        <f t="shared" si="2"/>
        <v>115.35028248587571</v>
      </c>
      <c r="F53" s="643" t="s">
        <v>106</v>
      </c>
    </row>
    <row r="54" spans="1:6" ht="50.25" customHeight="1" thickBot="1" x14ac:dyDescent="0.25">
      <c r="A54" s="652" t="s">
        <v>140</v>
      </c>
      <c r="B54" s="635" t="s">
        <v>29</v>
      </c>
      <c r="C54" s="391">
        <v>163.63636363636363</v>
      </c>
      <c r="D54" s="639">
        <v>163.6</v>
      </c>
      <c r="E54" s="405">
        <f t="shared" si="2"/>
        <v>99.977777777777774</v>
      </c>
      <c r="F54" s="391">
        <v>83.3</v>
      </c>
    </row>
    <row r="55" spans="1:6" ht="23.25" hidden="1" customHeight="1" thickBot="1" x14ac:dyDescent="0.25">
      <c r="A55" s="942" t="s">
        <v>148</v>
      </c>
      <c r="B55" s="596" t="s">
        <v>108</v>
      </c>
      <c r="C55" s="404">
        <v>5500</v>
      </c>
      <c r="D55" s="640">
        <v>9825</v>
      </c>
      <c r="E55" s="405">
        <f t="shared" si="2"/>
        <v>178.63636363636363</v>
      </c>
      <c r="F55" s="614" t="s">
        <v>106</v>
      </c>
    </row>
    <row r="56" spans="1:6" ht="21.75" hidden="1" customHeight="1" thickBot="1" x14ac:dyDescent="0.25">
      <c r="A56" s="943"/>
      <c r="B56" s="596" t="s">
        <v>109</v>
      </c>
      <c r="C56" s="404">
        <v>28000</v>
      </c>
      <c r="D56" s="640">
        <v>28000</v>
      </c>
      <c r="E56" s="405">
        <f t="shared" si="2"/>
        <v>100</v>
      </c>
      <c r="F56" s="614" t="s">
        <v>106</v>
      </c>
    </row>
    <row r="57" spans="1:6" ht="23.25" hidden="1" customHeight="1" thickBot="1" x14ac:dyDescent="0.25">
      <c r="A57" s="942" t="s">
        <v>149</v>
      </c>
      <c r="B57" s="596" t="s">
        <v>108</v>
      </c>
      <c r="C57" s="404">
        <v>6090</v>
      </c>
      <c r="D57" s="640">
        <v>9440</v>
      </c>
      <c r="E57" s="405">
        <f t="shared" si="2"/>
        <v>155.00821018062399</v>
      </c>
      <c r="F57" s="614" t="s">
        <v>106</v>
      </c>
    </row>
    <row r="58" spans="1:6" ht="21.75" hidden="1" customHeight="1" thickBot="1" x14ac:dyDescent="0.25">
      <c r="A58" s="943"/>
      <c r="B58" s="596" t="s">
        <v>109</v>
      </c>
      <c r="C58" s="404">
        <v>75050</v>
      </c>
      <c r="D58" s="640">
        <v>50000</v>
      </c>
      <c r="E58" s="405">
        <f t="shared" si="2"/>
        <v>66.622251832111928</v>
      </c>
      <c r="F58" s="614" t="s">
        <v>106</v>
      </c>
    </row>
    <row r="59" spans="1:6" ht="39.75" customHeight="1" thickBot="1" x14ac:dyDescent="0.25">
      <c r="A59" s="641" t="s">
        <v>214</v>
      </c>
      <c r="B59" s="642"/>
      <c r="C59" s="391"/>
      <c r="D59" s="636"/>
      <c r="E59" s="638"/>
      <c r="F59" s="391"/>
    </row>
    <row r="60" spans="1:6" ht="33" x14ac:dyDescent="0.2">
      <c r="A60" s="654" t="s">
        <v>288</v>
      </c>
      <c r="B60" s="655" t="s">
        <v>49</v>
      </c>
      <c r="C60" s="656">
        <v>52.11</v>
      </c>
      <c r="D60" s="667">
        <v>54.49</v>
      </c>
      <c r="E60" s="1">
        <f>D60/C60*100</f>
        <v>104.56726156208023</v>
      </c>
      <c r="F60" s="392">
        <v>161.47999999999999</v>
      </c>
    </row>
    <row r="61" spans="1:6" ht="24" customHeight="1" x14ac:dyDescent="0.2">
      <c r="A61" s="177" t="s">
        <v>215</v>
      </c>
      <c r="B61" s="655" t="s">
        <v>50</v>
      </c>
      <c r="C61" s="657">
        <v>1.33</v>
      </c>
      <c r="D61" s="668">
        <v>1.45</v>
      </c>
      <c r="E61" s="1">
        <f t="shared" ref="E61:E64" si="3">D61/C61*100</f>
        <v>109.02255639097744</v>
      </c>
      <c r="F61" s="392">
        <v>1.45</v>
      </c>
    </row>
    <row r="62" spans="1:6" ht="24" customHeight="1" x14ac:dyDescent="0.2">
      <c r="A62" s="177" t="s">
        <v>94</v>
      </c>
      <c r="B62" s="655" t="s">
        <v>141</v>
      </c>
      <c r="C62" s="392">
        <v>1049.8900000000001</v>
      </c>
      <c r="D62" s="667">
        <v>1102.1400000000001</v>
      </c>
      <c r="E62" s="1">
        <f t="shared" si="3"/>
        <v>104.97671184600293</v>
      </c>
      <c r="F62" s="392">
        <v>1237.76</v>
      </c>
    </row>
    <row r="63" spans="1:6" ht="24" customHeight="1" x14ac:dyDescent="0.2">
      <c r="A63" s="177" t="s">
        <v>95</v>
      </c>
      <c r="B63" s="655" t="s">
        <v>142</v>
      </c>
      <c r="C63" s="392">
        <v>62.98</v>
      </c>
      <c r="D63" s="667">
        <v>75.06</v>
      </c>
      <c r="E63" s="1">
        <f t="shared" si="3"/>
        <v>119.18069228326453</v>
      </c>
      <c r="F63" s="392">
        <v>76.81</v>
      </c>
    </row>
    <row r="64" spans="1:6" ht="24" customHeight="1" thickBot="1" x14ac:dyDescent="0.25">
      <c r="A64" s="177" t="s">
        <v>96</v>
      </c>
      <c r="B64" s="655" t="s">
        <v>142</v>
      </c>
      <c r="C64" s="392">
        <v>45.6</v>
      </c>
      <c r="D64" s="667">
        <v>50.42</v>
      </c>
      <c r="E64" s="1">
        <f t="shared" si="3"/>
        <v>110.57017543859648</v>
      </c>
      <c r="F64" s="392">
        <v>40.35</v>
      </c>
    </row>
    <row r="65" spans="1:21" ht="41.25" customHeight="1" thickBot="1" x14ac:dyDescent="0.35">
      <c r="A65" s="658" t="s">
        <v>112</v>
      </c>
      <c r="B65" s="642" t="s">
        <v>29</v>
      </c>
      <c r="C65" s="391" t="s">
        <v>319</v>
      </c>
      <c r="D65" s="636" t="s">
        <v>514</v>
      </c>
      <c r="E65" s="391" t="s">
        <v>515</v>
      </c>
      <c r="F65" s="391">
        <v>22</v>
      </c>
    </row>
    <row r="66" spans="1:21" ht="18.75" x14ac:dyDescent="0.3">
      <c r="A66" s="660" t="s">
        <v>289</v>
      </c>
      <c r="B66" s="661"/>
      <c r="C66" s="666"/>
      <c r="D66" s="664"/>
      <c r="E66" s="666"/>
      <c r="F66" s="709"/>
    </row>
    <row r="67" spans="1:21" ht="16.5" x14ac:dyDescent="0.25">
      <c r="A67" s="662" t="s">
        <v>290</v>
      </c>
      <c r="B67" s="663" t="s">
        <v>29</v>
      </c>
      <c r="C67" s="628">
        <v>22460.12</v>
      </c>
      <c r="D67" s="665">
        <v>21187.91</v>
      </c>
      <c r="E67" s="628">
        <f>D67/C67*100</f>
        <v>94.335693665038306</v>
      </c>
      <c r="F67" s="708">
        <v>31652.5</v>
      </c>
    </row>
    <row r="68" spans="1:21" ht="33" x14ac:dyDescent="0.2">
      <c r="A68" s="654" t="s">
        <v>97</v>
      </c>
      <c r="B68" s="663" t="s">
        <v>29</v>
      </c>
      <c r="C68" s="628">
        <v>2545.94</v>
      </c>
      <c r="D68" s="665">
        <v>2713.53</v>
      </c>
      <c r="E68" s="628">
        <f>D68/C68*100</f>
        <v>106.58263745414267</v>
      </c>
      <c r="F68" s="708">
        <v>1129.3</v>
      </c>
    </row>
    <row r="69" spans="1:21" ht="33" x14ac:dyDescent="0.25">
      <c r="A69" s="647" t="s">
        <v>98</v>
      </c>
      <c r="B69" s="663" t="s">
        <v>28</v>
      </c>
      <c r="C69" s="628">
        <f>C68/C67*100</f>
        <v>11.335380220586535</v>
      </c>
      <c r="D69" s="665">
        <f>D68/D67*100</f>
        <v>12.806973410780017</v>
      </c>
      <c r="E69" s="628">
        <f>D69/C69*100</f>
        <v>112.98230109229928</v>
      </c>
      <c r="F69" s="665">
        <f>F68/F67*100</f>
        <v>3.5678066503435746</v>
      </c>
    </row>
    <row r="70" spans="1:21" ht="34.5" customHeight="1" thickBot="1" x14ac:dyDescent="0.3">
      <c r="A70" s="648" t="s">
        <v>160</v>
      </c>
      <c r="B70" s="659" t="s">
        <v>29</v>
      </c>
      <c r="C70" s="622">
        <v>3045</v>
      </c>
      <c r="D70" s="624">
        <v>3245</v>
      </c>
      <c r="E70" s="627">
        <f>D70/C70*100</f>
        <v>106.56814449917897</v>
      </c>
      <c r="F70" s="710" t="s">
        <v>437</v>
      </c>
    </row>
    <row r="71" spans="1:21" ht="24" customHeight="1" x14ac:dyDescent="0.2">
      <c r="A71" s="817" t="s">
        <v>283</v>
      </c>
      <c r="B71" s="817"/>
      <c r="C71" s="817"/>
      <c r="D71" s="817"/>
      <c r="E71" s="817"/>
      <c r="F71" s="817"/>
    </row>
    <row r="72" spans="1:21" ht="21" customHeight="1" x14ac:dyDescent="0.2">
      <c r="A72" s="817"/>
      <c r="B72" s="817"/>
      <c r="C72" s="817"/>
      <c r="D72" s="817"/>
      <c r="E72" s="817"/>
      <c r="F72" s="81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D73" s="385"/>
      <c r="E73" s="385"/>
      <c r="F73" s="38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02"/>
      <c r="B74" s="389"/>
      <c r="C74" s="389"/>
      <c r="D74" s="389"/>
      <c r="E74" s="389"/>
      <c r="F74" s="389"/>
      <c r="H74" s="251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4"/>
    </row>
    <row r="75" spans="1:21" x14ac:dyDescent="0.25"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4"/>
      <c r="S75" s="253"/>
      <c r="T75" s="254"/>
      <c r="U75" s="4"/>
    </row>
    <row r="76" spans="1:21" x14ac:dyDescent="0.25">
      <c r="H76" s="251"/>
      <c r="I76" s="255"/>
      <c r="J76" s="255"/>
      <c r="K76" s="255"/>
      <c r="L76" s="254"/>
      <c r="M76" s="254"/>
      <c r="N76" s="254"/>
      <c r="O76" s="253"/>
      <c r="P76" s="253"/>
      <c r="Q76" s="253"/>
      <c r="R76" s="254"/>
      <c r="S76" s="253"/>
      <c r="T76" s="254"/>
      <c r="U76" s="4"/>
    </row>
    <row r="77" spans="1:2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385"/>
      <c r="E84" s="385"/>
      <c r="F84" s="385"/>
    </row>
    <row r="85" spans="4:6" ht="12.75" x14ac:dyDescent="0.2">
      <c r="D85" s="385"/>
      <c r="E85" s="385"/>
      <c r="F85" s="385"/>
    </row>
    <row r="86" spans="4:6" ht="12.75" x14ac:dyDescent="0.2">
      <c r="D86" s="385"/>
      <c r="E86" s="385"/>
      <c r="F86" s="385"/>
    </row>
    <row r="87" spans="4:6" ht="12.75" x14ac:dyDescent="0.2">
      <c r="D87" s="385"/>
      <c r="E87" s="385"/>
      <c r="F87" s="385"/>
    </row>
    <row r="88" spans="4:6" ht="12.75" x14ac:dyDescent="0.2">
      <c r="D88" s="385"/>
      <c r="E88" s="385"/>
      <c r="F88" s="385"/>
    </row>
    <row r="89" spans="4:6" ht="12.75" x14ac:dyDescent="0.2">
      <c r="D89" s="385"/>
      <c r="E89" s="385"/>
      <c r="F89" s="385"/>
    </row>
    <row r="90" spans="4:6" ht="12.75" x14ac:dyDescent="0.2">
      <c r="D90" s="385"/>
      <c r="E90" s="385"/>
      <c r="F90" s="385"/>
    </row>
    <row r="91" spans="4:6" ht="12.75" x14ac:dyDescent="0.2">
      <c r="D91" s="385"/>
      <c r="E91" s="385"/>
      <c r="F91" s="385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2016-04-25T09:57:27Z</cp:lastPrinted>
  <dcterms:created xsi:type="dcterms:W3CDTF">1996-09-27T09:22:49Z</dcterms:created>
  <dcterms:modified xsi:type="dcterms:W3CDTF">2016-04-28T11:12:48Z</dcterms:modified>
</cp:coreProperties>
</file>