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6 год\на сайт\"/>
    </mc:Choice>
  </mc:AlternateContent>
  <bookViews>
    <workbookView xWindow="0" yWindow="0" windowWidth="28800" windowHeight="115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75" r:id="rId6"/>
    <sheet name="Типы учреждений" sheetId="276" r:id="rId7"/>
    <sheet name="цены на металл" sheetId="95" r:id="rId8"/>
    <sheet name="цены на металл 2" sheetId="96" r:id="rId9"/>
    <sheet name="дин. цен" sheetId="274" r:id="rId10"/>
    <sheet name="индекс потр цен" sheetId="273" r:id="rId11"/>
    <sheet name="Средние цены" sheetId="271" r:id="rId12"/>
  </sheets>
  <externalReferences>
    <externalReference r:id="rId13"/>
    <externalReference r:id="rId14"/>
    <externalReference r:id="rId15"/>
  </externalReferences>
  <definedNames>
    <definedName name="_xlnm.Print_Titles" localSheetId="9">'дин. цен'!$3:$4</definedName>
    <definedName name="_xlnm.Print_Titles" localSheetId="5">социнфрастр!$3:$4</definedName>
    <definedName name="_xlnm.Print_Area" localSheetId="1">демогр!$A$1:$H$59</definedName>
    <definedName name="_xlnm.Print_Area" localSheetId="9">'дин. цен'!$A$1:$F$102</definedName>
    <definedName name="_xlnm.Print_Area" localSheetId="3">занятость!$A$1:$H$51</definedName>
    <definedName name="_xlnm.Print_Area" localSheetId="10">'индекс потр цен'!$A$1:$O$126</definedName>
    <definedName name="_xlnm.Print_Area" localSheetId="5">социнфрастр!$A$1:$E$136</definedName>
    <definedName name="_xlnm.Print_Area" localSheetId="11">'Средние цены'!$A$1:$T$60</definedName>
    <definedName name="_xlnm.Print_Area" localSheetId="4">'Ст.мин. набора прод.'!$A$1:$K$139</definedName>
    <definedName name="_xlnm.Print_Area" localSheetId="6">'Типы учреждений'!$A$1:$E$34</definedName>
    <definedName name="_xlnm.Print_Area" localSheetId="2">'труд рес '!$A$1:$H$60</definedName>
    <definedName name="_xlnm.Print_Area" localSheetId="7">'цены на металл'!$A$1:$O$97</definedName>
    <definedName name="_xlnm.Print_Area" localSheetId="8">'цены на металл 2'!$A$1:$O$76</definedName>
  </definedNames>
  <calcPr calcId="152511"/>
</workbook>
</file>

<file path=xl/calcChain.xml><?xml version="1.0" encoding="utf-8"?>
<calcChain xmlns="http://schemas.openxmlformats.org/spreadsheetml/2006/main">
  <c r="E24" i="276" l="1"/>
  <c r="E23" i="276"/>
  <c r="E20" i="276"/>
  <c r="E18" i="276"/>
  <c r="E16" i="276"/>
  <c r="D16" i="276"/>
  <c r="C16" i="276"/>
  <c r="C5" i="276" s="1"/>
  <c r="B16" i="276"/>
  <c r="E15" i="276"/>
  <c r="E14" i="276"/>
  <c r="E13" i="276"/>
  <c r="E7" i="276" s="1"/>
  <c r="E5" i="276" s="1"/>
  <c r="D7" i="276"/>
  <c r="D5" i="276" s="1"/>
  <c r="C7" i="276"/>
  <c r="B7" i="276"/>
  <c r="B5" i="276"/>
  <c r="C118" i="275"/>
  <c r="D108" i="275"/>
  <c r="C108" i="275"/>
  <c r="D105" i="275"/>
  <c r="C105" i="275"/>
  <c r="D91" i="275"/>
  <c r="D90" i="275" s="1"/>
  <c r="D5" i="275" s="1"/>
  <c r="C91" i="275"/>
  <c r="E90" i="275"/>
  <c r="C90" i="275"/>
  <c r="D87" i="275"/>
  <c r="C87" i="275"/>
  <c r="D62" i="275"/>
  <c r="C62" i="275"/>
  <c r="D55" i="275"/>
  <c r="C55" i="275"/>
  <c r="D51" i="275"/>
  <c r="C51" i="275"/>
  <c r="D47" i="275"/>
  <c r="C47" i="275"/>
  <c r="D44" i="275"/>
  <c r="C44" i="275"/>
  <c r="D43" i="275"/>
  <c r="C43" i="275"/>
  <c r="D39" i="275"/>
  <c r="C39" i="275"/>
  <c r="D33" i="275"/>
  <c r="C33" i="275"/>
  <c r="D27" i="275"/>
  <c r="C27" i="275"/>
  <c r="D11" i="275"/>
  <c r="E7" i="275"/>
  <c r="D7" i="275"/>
  <c r="C7" i="275"/>
  <c r="C5" i="275"/>
  <c r="E5" i="275" l="1"/>
  <c r="D54" i="271" l="1"/>
  <c r="D35" i="271"/>
  <c r="E60" i="274" l="1"/>
  <c r="E64" i="274"/>
  <c r="E63" i="274"/>
  <c r="E62" i="274"/>
  <c r="E61" i="274"/>
  <c r="C69" i="274"/>
  <c r="E53" i="274" l="1"/>
  <c r="E54" i="274"/>
  <c r="E52" i="274"/>
  <c r="E38" i="274"/>
  <c r="E39" i="274"/>
  <c r="E40" i="274"/>
  <c r="E41" i="274"/>
  <c r="E42" i="274"/>
  <c r="E43" i="274"/>
  <c r="E44" i="274"/>
  <c r="E45" i="274"/>
  <c r="E46" i="274"/>
  <c r="E47" i="274"/>
  <c r="E23" i="274"/>
  <c r="E24" i="274"/>
  <c r="E25" i="274"/>
  <c r="E26" i="274"/>
  <c r="E27" i="274"/>
  <c r="E28" i="274"/>
  <c r="E29" i="274"/>
  <c r="E30" i="274"/>
  <c r="E31" i="274"/>
  <c r="E32" i="274"/>
  <c r="E33" i="274"/>
  <c r="E34" i="274"/>
  <c r="E7" i="274"/>
  <c r="E8" i="274"/>
  <c r="E9" i="274"/>
  <c r="E10" i="274"/>
  <c r="E11" i="274"/>
  <c r="E12" i="274"/>
  <c r="E13" i="274"/>
  <c r="E14" i="274"/>
  <c r="E15" i="274"/>
  <c r="E16" i="274"/>
  <c r="E17" i="274"/>
  <c r="E18" i="274"/>
  <c r="E19" i="274"/>
  <c r="E20" i="274"/>
  <c r="E21" i="274"/>
  <c r="E22" i="274"/>
  <c r="E70" i="274" l="1"/>
  <c r="F69" i="274"/>
  <c r="D69" i="274"/>
  <c r="E69" i="274" s="1"/>
  <c r="E68" i="274"/>
  <c r="E67" i="274"/>
  <c r="E58" i="274"/>
  <c r="E57" i="274"/>
  <c r="E56" i="274"/>
  <c r="E55" i="274"/>
  <c r="E51" i="274"/>
  <c r="E50" i="274"/>
  <c r="E49" i="274"/>
  <c r="E48" i="274"/>
  <c r="E37" i="274"/>
  <c r="E36" i="274"/>
  <c r="E6" i="274"/>
  <c r="C78" i="98" l="1"/>
  <c r="D78" i="98"/>
  <c r="F78" i="98"/>
  <c r="G78" i="98"/>
  <c r="I78" i="98"/>
  <c r="J78" i="98"/>
  <c r="F8" i="23" l="1"/>
  <c r="F7" i="23"/>
  <c r="F6" i="23"/>
  <c r="F5" i="23"/>
  <c r="H10" i="261"/>
  <c r="H11" i="261"/>
  <c r="H12" i="261"/>
  <c r="H13" i="261"/>
  <c r="H14" i="261"/>
  <c r="H15" i="261"/>
  <c r="H16" i="261"/>
  <c r="H17" i="261"/>
  <c r="H18" i="261"/>
  <c r="H19" i="261"/>
  <c r="H20" i="261"/>
  <c r="H9" i="261"/>
  <c r="H8" i="261"/>
  <c r="H6" i="261"/>
  <c r="G9" i="261"/>
  <c r="G10" i="261"/>
  <c r="G11" i="261"/>
  <c r="G12" i="261"/>
  <c r="G13" i="261"/>
  <c r="G14" i="261"/>
  <c r="G15" i="261"/>
  <c r="G16" i="261"/>
  <c r="G17" i="261"/>
  <c r="G18" i="261"/>
  <c r="G19" i="261"/>
  <c r="G20" i="261"/>
  <c r="G8" i="261"/>
  <c r="G6" i="261"/>
  <c r="H53" i="261" l="1"/>
  <c r="H54" i="261"/>
  <c r="H52" i="261"/>
  <c r="G53" i="261"/>
  <c r="G54" i="261"/>
  <c r="G52" i="261"/>
  <c r="H48" i="261" l="1"/>
  <c r="G48" i="261"/>
  <c r="AY30" i="26" l="1"/>
  <c r="C77" i="98" l="1"/>
  <c r="D77" i="98"/>
  <c r="F77" i="98"/>
  <c r="G77" i="98"/>
  <c r="I77" i="98"/>
  <c r="J77" i="98"/>
  <c r="F9" i="23" l="1"/>
  <c r="G22" i="149" l="1"/>
  <c r="J76" i="98" l="1"/>
  <c r="I76" i="98"/>
  <c r="G76" i="98"/>
  <c r="F76" i="98"/>
  <c r="C76" i="98" l="1"/>
  <c r="D76" i="98"/>
  <c r="F20" i="149" l="1"/>
  <c r="H34" i="261" l="1"/>
  <c r="H32" i="261"/>
  <c r="G37" i="261"/>
  <c r="G36" i="261"/>
  <c r="G35" i="261"/>
  <c r="G32" i="261"/>
  <c r="D31" i="261" l="1"/>
  <c r="AX30" i="26" l="1"/>
  <c r="F11" i="149" l="1"/>
  <c r="F9" i="149"/>
  <c r="F24" i="149" l="1"/>
  <c r="F21" i="149"/>
  <c r="F25" i="149" l="1"/>
  <c r="J75" i="98" l="1"/>
  <c r="I75" i="98"/>
  <c r="G75" i="98"/>
  <c r="F75" i="98"/>
  <c r="D75" i="98"/>
  <c r="C75" i="98"/>
  <c r="H35" i="261" l="1"/>
  <c r="H36" i="261"/>
  <c r="H37" i="261"/>
  <c r="H38" i="261"/>
  <c r="H39" i="261"/>
  <c r="G34" i="261"/>
  <c r="G38" i="261"/>
  <c r="G39" i="261"/>
  <c r="L17" i="95" l="1"/>
  <c r="J17" i="95"/>
  <c r="H17" i="95"/>
  <c r="F17" i="95"/>
  <c r="D17" i="95"/>
  <c r="C74" i="98" l="1"/>
  <c r="D74" i="98"/>
  <c r="F74" i="98"/>
  <c r="G74" i="98"/>
  <c r="I74" i="98"/>
  <c r="J74" i="98"/>
  <c r="E40" i="261" l="1"/>
  <c r="F31" i="261"/>
  <c r="D40" i="261"/>
  <c r="H31" i="261" l="1"/>
  <c r="G31" i="261"/>
  <c r="F40" i="261"/>
  <c r="H40" i="261" l="1"/>
  <c r="G40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E22" i="149"/>
  <c r="C69" i="98"/>
  <c r="D69" i="98"/>
  <c r="F69" i="98"/>
  <c r="G69" i="98"/>
  <c r="I69" i="98"/>
  <c r="J69" i="98"/>
  <c r="AW30" i="26"/>
  <c r="C13" i="149"/>
  <c r="E13" i="149"/>
  <c r="I68" i="98"/>
  <c r="F68" i="98"/>
  <c r="C68" i="98"/>
  <c r="D68" i="98"/>
  <c r="G68" i="98"/>
  <c r="J68" i="98"/>
  <c r="G13" i="149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22" i="149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  <c r="F13" i="149" l="1"/>
  <c r="F22" i="149"/>
</calcChain>
</file>

<file path=xl/sharedStrings.xml><?xml version="1.0" encoding="utf-8"?>
<sst xmlns="http://schemas.openxmlformats.org/spreadsheetml/2006/main" count="1124" uniqueCount="631">
  <si>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</si>
  <si>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</si>
  <si>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</si>
  <si>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</si>
  <si>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</si>
  <si>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</si>
  <si>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</si>
  <si>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</si>
  <si>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</si>
  <si>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</si>
  <si>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</si>
  <si>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</si>
  <si>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</si>
  <si>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</si>
  <si>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</si>
  <si>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</si>
  <si>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</si>
  <si>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</si>
  <si>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</si>
  <si>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</si>
  <si>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</si>
  <si>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</si>
  <si>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</si>
  <si>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</si>
  <si>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</si>
  <si>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</si>
  <si>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</si>
  <si>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</si>
  <si>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</si>
  <si>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</si>
  <si>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</si>
  <si>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</si>
  <si>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</si>
  <si>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</si>
  <si>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</si>
  <si>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</si>
  <si>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</si>
  <si>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</si>
  <si>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</si>
  <si>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</si>
  <si>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</si>
  <si>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</si>
  <si>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</si>
  <si>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</si>
  <si>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</si>
  <si>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</si>
  <si>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</si>
  <si>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</si>
  <si>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</si>
  <si>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</si>
  <si>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</si>
  <si>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</si>
  <si>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</si>
  <si>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</si>
  <si>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</si>
  <si>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</si>
  <si>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</si>
  <si>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</si>
  <si>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</si>
  <si>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</si>
  <si>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</si>
  <si>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</si>
  <si>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</si>
  <si>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</si>
  <si>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</si>
  <si>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</si>
  <si>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</si>
  <si>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</si>
  <si>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</si>
  <si>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</si>
  <si>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</si>
  <si>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</si>
  <si>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</si>
  <si>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</si>
  <si>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</si>
  <si>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</si>
  <si>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</si>
  <si>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</si>
  <si>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</si>
  <si>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</si>
  <si>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</si>
  <si>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</si>
  <si>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</si>
  <si>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</si>
  <si>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</si>
  <si>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</si>
  <si>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</si>
  <si>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</si>
  <si>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</si>
  <si>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</si>
  <si>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</si>
  <si>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</si>
  <si>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</si>
  <si>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</si>
  <si>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</si>
  <si>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</si>
  <si>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</si>
  <si>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</si>
  <si>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</si>
  <si>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</si>
  <si>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</si>
  <si>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</si>
  <si>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</si>
  <si>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</si>
  <si>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</si>
  <si>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</si>
  <si>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</si>
  <si>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</si>
  <si>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</si>
  <si>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</si>
  <si>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</si>
  <si>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</si>
  <si>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</si>
  <si>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</si>
  <si>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</si>
  <si>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</si>
  <si>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</si>
  <si>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</si>
  <si>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</si>
  <si>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</si>
  <si>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</si>
  <si>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</si>
  <si>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</si>
  <si>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</si>
  <si>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</si>
  <si>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</si>
  <si>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</si>
  <si>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</si>
  <si>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</si>
  <si>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</si>
  <si>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</si>
  <si>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</si>
  <si>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</si>
  <si>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</si>
  <si>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</si>
  <si>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</si>
  <si>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</si>
  <si>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</si>
  <si>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</si>
  <si>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</si>
  <si>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</si>
  <si>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</si>
  <si>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</si>
  <si>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</si>
  <si>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</si>
  <si>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</si>
  <si>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</si>
  <si>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</si>
  <si>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</si>
  <si>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</si>
  <si>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</si>
  <si>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</si>
  <si>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</si>
  <si>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</si>
  <si>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</si>
  <si>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</si>
  <si>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</si>
  <si>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</si>
  <si>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</si>
  <si>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</si>
  <si>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</si>
  <si>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</si>
  <si>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</si>
  <si>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</si>
  <si>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</si>
  <si>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</si>
  <si>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</si>
  <si>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</si>
  <si>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</si>
  <si>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</si>
  <si>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</si>
  <si>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</si>
  <si>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</si>
  <si>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</si>
  <si>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</si>
  <si>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</si>
  <si>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</si>
  <si>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</si>
  <si>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</si>
  <si>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</si>
  <si>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</si>
  <si>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</si>
  <si>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</si>
  <si>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</si>
  <si>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</si>
  <si>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</si>
  <si>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</si>
  <si>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</si>
  <si>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</si>
  <si>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</si>
  <si>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</si>
  <si>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</si>
  <si>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</si>
  <si>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</si>
  <si>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</si>
  <si>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</si>
  <si>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</si>
  <si>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</si>
  <si>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</si>
  <si>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</si>
  <si>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</si>
  <si>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</si>
  <si>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</si>
  <si>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</si>
  <si>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</si>
  <si>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</si>
  <si>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</si>
  <si>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</si>
  <si>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</si>
  <si>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</si>
  <si>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</si>
  <si>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</si>
  <si>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</si>
  <si>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</si>
  <si>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</si>
  <si>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</si>
  <si>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</si>
  <si>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</si>
  <si>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</si>
  <si>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</si>
  <si>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</si>
  <si>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</si>
  <si>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</si>
  <si>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</si>
  <si>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</si>
  <si>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</si>
  <si>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</si>
  <si>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</si>
  <si>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</si>
  <si>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</si>
  <si>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</si>
  <si>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</si>
  <si>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</si>
  <si>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</si>
  <si>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</si>
  <si>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</si>
  <si>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</si>
  <si>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</si>
  <si>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</si>
  <si>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</si>
  <si>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</si>
  <si>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</si>
  <si>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</si>
  <si>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</si>
  <si>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</si>
  <si>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</si>
  <si>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</si>
  <si>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</si>
  <si>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</si>
  <si>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</si>
  <si>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</si>
  <si>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</si>
  <si>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</si>
  <si>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</si>
  <si>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</si>
  <si>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</si>
  <si>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</si>
  <si>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</si>
  <si>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</si>
  <si>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</si>
  <si>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</si>
  <si>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</si>
  <si>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</si>
  <si>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</si>
  <si>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</si>
  <si>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</si>
  <si>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</si>
  <si>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</si>
  <si>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</si>
  <si>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</si>
  <si>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</si>
  <si>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</si>
  <si>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</si>
  <si>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</si>
  <si>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</si>
  <si>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</si>
  <si>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</si>
  <si>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</si>
  <si>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</si>
  <si>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</si>
  <si>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</si>
  <si>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</si>
  <si>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</si>
  <si>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</si>
  <si>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</si>
  <si>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</si>
  <si>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</si>
  <si>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</si>
  <si>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</si>
  <si>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</si>
  <si>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</si>
  <si>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</si>
  <si>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</si>
  <si>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</si>
  <si>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</si>
  <si>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</si>
  <si>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</si>
  <si>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</si>
  <si>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</si>
  <si>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</si>
  <si>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</si>
  <si>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</si>
  <si>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</si>
  <si>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</si>
  <si>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</si>
  <si>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</si>
  <si>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</si>
  <si>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</si>
  <si>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</si>
  <si>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Динамика курса евро</t>
  </si>
  <si>
    <t>на 01.01.15</t>
  </si>
  <si>
    <t>Российская Федерация</t>
  </si>
  <si>
    <t>Чукотский автономный округ</t>
  </si>
  <si>
    <t>на 01.01.15г</t>
  </si>
  <si>
    <t>на 01.01.15г.</t>
  </si>
  <si>
    <t>4 кв. 2014</t>
  </si>
  <si>
    <t>52,88 / 66,08</t>
  </si>
  <si>
    <t>59,55 / 73,48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</si>
  <si>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</si>
  <si>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</si>
  <si>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</si>
  <si>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</si>
  <si>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53,45 / 60,71</t>
  </si>
  <si>
    <t>65,06 / 73,76</t>
  </si>
  <si>
    <t>53,74 / 60,26</t>
  </si>
  <si>
    <t>65,95 / 72,69</t>
  </si>
  <si>
    <t>Средний курс за 2014 год</t>
  </si>
  <si>
    <t>декабрь 2014</t>
  </si>
  <si>
    <t>вакансий</t>
  </si>
  <si>
    <t>2015</t>
  </si>
  <si>
    <t>к декабрю 2014 г., %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</si>
  <si>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</si>
  <si>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</si>
  <si>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</si>
  <si>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110 / 100</t>
  </si>
  <si>
    <r>
      <t xml:space="preserve">22 / 30 </t>
    </r>
    <r>
      <rPr>
        <vertAlign val="superscript"/>
        <sz val="12"/>
        <rFont val="Times New Roman"/>
        <family val="1"/>
        <charset val="204"/>
      </rPr>
      <t>2)</t>
    </r>
  </si>
  <si>
    <t>61,62 / 67,70</t>
  </si>
  <si>
    <t>71,73 / 77,94</t>
  </si>
  <si>
    <t>59,99 / 67,54</t>
  </si>
  <si>
    <t>70,23 / 76,58</t>
  </si>
  <si>
    <t>62,78 / 66,48</t>
  </si>
  <si>
    <t>71,42 / 74,82</t>
  </si>
  <si>
    <t>62,41 / 67,27</t>
  </si>
  <si>
    <t>71,51 / 76,51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</si>
  <si>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</si>
  <si>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</si>
  <si>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</si>
  <si>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</si>
  <si>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58,23 / 62,76</t>
  </si>
  <si>
    <t>63,43 / 67,97</t>
  </si>
  <si>
    <t>58,96 / 60,43</t>
  </si>
  <si>
    <t>64,15 / 65,56</t>
  </si>
  <si>
    <t>55,68 / 59,04</t>
  </si>
  <si>
    <t>55,95 / 57,80</t>
  </si>
  <si>
    <t>53,94 / 59,37</t>
  </si>
  <si>
    <t>55,12 / 57,96</t>
  </si>
  <si>
    <t>55,54 / 56,76</t>
  </si>
  <si>
    <t>51,35 / 54,66</t>
  </si>
  <si>
    <t>51,96 / 53,62</t>
  </si>
  <si>
    <t>48,17 / 53,30</t>
  </si>
  <si>
    <t>49,04 / 51,84</t>
  </si>
  <si>
    <t>49,58 / 51,04</t>
  </si>
  <si>
    <t>53,82 / 54,76</t>
  </si>
  <si>
    <t>60,40 / 61,47</t>
  </si>
  <si>
    <t>52,88 / 57,17</t>
  </si>
  <si>
    <t>59,22 / 63,84</t>
  </si>
  <si>
    <t>2 кв. 2015</t>
  </si>
  <si>
    <t>52,96 / 55,80</t>
  </si>
  <si>
    <t>59,65 / 62,56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</si>
  <si>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</si>
  <si>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</si>
  <si>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</si>
  <si>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корректировка обратно (данные за 3 квартал)</t>
  </si>
  <si>
    <t>55,93 / 58,74</t>
  </si>
  <si>
    <t>61,82 / 64,64</t>
  </si>
  <si>
    <t>55,20 / 59,48</t>
  </si>
  <si>
    <t>60,87 / 65,49</t>
  </si>
  <si>
    <r>
      <t>Банк "Кедр"</t>
    </r>
    <r>
      <rPr>
        <vertAlign val="superscript"/>
        <sz val="12"/>
        <rFont val="Times New Roman"/>
        <family val="1"/>
        <charset val="204"/>
      </rPr>
      <t>5)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</si>
  <si>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</si>
  <si>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</si>
  <si>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</si>
  <si>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</si>
  <si>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</si>
  <si>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</si>
  <si>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</si>
  <si>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</si>
  <si>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</si>
  <si>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</si>
  <si>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</si>
  <si>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9 265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</si>
  <si>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</si>
  <si>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</si>
  <si>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</si>
  <si>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</si>
  <si>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</si>
  <si>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</si>
  <si>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</si>
  <si>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</si>
  <si>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</si>
  <si>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</si>
  <si>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</si>
  <si>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</si>
  <si>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</si>
  <si>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</si>
  <si>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</si>
  <si>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</si>
  <si>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</si>
  <si>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</si>
  <si>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</si>
  <si>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</si>
  <si>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</si>
  <si>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</si>
  <si>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</si>
  <si>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</si>
  <si>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</si>
  <si>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</si>
  <si>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</si>
  <si>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</si>
  <si>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</si>
  <si>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</si>
  <si>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</si>
  <si>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</si>
  <si>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</si>
  <si>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</si>
  <si>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</si>
  <si>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</si>
  <si>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</si>
  <si>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</si>
  <si>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</si>
  <si>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</si>
  <si>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</si>
  <si>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</si>
  <si>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</si>
  <si>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</si>
  <si>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</si>
  <si>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</si>
  <si>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</si>
  <si>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лыжная база "Оль-Гуль"</t>
  </si>
  <si>
    <t xml:space="preserve">          стадион "Заполярник"</t>
  </si>
  <si>
    <t xml:space="preserve">          спортивный комплекс (р-н Талнах, р-н Кайеркан)</t>
  </si>
  <si>
    <t xml:space="preserve">          дом спорта "БОКМО"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</si>
  <si>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</si>
  <si>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</si>
  <si>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</si>
  <si>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</si>
  <si>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</si>
  <si>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</si>
  <si>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</si>
  <si>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</si>
  <si>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</si>
  <si>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</si>
  <si>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 xml:space="preserve"> - количество детей, обучившихся правилам дорожного движения</t>
  </si>
  <si>
    <t xml:space="preserve"> - КГБОУ СПО "Норильский педагогический колледж"</t>
  </si>
  <si>
    <t xml:space="preserve"> - КГБПОУ "Норильский медицинский техникум"</t>
  </si>
  <si>
    <t xml:space="preserve"> - КГБОУ СПО "Норильский колледж искусств"</t>
  </si>
  <si>
    <t xml:space="preserve"> - КГБПОУ "Норильский техникум промышленных технологий и сервиса"</t>
  </si>
  <si>
    <t xml:space="preserve"> - ГОУ СПО "Политехнический колледж"</t>
  </si>
  <si>
    <t xml:space="preserve"> - ФГБОУ ВПО "Норильский индустриальный институт"</t>
  </si>
  <si>
    <t xml:space="preserve"> - ФГБОУ ВО "Московский государственный институт культуры", филиал</t>
  </si>
  <si>
    <t xml:space="preserve"> - НОУ ВПО "Московский институт предпринимательства и права", филиал</t>
  </si>
  <si>
    <t xml:space="preserve"> - АОУ ВПО "Ленинградский государственный университет им. А.С. Пушкина", филиал</t>
  </si>
  <si>
    <t xml:space="preserve"> - НОУ ВПО "Кисловодский институт экономики и права", филиал</t>
  </si>
  <si>
    <t>1.8. Прочие, всего:</t>
  </si>
  <si>
    <t xml:space="preserve"> - МБУ "Методический центр"</t>
  </si>
  <si>
    <t xml:space="preserve"> - МКУ "Централизованная бухгалтерия учреждений общего и дошкольного образования"</t>
  </si>
  <si>
    <t xml:space="preserve"> - КГБУЗ "Красноярское краевое бюро судебно-медицинской экспертизы" (Центральный р-н)</t>
  </si>
  <si>
    <t>1.7. Прочие, всего:</t>
  </si>
  <si>
    <t xml:space="preserve"> - МКУ "Централизованная бухгалтерия учреждений по делам культуры и искусства"</t>
  </si>
  <si>
    <t>1.3. Прочие, всего:</t>
  </si>
  <si>
    <t xml:space="preserve"> - МКУ "Централизованная бухгалтерия учреждений по спорту и туризму"</t>
  </si>
  <si>
    <t xml:space="preserve"> - МБУ «Центр социальной помощи семье и детям «Норильский»</t>
  </si>
  <si>
    <t>1.4. В сфере исполнения публичных обязательств перед физическими лицами в денежной форме</t>
  </si>
  <si>
    <t xml:space="preserve"> - КГКУ "Центр социальных выплат Красноярского края"</t>
  </si>
  <si>
    <t>1.3. КГБУ "Многофункциональный центр предоставления государственных и муниципальных услуг" в г.Норильске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</si>
  <si>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</si>
  <si>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</si>
  <si>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</si>
  <si>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</si>
  <si>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56,98 / 57,69</t>
  </si>
  <si>
    <t>64,54 / 65,60</t>
  </si>
  <si>
    <t>62,67 / 63,46</t>
  </si>
  <si>
    <t>71,67 / 72,93</t>
  </si>
  <si>
    <t>55,77 / 54,68</t>
  </si>
  <si>
    <t>63,09 / 68,07</t>
  </si>
  <si>
    <t>70,35 / 75,73</t>
  </si>
  <si>
    <t>68,11 / 71,73</t>
  </si>
  <si>
    <t>76,11 / 79,92</t>
  </si>
  <si>
    <t>64,20 / 66,15</t>
  </si>
  <si>
    <t>63,53 / 65,08</t>
  </si>
  <si>
    <t>59,38 / 60,31</t>
  </si>
  <si>
    <t>51,97 / 53,00</t>
  </si>
  <si>
    <t>49,92 / 50,69</t>
  </si>
  <si>
    <t>74,05 / 76,27</t>
  </si>
  <si>
    <t>72,42 / 74,02</t>
  </si>
  <si>
    <t>64,37 / 65,35</t>
  </si>
  <si>
    <t>56,17 / 57,33</t>
  </si>
  <si>
    <t>55,62 / 56,47</t>
  </si>
  <si>
    <t>60,38 / 61,32</t>
  </si>
  <si>
    <t>66,30 / 67,00</t>
  </si>
  <si>
    <t>74,52 / 75,31</t>
  </si>
  <si>
    <t>65,36 / 68,16</t>
  </si>
  <si>
    <t>73,59 / 76,42</t>
  </si>
  <si>
    <t>64,25 / 69,75</t>
  </si>
  <si>
    <t>72,27 / 78,13</t>
  </si>
  <si>
    <t>3 кв. 2015</t>
  </si>
  <si>
    <t xml:space="preserve"> - КГБОУ «Норильская общеобразовательная школа-интернат»</t>
  </si>
  <si>
    <t>0</t>
  </si>
  <si>
    <t xml:space="preserve"> - Творческое производственное объединение культуры «Дворец культуры комбината», принадлежащее ПАО «ГМК «Норильский никель»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</si>
  <si>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</si>
  <si>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</si>
  <si>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33 / 36</t>
  </si>
  <si>
    <t>43,50 / 45</t>
  </si>
  <si>
    <t>41,60 / 43</t>
  </si>
  <si>
    <t>39,50 / 40</t>
  </si>
  <si>
    <t>60,93 / 65,39</t>
  </si>
  <si>
    <t>68,61 / 73,41</t>
  </si>
  <si>
    <t>62,58 / 63,34</t>
  </si>
  <si>
    <t>70,32 / 71,22</t>
  </si>
  <si>
    <t>61,60 / 64,44</t>
  </si>
  <si>
    <t>69,60 / 72,42</t>
  </si>
  <si>
    <t>от 300 до 2200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</si>
  <si>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</si>
  <si>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64,74 / 65,45</t>
  </si>
  <si>
    <t>69,39 / 70,19</t>
  </si>
  <si>
    <t>63,65 / 66,55</t>
  </si>
  <si>
    <t>68,46 / 71,36</t>
  </si>
  <si>
    <t>62,88 / 67,40</t>
  </si>
  <si>
    <t>67,52 / 72,37</t>
  </si>
  <si>
    <t>40 / 41</t>
  </si>
  <si>
    <t>41 / 43</t>
  </si>
  <si>
    <t>на 01.01.16г.</t>
  </si>
  <si>
    <t>Отклонение 01.01.16г./ 01.01.15г, +, -</t>
  </si>
  <si>
    <t>2) Данные Красноярскстата</t>
  </si>
  <si>
    <t>3)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</si>
  <si>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4) Данные Красноярскстата</t>
  </si>
  <si>
    <t>5) По данным ЗАГС</t>
  </si>
  <si>
    <r>
      <t>на 01.01.15г.</t>
    </r>
    <r>
      <rPr>
        <b/>
        <vertAlign val="superscript"/>
        <sz val="12"/>
        <rFont val="Times New Roman Cyr"/>
        <charset val="204"/>
      </rPr>
      <t>4)</t>
    </r>
  </si>
  <si>
    <r>
      <t>на 01.01.16г.</t>
    </r>
    <r>
      <rPr>
        <b/>
        <vertAlign val="superscript"/>
        <sz val="12"/>
        <rFont val="Times New Roman Cyr"/>
        <charset val="204"/>
      </rPr>
      <t>5)</t>
    </r>
  </si>
  <si>
    <r>
      <t>176 971</t>
    </r>
    <r>
      <rPr>
        <vertAlign val="superscript"/>
        <sz val="13"/>
        <rFont val="Times New Roman Cyr"/>
        <charset val="204"/>
      </rPr>
      <t>2)</t>
    </r>
  </si>
  <si>
    <r>
      <t>178 116</t>
    </r>
    <r>
      <rPr>
        <vertAlign val="superscript"/>
        <sz val="13"/>
        <rFont val="Times New Roman Cyr"/>
        <charset val="204"/>
      </rPr>
      <t>3)</t>
    </r>
  </si>
  <si>
    <t>4 кв. 2015</t>
  </si>
  <si>
    <t>декабрь
 2015</t>
  </si>
  <si>
    <t>Отклонение                                        декабрь 2015 / 2014</t>
  </si>
  <si>
    <t>декабрь
2014</t>
  </si>
  <si>
    <t>декабрь
2015</t>
  </si>
  <si>
    <t>Отклонение                                          декабрь 2015 / 2014</t>
  </si>
  <si>
    <t>на 01.01.16г</t>
  </si>
  <si>
    <t>Отклонение                                    01.01.16г. / 01.01.15г.</t>
  </si>
  <si>
    <t>на 01.01.16</t>
  </si>
  <si>
    <t>Отклонение 01.01.16/ 01.01.15,          +, -</t>
  </si>
  <si>
    <t>на 01.01.2015г.</t>
  </si>
  <si>
    <t>на 01.01.2016г.</t>
  </si>
  <si>
    <t>Стоимость минимального набора продуктов питания в субъектах РФ за декабрь 2014 и 2015гг.</t>
  </si>
  <si>
    <t>за декабрь 2015г</t>
  </si>
  <si>
    <t>за декабрь 2014г</t>
  </si>
  <si>
    <t xml:space="preserve"> Предоставление разговора на автоматической междугородной телефон. связи на расстоянии 601-1200 км. (1 мин)</t>
  </si>
  <si>
    <t xml:space="preserve"> Предоставление разговора по автоматической  междугородной телефон. связи на расстоянии 1201-3000 км. (1 мин)</t>
  </si>
  <si>
    <t>Итого за 12  месяцев</t>
  </si>
  <si>
    <t>Итого за 12 месяцев</t>
  </si>
  <si>
    <r>
      <t>Средние цены в городах РФ и МО г. Норильск в декабре 2015 года</t>
    </r>
    <r>
      <rPr>
        <vertAlign val="superscript"/>
        <sz val="12"/>
        <rFont val="Times New Roman"/>
        <family val="1"/>
        <charset val="204"/>
      </rPr>
      <t>1)</t>
    </r>
  </si>
  <si>
    <t>3) Среднемесячные курсы валют согласно данных ЦБ РФ 
4) Данные банков
5) В связи с реструктуризацией организации, данные за июль - декабрь 2015 г. не предоставлены</t>
  </si>
  <si>
    <t>68,18 / 71,25</t>
  </si>
  <si>
    <t>74,32 / 77,39</t>
  </si>
  <si>
    <t>73,68 / 78,48</t>
  </si>
  <si>
    <t>67,67 / 72,12</t>
  </si>
  <si>
    <t>01.01.13 г.</t>
  </si>
  <si>
    <t>01.01.14 г.</t>
  </si>
  <si>
    <t>01.01.15 г.</t>
  </si>
  <si>
    <t>35 / 36</t>
  </si>
  <si>
    <t>37 / 38</t>
  </si>
  <si>
    <t>42 / 45</t>
  </si>
  <si>
    <t>38 / 39</t>
  </si>
  <si>
    <t>01.01.16 г.</t>
  </si>
  <si>
    <t>Средний курс за 2015 год</t>
  </si>
  <si>
    <t>45 / 45,50</t>
  </si>
  <si>
    <t>69,44 / 70,33</t>
  </si>
  <si>
    <t>75,54 / 76,61</t>
  </si>
  <si>
    <t>6 002 / 176</t>
  </si>
  <si>
    <t>5 980 / 0</t>
  </si>
  <si>
    <t>в т.ч.: школа¹</t>
  </si>
  <si>
    <t xml:space="preserve">         лицей²</t>
  </si>
  <si>
    <t xml:space="preserve"> - численность детей, находящихся в учреждении³</t>
  </si>
  <si>
    <t>1.1. Образовательные учреждения культуры, всего:⁴</t>
  </si>
  <si>
    <t xml:space="preserve">    - количество киносеансов / зрителей</t>
  </si>
  <si>
    <t>3 637 / 72 631</t>
  </si>
  <si>
    <t>3 731 / 74 581</t>
  </si>
  <si>
    <r>
      <t>в т.ч.: плавательный бассейн города Норильска</t>
    </r>
    <r>
      <rPr>
        <sz val="13"/>
        <rFont val="Times New Roman"/>
        <family val="1"/>
        <charset val="204"/>
      </rPr>
      <t>⁵</t>
    </r>
  </si>
  <si>
    <r>
      <t xml:space="preserve">          каток ("Льдинка", "Умка")</t>
    </r>
    <r>
      <rPr>
        <sz val="13"/>
        <rFont val="Aharoni"/>
        <charset val="177"/>
      </rPr>
      <t>6</t>
    </r>
  </si>
  <si>
    <r>
      <t xml:space="preserve">          спортивно-оздоровительный комплекс "Восток"</t>
    </r>
    <r>
      <rPr>
        <sz val="13"/>
        <rFont val="Verdana"/>
        <family val="2"/>
        <charset val="204"/>
      </rPr>
      <t>⁷</t>
    </r>
  </si>
  <si>
    <t xml:space="preserve">          спортивный зал ("Геркулес", "Горняк")⁸</t>
  </si>
  <si>
    <r>
      <t xml:space="preserve">          дворец спорта ("Арктика", "Ледовый д/с "Кайеркан")</t>
    </r>
    <r>
      <rPr>
        <sz val="13"/>
        <rFont val="Aharoni"/>
        <charset val="177"/>
      </rPr>
      <t>9</t>
    </r>
  </si>
  <si>
    <r>
      <t xml:space="preserve">          дом физической культуры</t>
    </r>
    <r>
      <rPr>
        <sz val="13"/>
        <rFont val="Arial"/>
        <family val="2"/>
        <charset val="204"/>
      </rPr>
      <t>¹º</t>
    </r>
  </si>
  <si>
    <t xml:space="preserve"> - количество посетителей клубных формирований</t>
  </si>
  <si>
    <t>1.2. МАУ ДО «Норильский центр безопасности движения»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</si>
  <si>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количества школ на 1 ед. в результате реорганизации МБОУ «СОШ №13» в форме присоединения к нему МБОУ «СОШ №18»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</si>
  <si>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лицеев на 1 ед. в результате реорганизации МБОУ «СОШ №1» в форме присоединения к нему МБОУ «Лицей №1»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</si>
  <si>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с исключением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</si>
  <si>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</si>
  <si>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</si>
  <si>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</si>
  <si>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</si>
  <si>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</si>
  <si>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(9)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</si>
  <si>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(10)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</si>
  <si>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</si>
  <si>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</si>
  <si>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</si>
  <si>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</si>
  <si>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</si>
  <si>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</si>
  <si>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</si>
  <si>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</si>
  <si>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</si>
  <si>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</si>
  <si>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</si>
  <si>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</si>
  <si>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</si>
  <si>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</si>
  <si>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</si>
  <si>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</si>
  <si>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</si>
  <si>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</si>
  <si>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</si>
  <si>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</si>
  <si>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</si>
  <si>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</si>
  <si>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</si>
  <si>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краевой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</si>
  <si>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</si>
  <si>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</si>
  <si>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2014 г. среднесписочная численность работников по полному кругу организаций и предприятий (с дорасчетом по малому бизнесу - 18 112 чел.) составила 102 401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</si>
</sst>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name val="Verdana"/>
      <family val="2"/>
      <charset val="204"/>
    </font>
    <font>
      <sz val="13"/>
      <color rgb="FFFF0000"/>
      <name val="Times New Roman Cyr"/>
      <family val="1"/>
      <charset val="204"/>
    </font>
    <font>
      <b/>
      <sz val="13"/>
      <color rgb="FFFF0000"/>
      <name val="Times New Roman Cyr"/>
      <charset val="204"/>
    </font>
    <font>
      <sz val="10"/>
      <color rgb="FFFF0000"/>
      <name val="Arial Cyr"/>
      <charset val="204"/>
    </font>
    <font>
      <sz val="13"/>
      <color rgb="FFFF0000"/>
      <name val="Times New Roman Cyr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3"/>
      <name val="Aharoni"/>
      <charset val="177"/>
    </font>
    <font>
      <sz val="13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6">
    <xf numFmtId="0" fontId="0" fillId="0" borderId="0"/>
    <xf numFmtId="164" fontId="23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23" fillId="0" borderId="0"/>
    <xf numFmtId="9" fontId="23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245">
    <xf numFmtId="0" fontId="0" fillId="0" borderId="0" xfId="0"/>
    <xf numFmtId="166" fontId="29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/>
    <xf numFmtId="166" fontId="29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9" fillId="0" borderId="0" xfId="0" applyFont="1" applyFill="1" applyBorder="1"/>
    <xf numFmtId="167" fontId="24" fillId="0" borderId="0" xfId="0" applyNumberFormat="1" applyFont="1" applyFill="1"/>
    <xf numFmtId="0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24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5" fillId="0" borderId="0" xfId="0" applyFont="1" applyFill="1" applyBorder="1" applyAlignment="1">
      <alignment horizontal="center"/>
    </xf>
    <xf numFmtId="0" fontId="54" fillId="0" borderId="0" xfId="0" applyFont="1" applyFill="1" applyBorder="1"/>
    <xf numFmtId="0" fontId="52" fillId="0" borderId="0" xfId="0" applyFont="1" applyFill="1" applyAlignment="1">
      <alignment horizontal="left"/>
    </xf>
    <xf numFmtId="0" fontId="29" fillId="0" borderId="0" xfId="0" applyFont="1" applyFill="1" applyAlignment="1">
      <alignment wrapText="1"/>
    </xf>
    <xf numFmtId="0" fontId="5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25" fillId="0" borderId="0" xfId="0" applyFont="1" applyFill="1" applyBorder="1"/>
    <xf numFmtId="0" fontId="53" fillId="0" borderId="0" xfId="0" applyFont="1" applyFill="1" applyBorder="1" applyAlignment="1">
      <alignment vertical="top" wrapText="1"/>
    </xf>
    <xf numFmtId="2" fontId="24" fillId="0" borderId="0" xfId="0" applyNumberFormat="1" applyFont="1" applyFill="1"/>
    <xf numFmtId="1" fontId="24" fillId="0" borderId="0" xfId="0" applyNumberFormat="1" applyFont="1" applyFill="1"/>
    <xf numFmtId="0" fontId="48" fillId="0" borderId="0" xfId="0" applyFont="1" applyFill="1"/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66" fontId="29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166" fontId="25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167" fontId="48" fillId="0" borderId="0" xfId="0" applyNumberFormat="1" applyFont="1" applyFill="1"/>
    <xf numFmtId="0" fontId="24" fillId="0" borderId="0" xfId="0" applyFont="1" applyFill="1" applyBorder="1" applyAlignment="1">
      <alignment vertical="center"/>
    </xf>
    <xf numFmtId="167" fontId="25" fillId="0" borderId="0" xfId="0" applyNumberFormat="1" applyFont="1" applyFill="1" applyBorder="1"/>
    <xf numFmtId="0" fontId="55" fillId="0" borderId="0" xfId="0" applyFont="1" applyFill="1" applyBorder="1"/>
    <xf numFmtId="3" fontId="24" fillId="0" borderId="0" xfId="0" applyNumberFormat="1" applyFont="1" applyFill="1"/>
    <xf numFmtId="0" fontId="73" fillId="0" borderId="0" xfId="0" applyFont="1" applyFill="1"/>
    <xf numFmtId="0" fontId="26" fillId="0" borderId="0" xfId="0" applyFont="1" applyFill="1"/>
    <xf numFmtId="0" fontId="33" fillId="0" borderId="0" xfId="0" applyFont="1" applyFill="1"/>
    <xf numFmtId="0" fontId="33" fillId="0" borderId="0" xfId="0" applyFont="1" applyFill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/>
    <xf numFmtId="0" fontId="25" fillId="0" borderId="0" xfId="0" applyFont="1" applyFill="1" applyBorder="1" applyAlignment="1"/>
    <xf numFmtId="0" fontId="75" fillId="0" borderId="0" xfId="7" applyFont="1" applyFill="1"/>
    <xf numFmtId="167" fontId="52" fillId="0" borderId="0" xfId="0" applyNumberFormat="1" applyFont="1" applyFill="1" applyBorder="1" applyAlignment="1">
      <alignment horizontal="center" vertical="center" wrapText="1"/>
    </xf>
    <xf numFmtId="0" fontId="75" fillId="0" borderId="0" xfId="11" applyFont="1" applyFill="1"/>
    <xf numFmtId="0" fontId="75" fillId="0" borderId="0" xfId="12" applyFont="1" applyFill="1"/>
    <xf numFmtId="0" fontId="75" fillId="0" borderId="0" xfId="13" applyFont="1" applyFill="1"/>
    <xf numFmtId="0" fontId="78" fillId="0" borderId="0" xfId="3" applyFont="1" applyFill="1" applyBorder="1" applyAlignment="1">
      <alignment horizontal="right" wrapText="1"/>
    </xf>
    <xf numFmtId="0" fontId="76" fillId="0" borderId="0" xfId="2" applyFont="1" applyFill="1" applyBorder="1" applyAlignment="1">
      <alignment horizontal="right" wrapText="1"/>
    </xf>
    <xf numFmtId="0" fontId="74" fillId="0" borderId="0" xfId="14" applyFill="1"/>
    <xf numFmtId="0" fontId="74" fillId="0" borderId="0" xfId="15" applyFill="1"/>
    <xf numFmtId="0" fontId="78" fillId="0" borderId="0" xfId="4" applyFont="1" applyFill="1" applyBorder="1" applyAlignment="1">
      <alignment horizontal="right" wrapText="1"/>
    </xf>
    <xf numFmtId="0" fontId="75" fillId="0" borderId="0" xfId="16" applyFont="1" applyFill="1"/>
    <xf numFmtId="0" fontId="75" fillId="0" borderId="0" xfId="8" applyFont="1" applyFill="1"/>
    <xf numFmtId="0" fontId="52" fillId="0" borderId="0" xfId="17" applyFont="1" applyFill="1" applyBorder="1" applyAlignment="1">
      <alignment horizontal="left" wrapText="1"/>
    </xf>
    <xf numFmtId="0" fontId="75" fillId="0" borderId="0" xfId="10" applyFont="1" applyFill="1"/>
    <xf numFmtId="0" fontId="75" fillId="0" borderId="0" xfId="9" applyFont="1" applyFill="1"/>
    <xf numFmtId="0" fontId="79" fillId="0" borderId="0" xfId="5" applyFont="1" applyFill="1" applyBorder="1" applyAlignment="1">
      <alignment horizontal="right" wrapText="1"/>
    </xf>
    <xf numFmtId="0" fontId="77" fillId="0" borderId="0" xfId="8" applyFont="1" applyFill="1"/>
    <xf numFmtId="0" fontId="26" fillId="0" borderId="0" xfId="0" applyFont="1" applyFill="1" applyBorder="1"/>
    <xf numFmtId="0" fontId="77" fillId="0" borderId="0" xfId="10" applyFont="1" applyFill="1"/>
    <xf numFmtId="0" fontId="77" fillId="0" borderId="0" xfId="9" applyFont="1" applyFill="1"/>
    <xf numFmtId="2" fontId="24" fillId="0" borderId="0" xfId="0" applyNumberFormat="1" applyFont="1" applyFill="1" applyAlignment="1">
      <alignment horizontal="left"/>
    </xf>
    <xf numFmtId="167" fontId="24" fillId="0" borderId="0" xfId="0" applyNumberFormat="1" applyFont="1" applyFill="1" applyAlignment="1">
      <alignment horizontal="left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5" fillId="0" borderId="6" xfId="0" applyFont="1" applyFill="1" applyBorder="1" applyAlignment="1">
      <alignment horizontal="center"/>
    </xf>
    <xf numFmtId="166" fontId="25" fillId="0" borderId="7" xfId="0" applyNumberFormat="1" applyFont="1" applyFill="1" applyBorder="1" applyAlignment="1">
      <alignment horizontal="center" vertical="center"/>
    </xf>
    <xf numFmtId="0" fontId="25" fillId="0" borderId="8" xfId="0" applyFont="1" applyFill="1" applyBorder="1"/>
    <xf numFmtId="166" fontId="25" fillId="0" borderId="0" xfId="0" applyNumberFormat="1" applyFont="1" applyFill="1" applyBorder="1"/>
    <xf numFmtId="0" fontId="24" fillId="0" borderId="0" xfId="0" applyFont="1" applyFill="1" applyBorder="1" applyAlignment="1"/>
    <xf numFmtId="0" fontId="55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7" fillId="0" borderId="0" xfId="0" applyFont="1" applyFill="1" applyBorder="1"/>
    <xf numFmtId="0" fontId="58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justify"/>
    </xf>
    <xf numFmtId="0" fontId="54" fillId="0" borderId="0" xfId="0" applyFont="1" applyFill="1"/>
    <xf numFmtId="0" fontId="71" fillId="0" borderId="0" xfId="0" applyFont="1" applyFill="1" applyAlignment="1"/>
    <xf numFmtId="0" fontId="38" fillId="0" borderId="0" xfId="0" applyFont="1" applyFill="1" applyAlignment="1"/>
    <xf numFmtId="0" fontId="66" fillId="0" borderId="0" xfId="0" applyFont="1" applyFill="1"/>
    <xf numFmtId="0" fontId="40" fillId="0" borderId="0" xfId="0" applyFont="1" applyFill="1" applyAlignment="1"/>
    <xf numFmtId="3" fontId="2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23" fillId="0" borderId="0" xfId="19" applyFill="1"/>
    <xf numFmtId="0" fontId="24" fillId="0" borderId="0" xfId="19" applyFont="1" applyFill="1"/>
    <xf numFmtId="3" fontId="29" fillId="2" borderId="0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wrapText="1"/>
    </xf>
    <xf numFmtId="0" fontId="87" fillId="0" borderId="0" xfId="0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Alignment="1"/>
    <xf numFmtId="3" fontId="43" fillId="2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/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65" fillId="0" borderId="0" xfId="0" applyFont="1" applyFill="1" applyBorder="1"/>
    <xf numFmtId="0" fontId="6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/>
    <xf numFmtId="3" fontId="24" fillId="0" borderId="0" xfId="0" applyNumberFormat="1" applyFont="1" applyFill="1" applyAlignment="1">
      <alignment vertical="center"/>
    </xf>
    <xf numFmtId="0" fontId="24" fillId="0" borderId="57" xfId="0" applyFont="1" applyFill="1" applyBorder="1"/>
    <xf numFmtId="0" fontId="23" fillId="2" borderId="0" xfId="19" applyFill="1"/>
    <xf numFmtId="2" fontId="27" fillId="0" borderId="0" xfId="0" applyNumberFormat="1" applyFont="1" applyFill="1" applyAlignment="1">
      <alignment horizontal="center"/>
    </xf>
    <xf numFmtId="3" fontId="24" fillId="0" borderId="0" xfId="0" applyNumberFormat="1" applyFont="1" applyFill="1" applyBorder="1"/>
    <xf numFmtId="0" fontId="23" fillId="2" borderId="0" xfId="19" applyFill="1" applyBorder="1"/>
    <xf numFmtId="0" fontId="23" fillId="0" borderId="0" xfId="19" applyFill="1" applyBorder="1"/>
    <xf numFmtId="3" fontId="29" fillId="2" borderId="0" xfId="19" applyNumberFormat="1" applyFont="1" applyFill="1" applyBorder="1" applyAlignment="1">
      <alignment horizontal="center"/>
    </xf>
    <xf numFmtId="3" fontId="29" fillId="0" borderId="14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14" fontId="24" fillId="0" borderId="58" xfId="0" applyNumberFormat="1" applyFont="1" applyFill="1" applyBorder="1" applyAlignment="1">
      <alignment vertical="center"/>
    </xf>
    <xf numFmtId="14" fontId="24" fillId="0" borderId="56" xfId="0" applyNumberFormat="1" applyFont="1" applyFill="1" applyBorder="1" applyAlignment="1">
      <alignment vertical="center"/>
    </xf>
    <xf numFmtId="14" fontId="24" fillId="0" borderId="12" xfId="0" applyNumberFormat="1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3" fontId="29" fillId="0" borderId="57" xfId="0" applyNumberFormat="1" applyFont="1" applyFill="1" applyBorder="1" applyAlignment="1">
      <alignment horizontal="center" vertical="center"/>
    </xf>
    <xf numFmtId="3" fontId="29" fillId="0" borderId="18" xfId="0" applyNumberFormat="1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vertical="center"/>
    </xf>
    <xf numFmtId="3" fontId="29" fillId="0" borderId="63" xfId="0" applyNumberFormat="1" applyFont="1" applyFill="1" applyBorder="1" applyAlignment="1">
      <alignment horizontal="center" vertical="center"/>
    </xf>
    <xf numFmtId="3" fontId="29" fillId="0" borderId="66" xfId="0" applyNumberFormat="1" applyFont="1" applyFill="1" applyBorder="1" applyAlignment="1">
      <alignment horizontal="center" vertical="center"/>
    </xf>
    <xf numFmtId="3" fontId="29" fillId="0" borderId="65" xfId="0" applyNumberFormat="1" applyFont="1" applyFill="1" applyBorder="1" applyAlignment="1">
      <alignment horizontal="center" vertical="center"/>
    </xf>
    <xf numFmtId="3" fontId="29" fillId="0" borderId="58" xfId="0" applyNumberFormat="1" applyFont="1" applyFill="1" applyBorder="1" applyAlignment="1">
      <alignment horizontal="center" vertical="center"/>
    </xf>
    <xf numFmtId="167" fontId="29" fillId="0" borderId="56" xfId="0" applyNumberFormat="1" applyFont="1" applyFill="1" applyBorder="1" applyAlignment="1">
      <alignment horizontal="center"/>
    </xf>
    <xf numFmtId="166" fontId="29" fillId="0" borderId="57" xfId="0" applyNumberFormat="1" applyFont="1" applyFill="1" applyBorder="1" applyAlignment="1">
      <alignment horizontal="center" vertical="center"/>
    </xf>
    <xf numFmtId="0" fontId="29" fillId="0" borderId="34" xfId="0" applyFont="1" applyFill="1" applyBorder="1"/>
    <xf numFmtId="167" fontId="25" fillId="0" borderId="57" xfId="0" applyNumberFormat="1" applyFont="1" applyFill="1" applyBorder="1" applyAlignment="1">
      <alignment horizontal="center"/>
    </xf>
    <xf numFmtId="167" fontId="25" fillId="0" borderId="18" xfId="0" applyNumberFormat="1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7" fontId="52" fillId="0" borderId="12" xfId="0" applyNumberFormat="1" applyFont="1" applyFill="1" applyBorder="1" applyAlignment="1">
      <alignment horizontal="center" wrapText="1"/>
    </xf>
    <xf numFmtId="167" fontId="25" fillId="0" borderId="13" xfId="0" applyNumberFormat="1" applyFont="1" applyFill="1" applyBorder="1" applyAlignment="1">
      <alignment horizontal="center"/>
    </xf>
    <xf numFmtId="167" fontId="25" fillId="0" borderId="12" xfId="0" applyNumberFormat="1" applyFont="1" applyFill="1" applyBorder="1" applyAlignment="1">
      <alignment horizontal="center"/>
    </xf>
    <xf numFmtId="167" fontId="52" fillId="0" borderId="55" xfId="0" applyNumberFormat="1" applyFont="1" applyFill="1" applyBorder="1" applyAlignment="1">
      <alignment horizontal="center" wrapText="1"/>
    </xf>
    <xf numFmtId="167" fontId="25" fillId="0" borderId="39" xfId="0" applyNumberFormat="1" applyFont="1" applyFill="1" applyBorder="1" applyAlignment="1">
      <alignment horizontal="center"/>
    </xf>
    <xf numFmtId="167" fontId="52" fillId="0" borderId="13" xfId="0" applyNumberFormat="1" applyFont="1" applyFill="1" applyBorder="1" applyAlignment="1">
      <alignment horizontal="center" wrapText="1"/>
    </xf>
    <xf numFmtId="167" fontId="25" fillId="0" borderId="55" xfId="0" applyNumberFormat="1" applyFont="1" applyFill="1" applyBorder="1" applyAlignment="1">
      <alignment horizontal="center"/>
    </xf>
    <xf numFmtId="167" fontId="52" fillId="0" borderId="14" xfId="0" applyNumberFormat="1" applyFont="1" applyFill="1" applyBorder="1" applyAlignment="1">
      <alignment horizontal="center" wrapText="1"/>
    </xf>
    <xf numFmtId="167" fontId="25" fillId="0" borderId="16" xfId="0" applyNumberFormat="1" applyFont="1" applyFill="1" applyBorder="1" applyAlignment="1">
      <alignment horizontal="center"/>
    </xf>
    <xf numFmtId="167" fontId="25" fillId="0" borderId="14" xfId="0" applyNumberFormat="1" applyFont="1" applyFill="1" applyBorder="1" applyAlignment="1">
      <alignment horizontal="center"/>
    </xf>
    <xf numFmtId="167" fontId="52" fillId="0" borderId="28" xfId="0" applyNumberFormat="1" applyFont="1" applyFill="1" applyBorder="1" applyAlignment="1">
      <alignment horizontal="center" wrapText="1"/>
    </xf>
    <xf numFmtId="167" fontId="25" fillId="0" borderId="41" xfId="0" applyNumberFormat="1" applyFont="1" applyFill="1" applyBorder="1" applyAlignment="1">
      <alignment horizontal="center"/>
    </xf>
    <xf numFmtId="167" fontId="52" fillId="0" borderId="16" xfId="0" applyNumberFormat="1" applyFont="1" applyFill="1" applyBorder="1" applyAlignment="1">
      <alignment horizontal="center" wrapText="1"/>
    </xf>
    <xf numFmtId="167" fontId="25" fillId="0" borderId="28" xfId="0" applyNumberFormat="1" applyFont="1" applyFill="1" applyBorder="1" applyAlignment="1">
      <alignment horizontal="center"/>
    </xf>
    <xf numFmtId="167" fontId="52" fillId="0" borderId="14" xfId="0" applyNumberFormat="1" applyFont="1" applyFill="1" applyBorder="1" applyAlignment="1">
      <alignment horizontal="center" vertical="top" wrapText="1"/>
    </xf>
    <xf numFmtId="167" fontId="52" fillId="0" borderId="28" xfId="0" applyNumberFormat="1" applyFont="1" applyFill="1" applyBorder="1" applyAlignment="1">
      <alignment horizontal="center" vertical="top" wrapText="1"/>
    </xf>
    <xf numFmtId="167" fontId="52" fillId="0" borderId="16" xfId="0" applyNumberFormat="1" applyFont="1" applyFill="1" applyBorder="1" applyAlignment="1">
      <alignment horizontal="center" vertical="top" wrapText="1"/>
    </xf>
    <xf numFmtId="167" fontId="52" fillId="0" borderId="14" xfId="0" applyNumberFormat="1" applyFont="1" applyFill="1" applyBorder="1" applyAlignment="1">
      <alignment horizontal="center"/>
    </xf>
    <xf numFmtId="167" fontId="52" fillId="0" borderId="28" xfId="0" applyNumberFormat="1" applyFont="1" applyFill="1" applyBorder="1" applyAlignment="1">
      <alignment horizontal="center"/>
    </xf>
    <xf numFmtId="167" fontId="52" fillId="0" borderId="16" xfId="0" applyNumberFormat="1" applyFont="1" applyFill="1" applyBorder="1" applyAlignment="1">
      <alignment horizontal="center"/>
    </xf>
    <xf numFmtId="0" fontId="29" fillId="0" borderId="64" xfId="0" applyFont="1" applyFill="1" applyBorder="1"/>
    <xf numFmtId="167" fontId="52" fillId="0" borderId="65" xfId="0" applyNumberFormat="1" applyFont="1" applyFill="1" applyBorder="1" applyAlignment="1">
      <alignment horizontal="center"/>
    </xf>
    <xf numFmtId="167" fontId="25" fillId="0" borderId="52" xfId="0" applyNumberFormat="1" applyFont="1" applyFill="1" applyBorder="1" applyAlignment="1">
      <alignment horizontal="center"/>
    </xf>
    <xf numFmtId="167" fontId="25" fillId="0" borderId="65" xfId="0" applyNumberFormat="1" applyFont="1" applyFill="1" applyBorder="1" applyAlignment="1">
      <alignment horizontal="center"/>
    </xf>
    <xf numFmtId="167" fontId="52" fillId="0" borderId="64" xfId="0" applyNumberFormat="1" applyFont="1" applyFill="1" applyBorder="1" applyAlignment="1">
      <alignment horizontal="center"/>
    </xf>
    <xf numFmtId="167" fontId="25" fillId="0" borderId="43" xfId="0" applyNumberFormat="1" applyFont="1" applyFill="1" applyBorder="1" applyAlignment="1">
      <alignment horizontal="center"/>
    </xf>
    <xf numFmtId="167" fontId="52" fillId="0" borderId="52" xfId="0" applyNumberFormat="1" applyFont="1" applyFill="1" applyBorder="1" applyAlignment="1">
      <alignment horizontal="center"/>
    </xf>
    <xf numFmtId="167" fontId="25" fillId="0" borderId="64" xfId="0" applyNumberFormat="1" applyFont="1" applyFill="1" applyBorder="1" applyAlignment="1">
      <alignment horizontal="center"/>
    </xf>
    <xf numFmtId="166" fontId="54" fillId="0" borderId="0" xfId="0" applyNumberFormat="1" applyFont="1" applyFill="1" applyBorder="1" applyAlignment="1">
      <alignment horizontal="center"/>
    </xf>
    <xf numFmtId="0" fontId="95" fillId="0" borderId="0" xfId="0" applyFont="1" applyFill="1"/>
    <xf numFmtId="166" fontId="96" fillId="0" borderId="0" xfId="0" applyNumberFormat="1" applyFont="1" applyFill="1" applyBorder="1" applyAlignment="1">
      <alignment horizontal="center" vertical="center"/>
    </xf>
    <xf numFmtId="166" fontId="96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4" fontId="29" fillId="0" borderId="2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left" wrapText="1"/>
    </xf>
    <xf numFmtId="167" fontId="75" fillId="0" borderId="0" xfId="10" applyNumberFormat="1" applyFont="1" applyFill="1" applyBorder="1"/>
    <xf numFmtId="167" fontId="80" fillId="0" borderId="0" xfId="17" applyNumberFormat="1" applyFont="1" applyFill="1" applyBorder="1" applyAlignment="1">
      <alignment horizontal="center" wrapText="1"/>
    </xf>
    <xf numFmtId="0" fontId="39" fillId="0" borderId="0" xfId="0" applyFont="1" applyFill="1" applyBorder="1" applyAlignment="1"/>
    <xf numFmtId="0" fontId="54" fillId="0" borderId="0" xfId="0" applyFont="1" applyFill="1" applyBorder="1"/>
    <xf numFmtId="0" fontId="29" fillId="0" borderId="2" xfId="0" applyFont="1" applyFill="1" applyBorder="1"/>
    <xf numFmtId="166" fontId="29" fillId="0" borderId="5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83" fillId="0" borderId="53" xfId="0" applyFont="1" applyFill="1" applyBorder="1" applyAlignment="1">
      <alignment horizontal="center" vertical="top" wrapText="1"/>
    </xf>
    <xf numFmtId="0" fontId="83" fillId="0" borderId="31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vertical="center"/>
    </xf>
    <xf numFmtId="0" fontId="84" fillId="0" borderId="55" xfId="0" applyFont="1" applyFill="1" applyBorder="1" applyAlignment="1">
      <alignment horizontal="center" vertical="center" wrapText="1"/>
    </xf>
    <xf numFmtId="166" fontId="84" fillId="0" borderId="12" xfId="0" applyNumberFormat="1" applyFont="1" applyFill="1" applyBorder="1" applyAlignment="1">
      <alignment horizontal="center" vertical="center" wrapText="1"/>
    </xf>
    <xf numFmtId="166" fontId="84" fillId="0" borderId="13" xfId="0" applyNumberFormat="1" applyFont="1" applyFill="1" applyBorder="1" applyAlignment="1">
      <alignment horizontal="center" vertical="center" wrapText="1"/>
    </xf>
    <xf numFmtId="166" fontId="84" fillId="0" borderId="39" xfId="0" applyNumberFormat="1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166" fontId="84" fillId="0" borderId="14" xfId="0" applyNumberFormat="1" applyFont="1" applyFill="1" applyBorder="1" applyAlignment="1">
      <alignment horizontal="center" vertical="center" wrapText="1"/>
    </xf>
    <xf numFmtId="166" fontId="84" fillId="0" borderId="16" xfId="0" applyNumberFormat="1" applyFont="1" applyFill="1" applyBorder="1" applyAlignment="1">
      <alignment horizontal="center" vertical="center" wrapText="1"/>
    </xf>
    <xf numFmtId="166" fontId="84" fillId="0" borderId="41" xfId="0" applyNumberFormat="1" applyFont="1" applyFill="1" applyBorder="1" applyAlignment="1">
      <alignment horizontal="center" vertical="center" wrapText="1"/>
    </xf>
    <xf numFmtId="0" fontId="84" fillId="0" borderId="34" xfId="0" applyFont="1" applyFill="1" applyBorder="1" applyAlignment="1">
      <alignment horizontal="center" vertical="center" wrapText="1"/>
    </xf>
    <xf numFmtId="166" fontId="84" fillId="0" borderId="23" xfId="0" applyNumberFormat="1" applyFont="1" applyFill="1" applyBorder="1" applyAlignment="1">
      <alignment horizontal="center" vertical="center" wrapText="1"/>
    </xf>
    <xf numFmtId="166" fontId="84" fillId="0" borderId="47" xfId="0" applyNumberFormat="1" applyFont="1" applyFill="1" applyBorder="1" applyAlignment="1">
      <alignment horizontal="center" vertical="center" wrapText="1"/>
    </xf>
    <xf numFmtId="166" fontId="84" fillId="0" borderId="15" xfId="0" applyNumberFormat="1" applyFont="1" applyFill="1" applyBorder="1" applyAlignment="1">
      <alignment horizontal="center" vertical="center" wrapText="1"/>
    </xf>
    <xf numFmtId="166" fontId="84" fillId="0" borderId="22" xfId="0" applyNumberFormat="1" applyFont="1" applyFill="1" applyBorder="1" applyAlignment="1">
      <alignment horizontal="center" vertical="center" wrapText="1"/>
    </xf>
    <xf numFmtId="166" fontId="84" fillId="0" borderId="21" xfId="0" applyNumberFormat="1" applyFont="1" applyFill="1" applyBorder="1" applyAlignment="1">
      <alignment horizontal="center" vertical="center" wrapText="1"/>
    </xf>
    <xf numFmtId="166" fontId="84" fillId="0" borderId="46" xfId="0" applyNumberFormat="1" applyFont="1" applyFill="1" applyBorder="1" applyAlignment="1">
      <alignment horizontal="center" vertical="center" wrapText="1"/>
    </xf>
    <xf numFmtId="166" fontId="84" fillId="0" borderId="65" xfId="0" applyNumberFormat="1" applyFont="1" applyFill="1" applyBorder="1" applyAlignment="1">
      <alignment horizontal="center" vertical="center" wrapText="1"/>
    </xf>
    <xf numFmtId="0" fontId="83" fillId="0" borderId="53" xfId="0" applyFont="1" applyFill="1" applyBorder="1" applyAlignment="1">
      <alignment horizontal="center" vertical="center" wrapText="1"/>
    </xf>
    <xf numFmtId="166" fontId="83" fillId="0" borderId="26" xfId="0" applyNumberFormat="1" applyFont="1" applyFill="1" applyBorder="1" applyAlignment="1">
      <alignment horizontal="center" vertical="center" wrapText="1"/>
    </xf>
    <xf numFmtId="166" fontId="83" fillId="0" borderId="31" xfId="0" applyNumberFormat="1" applyFont="1" applyFill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/>
    </xf>
    <xf numFmtId="0" fontId="28" fillId="0" borderId="11" xfId="0" applyFont="1" applyFill="1" applyBorder="1"/>
    <xf numFmtId="0" fontId="24" fillId="0" borderId="17" xfId="0" applyFont="1" applyFill="1" applyBorder="1"/>
    <xf numFmtId="0" fontId="24" fillId="0" borderId="37" xfId="0" applyFont="1" applyFill="1" applyBorder="1"/>
    <xf numFmtId="0" fontId="29" fillId="0" borderId="17" xfId="0" applyFont="1" applyFill="1" applyBorder="1"/>
    <xf numFmtId="0" fontId="29" fillId="0" borderId="42" xfId="0" applyFont="1" applyFill="1" applyBorder="1"/>
    <xf numFmtId="166" fontId="29" fillId="0" borderId="63" xfId="0" applyNumberFormat="1" applyFont="1" applyFill="1" applyBorder="1" applyAlignment="1">
      <alignment horizontal="center" vertical="center"/>
    </xf>
    <xf numFmtId="166" fontId="29" fillId="0" borderId="66" xfId="0" applyNumberFormat="1" applyFont="1" applyFill="1" applyBorder="1" applyAlignment="1">
      <alignment horizontal="center" vertical="center"/>
    </xf>
    <xf numFmtId="0" fontId="28" fillId="0" borderId="55" xfId="0" applyFont="1" applyFill="1" applyBorder="1"/>
    <xf numFmtId="166" fontId="94" fillId="0" borderId="11" xfId="0" applyNumberFormat="1" applyFont="1" applyFill="1" applyBorder="1" applyAlignment="1">
      <alignment horizontal="center" vertical="center"/>
    </xf>
    <xf numFmtId="166" fontId="94" fillId="0" borderId="12" xfId="0" applyNumberFormat="1" applyFont="1" applyFill="1" applyBorder="1" applyAlignment="1">
      <alignment horizontal="center" vertical="center"/>
    </xf>
    <xf numFmtId="0" fontId="29" fillId="0" borderId="11" xfId="0" applyFont="1" applyFill="1" applyBorder="1"/>
    <xf numFmtId="0" fontId="29" fillId="0" borderId="56" xfId="0" applyFont="1" applyFill="1" applyBorder="1"/>
    <xf numFmtId="0" fontId="29" fillId="0" borderId="28" xfId="0" applyFont="1" applyFill="1" applyBorder="1"/>
    <xf numFmtId="166" fontId="29" fillId="0" borderId="42" xfId="0" applyNumberFormat="1" applyFont="1" applyFill="1" applyBorder="1" applyAlignment="1">
      <alignment horizontal="center" vertical="center"/>
    </xf>
    <xf numFmtId="0" fontId="24" fillId="0" borderId="11" xfId="0" applyFont="1" applyFill="1" applyBorder="1"/>
    <xf numFmtId="0" fontId="25" fillId="0" borderId="17" xfId="0" applyFont="1" applyFill="1" applyBorder="1"/>
    <xf numFmtId="0" fontId="25" fillId="0" borderId="24" xfId="0" applyFont="1" applyFill="1" applyBorder="1"/>
    <xf numFmtId="167" fontId="25" fillId="0" borderId="77" xfId="0" applyNumberFormat="1" applyFont="1" applyFill="1" applyBorder="1" applyAlignment="1">
      <alignment horizontal="center"/>
    </xf>
    <xf numFmtId="167" fontId="25" fillId="0" borderId="29" xfId="0" applyNumberFormat="1" applyFont="1" applyFill="1" applyBorder="1" applyAlignment="1">
      <alignment horizontal="center"/>
    </xf>
    <xf numFmtId="167" fontId="24" fillId="0" borderId="0" xfId="0" applyNumberFormat="1" applyFont="1" applyFill="1" applyAlignment="1">
      <alignment horizontal="center" vertical="center"/>
    </xf>
    <xf numFmtId="14" fontId="28" fillId="0" borderId="31" xfId="19" applyNumberFormat="1" applyFont="1" applyFill="1" applyBorder="1" applyAlignment="1">
      <alignment horizontal="center" vertical="center"/>
    </xf>
    <xf numFmtId="0" fontId="29" fillId="0" borderId="1" xfId="19" applyFont="1" applyFill="1" applyBorder="1" applyAlignment="1">
      <alignment horizontal="center"/>
    </xf>
    <xf numFmtId="0" fontId="29" fillId="0" borderId="3" xfId="19" applyFont="1" applyFill="1" applyBorder="1" applyAlignment="1">
      <alignment horizontal="center"/>
    </xf>
    <xf numFmtId="3" fontId="29" fillId="0" borderId="3" xfId="19" applyNumberFormat="1" applyFont="1" applyFill="1" applyBorder="1" applyAlignment="1">
      <alignment horizontal="center"/>
    </xf>
    <xf numFmtId="3" fontId="29" fillId="0" borderId="37" xfId="19" applyNumberFormat="1" applyFont="1" applyFill="1" applyBorder="1" applyAlignment="1">
      <alignment horizontal="center"/>
    </xf>
    <xf numFmtId="0" fontId="29" fillId="0" borderId="2" xfId="19" applyFont="1" applyFill="1" applyBorder="1" applyAlignment="1">
      <alignment horizontal="center"/>
    </xf>
    <xf numFmtId="0" fontId="29" fillId="0" borderId="3" xfId="19" applyNumberFormat="1" applyFont="1" applyFill="1" applyBorder="1" applyAlignment="1">
      <alignment horizontal="center"/>
    </xf>
    <xf numFmtId="0" fontId="46" fillId="0" borderId="3" xfId="19" applyFont="1" applyFill="1" applyBorder="1" applyAlignment="1">
      <alignment horizontal="center"/>
    </xf>
    <xf numFmtId="0" fontId="28" fillId="0" borderId="1" xfId="19" applyFont="1" applyFill="1" applyBorder="1" applyAlignment="1">
      <alignment horizontal="left"/>
    </xf>
    <xf numFmtId="0" fontId="29" fillId="0" borderId="3" xfId="19" applyNumberFormat="1" applyFont="1" applyFill="1" applyBorder="1" applyAlignment="1">
      <alignment horizontal="center" vertical="center"/>
    </xf>
    <xf numFmtId="0" fontId="29" fillId="0" borderId="3" xfId="19" applyFont="1" applyFill="1" applyBorder="1" applyAlignment="1">
      <alignment horizontal="left"/>
    </xf>
    <xf numFmtId="0" fontId="29" fillId="0" borderId="3" xfId="19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vertical="center"/>
    </xf>
    <xf numFmtId="0" fontId="43" fillId="0" borderId="3" xfId="19" applyFont="1" applyFill="1" applyBorder="1" applyAlignment="1">
      <alignment horizontal="center" vertical="center"/>
    </xf>
    <xf numFmtId="0" fontId="29" fillId="0" borderId="2" xfId="19" applyFont="1" applyFill="1" applyBorder="1" applyAlignment="1">
      <alignment horizontal="center" vertical="center"/>
    </xf>
    <xf numFmtId="0" fontId="46" fillId="0" borderId="3" xfId="19" applyFont="1" applyFill="1" applyBorder="1" applyAlignment="1">
      <alignment horizontal="left"/>
    </xf>
    <xf numFmtId="0" fontId="46" fillId="0" borderId="3" xfId="19" applyFont="1" applyFill="1" applyBorder="1"/>
    <xf numFmtId="1" fontId="82" fillId="0" borderId="0" xfId="0" applyNumberFormat="1" applyFont="1" applyFill="1"/>
    <xf numFmtId="0" fontId="82" fillId="0" borderId="0" xfId="0" applyFont="1" applyFill="1"/>
    <xf numFmtId="4" fontId="82" fillId="0" borderId="0" xfId="0" applyNumberFormat="1" applyFont="1" applyFill="1"/>
    <xf numFmtId="0" fontId="26" fillId="0" borderId="0" xfId="0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6" fillId="0" borderId="57" xfId="0" applyNumberFormat="1" applyFont="1" applyFill="1" applyBorder="1" applyAlignment="1">
      <alignment horizontal="center" vertical="center"/>
    </xf>
    <xf numFmtId="4" fontId="46" fillId="0" borderId="57" xfId="0" applyNumberFormat="1" applyFont="1" applyFill="1" applyBorder="1" applyAlignment="1">
      <alignment horizontal="center"/>
    </xf>
    <xf numFmtId="167" fontId="46" fillId="0" borderId="63" xfId="0" applyNumberFormat="1" applyFont="1" applyFill="1" applyBorder="1" applyAlignment="1">
      <alignment horizontal="center"/>
    </xf>
    <xf numFmtId="166" fontId="46" fillId="0" borderId="63" xfId="0" applyNumberFormat="1" applyFont="1" applyFill="1" applyBorder="1" applyAlignment="1">
      <alignment horizontal="center"/>
    </xf>
    <xf numFmtId="4" fontId="46" fillId="0" borderId="58" xfId="0" applyNumberFormat="1" applyFont="1" applyFill="1" applyBorder="1" applyAlignment="1">
      <alignment horizontal="center"/>
    </xf>
    <xf numFmtId="49" fontId="97" fillId="0" borderId="0" xfId="0" applyNumberFormat="1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166" fontId="46" fillId="0" borderId="0" xfId="0" applyNumberFormat="1" applyFont="1" applyFill="1" applyBorder="1" applyAlignment="1">
      <alignment horizontal="center"/>
    </xf>
    <xf numFmtId="166" fontId="46" fillId="0" borderId="17" xfId="0" applyNumberFormat="1" applyFont="1" applyFill="1" applyBorder="1" applyAlignment="1">
      <alignment horizontal="center" vertical="center"/>
    </xf>
    <xf numFmtId="4" fontId="46" fillId="0" borderId="17" xfId="0" applyNumberFormat="1" applyFont="1" applyFill="1" applyBorder="1" applyAlignment="1">
      <alignment horizontal="center"/>
    </xf>
    <xf numFmtId="166" fontId="46" fillId="0" borderId="42" xfId="0" applyNumberFormat="1" applyFont="1" applyFill="1" applyBorder="1" applyAlignment="1">
      <alignment horizontal="center" vertical="center"/>
    </xf>
    <xf numFmtId="166" fontId="46" fillId="0" borderId="63" xfId="0" applyNumberFormat="1" applyFont="1" applyFill="1" applyBorder="1" applyAlignment="1">
      <alignment horizontal="center" vertical="center"/>
    </xf>
    <xf numFmtId="0" fontId="97" fillId="0" borderId="0" xfId="0" applyFont="1" applyFill="1"/>
    <xf numFmtId="167" fontId="46" fillId="0" borderId="42" xfId="0" applyNumberFormat="1" applyFont="1" applyFill="1" applyBorder="1" applyAlignment="1">
      <alignment horizontal="center"/>
    </xf>
    <xf numFmtId="166" fontId="46" fillId="0" borderId="42" xfId="0" applyNumberFormat="1" applyFont="1" applyFill="1" applyBorder="1" applyAlignment="1">
      <alignment horizontal="center"/>
    </xf>
    <xf numFmtId="4" fontId="46" fillId="0" borderId="11" xfId="0" applyNumberFormat="1" applyFont="1" applyFill="1" applyBorder="1" applyAlignment="1">
      <alignment horizontal="center"/>
    </xf>
    <xf numFmtId="166" fontId="46" fillId="0" borderId="11" xfId="0" applyNumberFormat="1" applyFont="1" applyFill="1" applyBorder="1" applyAlignment="1">
      <alignment horizontal="center" vertical="center"/>
    </xf>
    <xf numFmtId="166" fontId="46" fillId="0" borderId="58" xfId="0" applyNumberFormat="1" applyFont="1" applyFill="1" applyBorder="1" applyAlignment="1">
      <alignment horizontal="center" vertical="center"/>
    </xf>
    <xf numFmtId="166" fontId="46" fillId="0" borderId="51" xfId="0" applyNumberFormat="1" applyFont="1" applyFill="1" applyBorder="1" applyAlignment="1">
      <alignment horizontal="center" vertical="center"/>
    </xf>
    <xf numFmtId="4" fontId="46" fillId="0" borderId="20" xfId="0" applyNumberFormat="1" applyFont="1" applyFill="1" applyBorder="1" applyAlignment="1">
      <alignment horizontal="center"/>
    </xf>
    <xf numFmtId="167" fontId="46" fillId="0" borderId="73" xfId="0" applyNumberFormat="1" applyFont="1" applyFill="1" applyBorder="1" applyAlignment="1">
      <alignment horizontal="center"/>
    </xf>
    <xf numFmtId="166" fontId="46" fillId="0" borderId="20" xfId="0" applyNumberFormat="1" applyFont="1" applyFill="1" applyBorder="1" applyAlignment="1">
      <alignment horizontal="center" vertical="center"/>
    </xf>
    <xf numFmtId="166" fontId="46" fillId="0" borderId="73" xfId="0" applyNumberFormat="1" applyFont="1" applyFill="1" applyBorder="1" applyAlignment="1">
      <alignment horizontal="center"/>
    </xf>
    <xf numFmtId="4" fontId="46" fillId="0" borderId="51" xfId="0" applyNumberFormat="1" applyFont="1" applyFill="1" applyBorder="1" applyAlignment="1">
      <alignment horizontal="center"/>
    </xf>
    <xf numFmtId="166" fontId="46" fillId="0" borderId="73" xfId="0" applyNumberFormat="1" applyFont="1" applyFill="1" applyBorder="1" applyAlignment="1">
      <alignment horizontal="center" vertical="center"/>
    </xf>
    <xf numFmtId="0" fontId="39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66" fontId="29" fillId="0" borderId="17" xfId="0" applyNumberFormat="1" applyFont="1" applyFill="1" applyBorder="1" applyAlignment="1">
      <alignment horizontal="center" vertical="center"/>
    </xf>
    <xf numFmtId="166" fontId="29" fillId="0" borderId="18" xfId="0" applyNumberFormat="1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24" fillId="0" borderId="5" xfId="0" applyFont="1" applyFill="1" applyBorder="1"/>
    <xf numFmtId="0" fontId="24" fillId="0" borderId="1" xfId="0" applyFont="1" applyFill="1" applyBorder="1" applyAlignment="1">
      <alignment horizontal="center"/>
    </xf>
    <xf numFmtId="0" fontId="24" fillId="0" borderId="39" xfId="0" applyFont="1" applyFill="1" applyBorder="1"/>
    <xf numFmtId="0" fontId="27" fillId="0" borderId="0" xfId="0" applyFont="1" applyFill="1" applyBorder="1" applyAlignment="1">
      <alignment vertical="center"/>
    </xf>
    <xf numFmtId="2" fontId="50" fillId="0" borderId="0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horizontal="center"/>
    </xf>
    <xf numFmtId="167" fontId="24" fillId="0" borderId="0" xfId="0" applyNumberFormat="1" applyFont="1" applyFill="1" applyBorder="1"/>
    <xf numFmtId="0" fontId="46" fillId="0" borderId="55" xfId="0" applyFont="1" applyFill="1" applyBorder="1" applyAlignment="1">
      <alignment vertical="top" wrapText="1"/>
    </xf>
    <xf numFmtId="0" fontId="46" fillId="0" borderId="28" xfId="0" applyFont="1" applyFill="1" applyBorder="1" applyAlignment="1">
      <alignment vertical="top" wrapText="1"/>
    </xf>
    <xf numFmtId="1" fontId="48" fillId="0" borderId="0" xfId="0" applyNumberFormat="1" applyFont="1" applyFill="1"/>
    <xf numFmtId="0" fontId="28" fillId="0" borderId="31" xfId="19" applyFont="1" applyFill="1" applyBorder="1" applyAlignment="1">
      <alignment horizontal="center" vertical="center"/>
    </xf>
    <xf numFmtId="0" fontId="36" fillId="3" borderId="4" xfId="19" applyFont="1" applyFill="1" applyBorder="1" applyAlignment="1">
      <alignment horizontal="left" vertical="center"/>
    </xf>
    <xf numFmtId="0" fontId="36" fillId="3" borderId="3" xfId="19" applyFont="1" applyFill="1" applyBorder="1" applyAlignment="1">
      <alignment horizontal="center" vertical="center"/>
    </xf>
    <xf numFmtId="3" fontId="36" fillId="3" borderId="1" xfId="19" applyNumberFormat="1" applyFont="1" applyFill="1" applyBorder="1" applyAlignment="1">
      <alignment horizontal="center" vertical="center"/>
    </xf>
    <xf numFmtId="0" fontId="42" fillId="0" borderId="3" xfId="19" applyFont="1" applyFill="1" applyBorder="1" applyAlignment="1">
      <alignment horizontal="center"/>
    </xf>
    <xf numFmtId="3" fontId="46" fillId="0" borderId="3" xfId="19" applyNumberFormat="1" applyFont="1" applyFill="1" applyBorder="1" applyAlignment="1">
      <alignment horizontal="center"/>
    </xf>
    <xf numFmtId="3" fontId="29" fillId="0" borderId="3" xfId="19" applyNumberFormat="1" applyFont="1" applyFill="1" applyBorder="1" applyAlignment="1">
      <alignment horizontal="center" vertical="center"/>
    </xf>
    <xf numFmtId="0" fontId="28" fillId="0" borderId="4" xfId="19" applyFont="1" applyFill="1" applyBorder="1"/>
    <xf numFmtId="0" fontId="42" fillId="0" borderId="3" xfId="19" applyFont="1" applyFill="1" applyBorder="1" applyAlignment="1">
      <alignment horizontal="center" vertical="center"/>
    </xf>
    <xf numFmtId="49" fontId="42" fillId="0" borderId="3" xfId="19" applyNumberFormat="1" applyFont="1" applyFill="1" applyBorder="1" applyAlignment="1">
      <alignment horizontal="center"/>
    </xf>
    <xf numFmtId="0" fontId="29" fillId="0" borderId="4" xfId="19" applyFont="1" applyFill="1" applyBorder="1"/>
    <xf numFmtId="49" fontId="29" fillId="0" borderId="3" xfId="19" applyNumberFormat="1" applyFont="1" applyFill="1" applyBorder="1" applyAlignment="1">
      <alignment horizontal="center"/>
    </xf>
    <xf numFmtId="0" fontId="29" fillId="0" borderId="4" xfId="19" applyFont="1" applyFill="1" applyBorder="1" applyAlignment="1">
      <alignment vertical="center" wrapText="1"/>
    </xf>
    <xf numFmtId="0" fontId="51" fillId="0" borderId="3" xfId="19" applyFont="1" applyFill="1" applyBorder="1" applyAlignment="1">
      <alignment horizontal="center" vertical="center"/>
    </xf>
    <xf numFmtId="3" fontId="46" fillId="0" borderId="3" xfId="19" applyNumberFormat="1" applyFont="1" applyFill="1" applyBorder="1" applyAlignment="1">
      <alignment horizontal="center" vertical="center"/>
    </xf>
    <xf numFmtId="3" fontId="42" fillId="0" borderId="3" xfId="19" applyNumberFormat="1" applyFont="1" applyFill="1" applyBorder="1" applyAlignment="1">
      <alignment horizontal="center" vertical="center"/>
    </xf>
    <xf numFmtId="0" fontId="43" fillId="0" borderId="4" xfId="19" applyFont="1" applyFill="1" applyBorder="1" applyAlignment="1">
      <alignment vertical="center" wrapText="1"/>
    </xf>
    <xf numFmtId="12" fontId="29" fillId="0" borderId="3" xfId="19" applyNumberFormat="1" applyFont="1" applyFill="1" applyBorder="1" applyAlignment="1">
      <alignment horizontal="center" vertical="center"/>
    </xf>
    <xf numFmtId="0" fontId="43" fillId="0" borderId="4" xfId="19" applyFont="1" applyFill="1" applyBorder="1" applyAlignment="1">
      <alignment vertical="center"/>
    </xf>
    <xf numFmtId="3" fontId="29" fillId="0" borderId="2" xfId="19" applyNumberFormat="1" applyFont="1" applyFill="1" applyBorder="1" applyAlignment="1">
      <alignment horizontal="center" vertical="center"/>
    </xf>
    <xf numFmtId="0" fontId="42" fillId="0" borderId="3" xfId="19" applyFont="1" applyFill="1" applyBorder="1" applyAlignment="1">
      <alignment horizontal="left"/>
    </xf>
    <xf numFmtId="0" fontId="42" fillId="0" borderId="4" xfId="19" applyFont="1" applyFill="1" applyBorder="1" applyAlignment="1">
      <alignment horizontal="left"/>
    </xf>
    <xf numFmtId="0" fontId="43" fillId="0" borderId="4" xfId="19" applyFont="1" applyFill="1" applyBorder="1" applyAlignment="1">
      <alignment horizontal="left"/>
    </xf>
    <xf numFmtId="0" fontId="29" fillId="0" borderId="4" xfId="19" applyFont="1" applyFill="1" applyBorder="1" applyAlignment="1">
      <alignment horizontal="left"/>
    </xf>
    <xf numFmtId="0" fontId="42" fillId="0" borderId="1" xfId="19" applyFont="1" applyFill="1" applyBorder="1" applyAlignment="1">
      <alignment horizontal="center"/>
    </xf>
    <xf numFmtId="3" fontId="29" fillId="0" borderId="1" xfId="19" applyNumberFormat="1" applyFont="1" applyFill="1" applyBorder="1" applyAlignment="1">
      <alignment horizontal="center" vertical="center"/>
    </xf>
    <xf numFmtId="3" fontId="43" fillId="0" borderId="3" xfId="19" applyNumberFormat="1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horizontal="center"/>
    </xf>
    <xf numFmtId="49" fontId="29" fillId="0" borderId="3" xfId="19" applyNumberFormat="1" applyFont="1" applyFill="1" applyBorder="1" applyAlignment="1">
      <alignment horizontal="center" vertical="center"/>
    </xf>
    <xf numFmtId="14" fontId="28" fillId="0" borderId="53" xfId="19" applyNumberFormat="1" applyFont="1" applyFill="1" applyBorder="1" applyAlignment="1">
      <alignment horizontal="center" vertical="center"/>
    </xf>
    <xf numFmtId="0" fontId="42" fillId="0" borderId="37" xfId="19" applyFont="1" applyFill="1" applyBorder="1" applyAlignment="1">
      <alignment horizontal="center"/>
    </xf>
    <xf numFmtId="0" fontId="23" fillId="0" borderId="37" xfId="19" applyFill="1" applyBorder="1"/>
    <xf numFmtId="3" fontId="46" fillId="0" borderId="37" xfId="19" applyNumberFormat="1" applyFont="1" applyFill="1" applyBorder="1" applyAlignment="1">
      <alignment horizontal="center"/>
    </xf>
    <xf numFmtId="0" fontId="42" fillId="5" borderId="37" xfId="19" applyFont="1" applyFill="1" applyBorder="1" applyAlignment="1">
      <alignment horizontal="center"/>
    </xf>
    <xf numFmtId="0" fontId="29" fillId="5" borderId="37" xfId="19" applyFont="1" applyFill="1" applyBorder="1" applyAlignment="1">
      <alignment horizontal="center"/>
    </xf>
    <xf numFmtId="0" fontId="29" fillId="5" borderId="38" xfId="19" applyFont="1" applyFill="1" applyBorder="1" applyAlignment="1">
      <alignment horizontal="center"/>
    </xf>
    <xf numFmtId="0" fontId="28" fillId="0" borderId="5" xfId="19" applyFont="1" applyFill="1" applyBorder="1"/>
    <xf numFmtId="0" fontId="29" fillId="0" borderId="1" xfId="19" applyFont="1" applyFill="1" applyBorder="1" applyAlignment="1">
      <alignment horizontal="center" vertical="center"/>
    </xf>
    <xf numFmtId="49" fontId="29" fillId="0" borderId="1" xfId="19" applyNumberFormat="1" applyFont="1" applyFill="1" applyBorder="1" applyAlignment="1">
      <alignment horizontal="center"/>
    </xf>
    <xf numFmtId="0" fontId="28" fillId="0" borderId="5" xfId="19" applyFont="1" applyFill="1" applyBorder="1" applyAlignment="1">
      <alignment vertical="center"/>
    </xf>
    <xf numFmtId="3" fontId="46" fillId="0" borderId="1" xfId="19" applyNumberFormat="1" applyFont="1" applyFill="1" applyBorder="1" applyAlignment="1">
      <alignment horizontal="center" vertical="center"/>
    </xf>
    <xf numFmtId="0" fontId="42" fillId="0" borderId="4" xfId="19" applyFont="1" applyFill="1" applyBorder="1" applyAlignment="1">
      <alignment vertical="center" wrapText="1"/>
    </xf>
    <xf numFmtId="0" fontId="28" fillId="0" borderId="3" xfId="19" applyFont="1" applyFill="1" applyBorder="1" applyAlignment="1">
      <alignment horizontal="center"/>
    </xf>
    <xf numFmtId="0" fontId="42" fillId="0" borderId="4" xfId="19" applyFont="1" applyFill="1" applyBorder="1" applyAlignment="1">
      <alignment vertical="center"/>
    </xf>
    <xf numFmtId="0" fontId="43" fillId="0" borderId="30" xfId="19" applyFont="1" applyFill="1" applyBorder="1" applyAlignment="1">
      <alignment vertical="center"/>
    </xf>
    <xf numFmtId="0" fontId="42" fillId="0" borderId="4" xfId="19" applyFont="1" applyFill="1" applyBorder="1" applyAlignment="1">
      <alignment horizontal="left" vertical="center" wrapText="1"/>
    </xf>
    <xf numFmtId="0" fontId="28" fillId="0" borderId="5" xfId="19" applyFont="1" applyFill="1" applyBorder="1" applyAlignment="1">
      <alignment horizontal="left"/>
    </xf>
    <xf numFmtId="0" fontId="42" fillId="0" borderId="4" xfId="19" applyFont="1" applyFill="1" applyBorder="1" applyAlignment="1">
      <alignment horizontal="left" wrapText="1"/>
    </xf>
    <xf numFmtId="0" fontId="43" fillId="0" borderId="2" xfId="19" applyFont="1" applyFill="1" applyBorder="1" applyAlignment="1">
      <alignment horizontal="center" vertical="center"/>
    </xf>
    <xf numFmtId="3" fontId="43" fillId="0" borderId="2" xfId="19" applyNumberFormat="1" applyFont="1" applyFill="1" applyBorder="1" applyAlignment="1">
      <alignment horizontal="center" vertical="center"/>
    </xf>
    <xf numFmtId="0" fontId="29" fillId="0" borderId="4" xfId="19" applyFont="1" applyFill="1" applyBorder="1" applyAlignment="1">
      <alignment horizontal="left" wrapText="1"/>
    </xf>
    <xf numFmtId="3" fontId="43" fillId="0" borderId="3" xfId="19" applyNumberFormat="1" applyFont="1" applyFill="1" applyBorder="1" applyAlignment="1">
      <alignment horizontal="center"/>
    </xf>
    <xf numFmtId="0" fontId="42" fillId="0" borderId="30" xfId="19" applyFont="1" applyFill="1" applyBorder="1" applyAlignment="1">
      <alignment horizontal="left" wrapText="1"/>
    </xf>
    <xf numFmtId="0" fontId="42" fillId="0" borderId="2" xfId="19" applyFont="1" applyFill="1" applyBorder="1" applyAlignment="1">
      <alignment horizontal="center" vertical="center"/>
    </xf>
    <xf numFmtId="3" fontId="36" fillId="3" borderId="31" xfId="19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wrapText="1"/>
    </xf>
    <xf numFmtId="0" fontId="53" fillId="0" borderId="14" xfId="0" applyFont="1" applyFill="1" applyBorder="1" applyAlignment="1">
      <alignment horizontal="left" wrapText="1"/>
    </xf>
    <xf numFmtId="0" fontId="52" fillId="0" borderId="65" xfId="0" applyFont="1" applyFill="1" applyBorder="1" applyAlignment="1">
      <alignment horizontal="left" wrapText="1"/>
    </xf>
    <xf numFmtId="2" fontId="50" fillId="0" borderId="2" xfId="0" applyNumberFormat="1" applyFont="1" applyFill="1" applyBorder="1" applyAlignment="1">
      <alignment horizontal="center" vertical="center"/>
    </xf>
    <xf numFmtId="2" fontId="69" fillId="0" borderId="31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41" fillId="0" borderId="0" xfId="0" applyFont="1" applyFill="1"/>
    <xf numFmtId="0" fontId="52" fillId="0" borderId="0" xfId="0" applyFont="1" applyFill="1" applyBorder="1" applyAlignment="1">
      <alignment vertical="top" wrapText="1"/>
    </xf>
    <xf numFmtId="0" fontId="54" fillId="0" borderId="9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left" vertical="top" wrapText="1"/>
    </xf>
    <xf numFmtId="0" fontId="25" fillId="0" borderId="5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 vertical="center"/>
    </xf>
    <xf numFmtId="0" fontId="29" fillId="0" borderId="3" xfId="0" applyFont="1" applyFill="1" applyBorder="1"/>
    <xf numFmtId="0" fontId="29" fillId="0" borderId="4" xfId="0" applyFont="1" applyFill="1" applyBorder="1" applyAlignment="1">
      <alignment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wrapText="1"/>
    </xf>
    <xf numFmtId="0" fontId="29" fillId="0" borderId="30" xfId="0" applyFont="1" applyFill="1" applyBorder="1" applyAlignment="1">
      <alignment wrapText="1"/>
    </xf>
    <xf numFmtId="0" fontId="29" fillId="0" borderId="30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vertical="center"/>
    </xf>
    <xf numFmtId="0" fontId="25" fillId="0" borderId="31" xfId="0" applyFont="1" applyFill="1" applyBorder="1" applyAlignment="1">
      <alignment wrapText="1"/>
    </xf>
    <xf numFmtId="0" fontId="29" fillId="0" borderId="31" xfId="0" applyFont="1" applyFill="1" applyBorder="1" applyAlignment="1">
      <alignment vertical="center" wrapText="1"/>
    </xf>
    <xf numFmtId="0" fontId="29" fillId="0" borderId="53" xfId="0" applyFont="1" applyFill="1" applyBorder="1" applyAlignment="1">
      <alignment wrapText="1"/>
    </xf>
    <xf numFmtId="0" fontId="29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left"/>
    </xf>
    <xf numFmtId="166" fontId="29" fillId="0" borderId="4" xfId="0" applyNumberFormat="1" applyFont="1" applyFill="1" applyBorder="1" applyAlignment="1">
      <alignment horizontal="left" wrapText="1"/>
    </xf>
    <xf numFmtId="0" fontId="25" fillId="0" borderId="9" xfId="0" applyFont="1" applyFill="1" applyBorder="1" applyAlignment="1">
      <alignment horizontal="left" wrapText="1"/>
    </xf>
    <xf numFmtId="0" fontId="42" fillId="0" borderId="0" xfId="19" applyFont="1" applyFill="1" applyBorder="1" applyAlignment="1">
      <alignment horizontal="left" wrapText="1"/>
    </xf>
    <xf numFmtId="0" fontId="42" fillId="0" borderId="0" xfId="19" applyFont="1" applyFill="1" applyBorder="1" applyAlignment="1">
      <alignment horizontal="center" vertical="center"/>
    </xf>
    <xf numFmtId="0" fontId="46" fillId="0" borderId="0" xfId="19" applyFont="1" applyFill="1" applyAlignment="1">
      <alignment vertical="center" wrapText="1"/>
    </xf>
    <xf numFmtId="0" fontId="67" fillId="0" borderId="31" xfId="19" applyFont="1" applyFill="1" applyBorder="1" applyAlignment="1">
      <alignment horizontal="center" wrapText="1"/>
    </xf>
    <xf numFmtId="0" fontId="102" fillId="0" borderId="37" xfId="19" applyFont="1" applyFill="1" applyBorder="1"/>
    <xf numFmtId="0" fontId="100" fillId="0" borderId="3" xfId="19" applyFont="1" applyFill="1" applyBorder="1" applyAlignment="1">
      <alignment horizontal="center"/>
    </xf>
    <xf numFmtId="0" fontId="81" fillId="0" borderId="3" xfId="19" applyFont="1" applyFill="1" applyBorder="1" applyAlignment="1">
      <alignment horizontal="center"/>
    </xf>
    <xf numFmtId="49" fontId="100" fillId="0" borderId="3" xfId="19" applyNumberFormat="1" applyFont="1" applyFill="1" applyBorder="1" applyAlignment="1">
      <alignment horizontal="center"/>
    </xf>
    <xf numFmtId="0" fontId="103" fillId="0" borderId="3" xfId="19" applyFont="1" applyFill="1" applyBorder="1" applyAlignment="1">
      <alignment horizontal="center" vertical="center"/>
    </xf>
    <xf numFmtId="3" fontId="100" fillId="0" borderId="3" xfId="19" applyNumberFormat="1" applyFont="1" applyFill="1" applyBorder="1" applyAlignment="1">
      <alignment horizontal="center" vertical="center"/>
    </xf>
    <xf numFmtId="3" fontId="101" fillId="0" borderId="3" xfId="19" applyNumberFormat="1" applyFont="1" applyFill="1" applyBorder="1" applyAlignment="1">
      <alignment horizontal="center" vertical="center"/>
    </xf>
    <xf numFmtId="0" fontId="100" fillId="0" borderId="3" xfId="19" applyFont="1" applyFill="1" applyBorder="1" applyAlignment="1">
      <alignment horizontal="center" vertical="center"/>
    </xf>
    <xf numFmtId="3" fontId="100" fillId="0" borderId="2" xfId="19" applyNumberFormat="1" applyFont="1" applyFill="1" applyBorder="1" applyAlignment="1">
      <alignment horizontal="center" vertical="center"/>
    </xf>
    <xf numFmtId="12" fontId="103" fillId="0" borderId="3" xfId="19" applyNumberFormat="1" applyFont="1" applyFill="1" applyBorder="1" applyAlignment="1">
      <alignment horizontal="center" vertical="center"/>
    </xf>
    <xf numFmtId="3" fontId="100" fillId="0" borderId="3" xfId="19" applyNumberFormat="1" applyFont="1" applyFill="1" applyBorder="1" applyAlignment="1">
      <alignment horizontal="center"/>
    </xf>
    <xf numFmtId="0" fontId="23" fillId="0" borderId="37" xfId="19" applyFont="1" applyFill="1" applyBorder="1"/>
    <xf numFmtId="3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167" fontId="4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0" fillId="2" borderId="41" xfId="0" applyNumberFormat="1" applyFont="1" applyFill="1" applyBorder="1" applyAlignment="1">
      <alignment horizontal="center" vertical="center"/>
    </xf>
    <xf numFmtId="3" fontId="42" fillId="2" borderId="14" xfId="0" applyNumberFormat="1" applyFont="1" applyFill="1" applyBorder="1" applyAlignment="1">
      <alignment horizontal="center" vertical="center"/>
    </xf>
    <xf numFmtId="166" fontId="42" fillId="2" borderId="14" xfId="0" applyNumberFormat="1" applyFont="1" applyFill="1" applyBorder="1" applyAlignment="1">
      <alignment horizontal="center" vertical="center"/>
    </xf>
    <xf numFmtId="0" fontId="85" fillId="2" borderId="43" xfId="0" applyNumberFormat="1" applyFont="1" applyFill="1" applyBorder="1" applyAlignment="1">
      <alignment horizontal="center" vertical="center"/>
    </xf>
    <xf numFmtId="3" fontId="42" fillId="2" borderId="65" xfId="0" applyNumberFormat="1" applyFont="1" applyFill="1" applyBorder="1" applyAlignment="1">
      <alignment horizontal="center" vertical="center"/>
    </xf>
    <xf numFmtId="3" fontId="42" fillId="2" borderId="2" xfId="0" applyNumberFormat="1" applyFont="1" applyFill="1" applyBorder="1" applyAlignment="1">
      <alignment horizontal="center" vertical="center"/>
    </xf>
    <xf numFmtId="166" fontId="42" fillId="2" borderId="2" xfId="0" applyNumberFormat="1" applyFont="1" applyFill="1" applyBorder="1" applyAlignment="1">
      <alignment horizontal="center" vertical="center"/>
    </xf>
    <xf numFmtId="3" fontId="40" fillId="0" borderId="2" xfId="0" applyNumberFormat="1" applyFont="1" applyFill="1" applyBorder="1" applyAlignment="1">
      <alignment horizontal="center" vertical="center"/>
    </xf>
    <xf numFmtId="3" fontId="29" fillId="0" borderId="31" xfId="0" applyNumberFormat="1" applyFont="1" applyFill="1" applyBorder="1" applyAlignment="1">
      <alignment horizontal="center" vertical="center"/>
    </xf>
    <xf numFmtId="3" fontId="40" fillId="0" borderId="3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3" fontId="29" fillId="0" borderId="2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3" fontId="29" fillId="0" borderId="4" xfId="0" applyNumberFormat="1" applyFont="1" applyFill="1" applyBorder="1" applyAlignment="1">
      <alignment horizontal="center" vertical="center" wrapText="1"/>
    </xf>
    <xf numFmtId="3" fontId="29" fillId="0" borderId="28" xfId="0" applyNumberFormat="1" applyFont="1" applyFill="1" applyBorder="1" applyAlignment="1">
      <alignment horizontal="center" vertical="center" wrapText="1"/>
    </xf>
    <xf numFmtId="3" fontId="29" fillId="0" borderId="64" xfId="0" applyNumberFormat="1" applyFont="1" applyFill="1" applyBorder="1" applyAlignment="1">
      <alignment horizontal="center" vertical="center"/>
    </xf>
    <xf numFmtId="2" fontId="28" fillId="0" borderId="3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29" fillId="0" borderId="31" xfId="0" applyNumberFormat="1" applyFont="1" applyFill="1" applyBorder="1" applyAlignment="1">
      <alignment horizontal="center" vertical="center" wrapText="1"/>
    </xf>
    <xf numFmtId="166" fontId="29" fillId="0" borderId="22" xfId="0" applyNumberFormat="1" applyFont="1" applyFill="1" applyBorder="1" applyAlignment="1">
      <alignment horizontal="center" vertical="center"/>
    </xf>
    <xf numFmtId="166" fontId="29" fillId="0" borderId="65" xfId="0" applyNumberFormat="1" applyFont="1" applyFill="1" applyBorder="1" applyAlignment="1">
      <alignment horizontal="center" vertical="center"/>
    </xf>
    <xf numFmtId="0" fontId="29" fillId="0" borderId="41" xfId="0" applyNumberFormat="1" applyFont="1" applyFill="1" applyBorder="1" applyAlignment="1">
      <alignment horizontal="center" vertical="center"/>
    </xf>
    <xf numFmtId="0" fontId="29" fillId="0" borderId="46" xfId="0" applyNumberFormat="1" applyFont="1" applyFill="1" applyBorder="1" applyAlignment="1">
      <alignment horizontal="center" vertical="center"/>
    </xf>
    <xf numFmtId="0" fontId="29" fillId="0" borderId="43" xfId="0" applyNumberFormat="1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wrapText="1"/>
    </xf>
    <xf numFmtId="0" fontId="52" fillId="0" borderId="58" xfId="0" applyFont="1" applyFill="1" applyBorder="1" applyAlignment="1">
      <alignment horizontal="center" wrapText="1"/>
    </xf>
    <xf numFmtId="0" fontId="52" fillId="0" borderId="56" xfId="0" applyFont="1" applyFill="1" applyBorder="1" applyAlignment="1">
      <alignment horizontal="center" wrapText="1"/>
    </xf>
    <xf numFmtId="167" fontId="52" fillId="0" borderId="58" xfId="0" applyNumberFormat="1" applyFont="1" applyFill="1" applyBorder="1" applyAlignment="1">
      <alignment horizontal="center" wrapText="1"/>
    </xf>
    <xf numFmtId="167" fontId="52" fillId="0" borderId="56" xfId="0" applyNumberFormat="1" applyFont="1" applyFill="1" applyBorder="1" applyAlignment="1">
      <alignment horizontal="center" wrapText="1"/>
    </xf>
    <xf numFmtId="0" fontId="52" fillId="0" borderId="28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wrapText="1"/>
    </xf>
    <xf numFmtId="0" fontId="52" fillId="0" borderId="57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 horizontal="center" wrapText="1"/>
    </xf>
    <xf numFmtId="167" fontId="52" fillId="0" borderId="57" xfId="0" applyNumberFormat="1" applyFont="1" applyFill="1" applyBorder="1" applyAlignment="1">
      <alignment horizontal="center" wrapText="1"/>
    </xf>
    <xf numFmtId="167" fontId="52" fillId="0" borderId="18" xfId="0" applyNumberFormat="1" applyFont="1" applyFill="1" applyBorder="1" applyAlignment="1">
      <alignment horizontal="center" wrapText="1"/>
    </xf>
    <xf numFmtId="2" fontId="52" fillId="0" borderId="18" xfId="0" applyNumberFormat="1" applyFont="1" applyFill="1" applyBorder="1" applyAlignment="1">
      <alignment horizontal="center" wrapText="1"/>
    </xf>
    <xf numFmtId="0" fontId="52" fillId="0" borderId="34" xfId="0" applyFont="1" applyFill="1" applyBorder="1" applyAlignment="1">
      <alignment horizontal="center" vertical="top" wrapText="1"/>
    </xf>
    <xf numFmtId="0" fontId="52" fillId="0" borderId="44" xfId="0" applyFont="1" applyFill="1" applyBorder="1" applyAlignment="1">
      <alignment horizontal="center" wrapText="1"/>
    </xf>
    <xf numFmtId="167" fontId="52" fillId="0" borderId="60" xfId="0" applyNumberFormat="1" applyFont="1" applyFill="1" applyBorder="1" applyAlignment="1">
      <alignment horizontal="center" wrapText="1"/>
    </xf>
    <xf numFmtId="2" fontId="52" fillId="0" borderId="35" xfId="0" applyNumberFormat="1" applyFont="1" applyFill="1" applyBorder="1" applyAlignment="1">
      <alignment horizontal="center" wrapText="1"/>
    </xf>
    <xf numFmtId="167" fontId="52" fillId="0" borderId="35" xfId="0" applyNumberFormat="1" applyFont="1" applyFill="1" applyBorder="1" applyAlignment="1">
      <alignment horizontal="center" wrapText="1"/>
    </xf>
    <xf numFmtId="49" fontId="52" fillId="0" borderId="12" xfId="0" applyNumberFormat="1" applyFont="1" applyFill="1" applyBorder="1" applyAlignment="1">
      <alignment horizontal="center" vertical="top" wrapText="1"/>
    </xf>
    <xf numFmtId="2" fontId="52" fillId="0" borderId="56" xfId="0" applyNumberFormat="1" applyFont="1" applyFill="1" applyBorder="1" applyAlignment="1">
      <alignment horizontal="center" wrapText="1"/>
    </xf>
    <xf numFmtId="167" fontId="52" fillId="0" borderId="11" xfId="0" applyNumberFormat="1" applyFont="1" applyFill="1" applyBorder="1" applyAlignment="1">
      <alignment horizontal="center" wrapText="1"/>
    </xf>
    <xf numFmtId="49" fontId="52" fillId="0" borderId="23" xfId="0" applyNumberFormat="1" applyFont="1" applyFill="1" applyBorder="1" applyAlignment="1">
      <alignment horizontal="center" vertical="top" wrapText="1"/>
    </xf>
    <xf numFmtId="167" fontId="52" fillId="0" borderId="44" xfId="0" applyNumberFormat="1" applyFont="1" applyFill="1" applyBorder="1" applyAlignment="1">
      <alignment horizontal="center" wrapText="1"/>
    </xf>
    <xf numFmtId="0" fontId="52" fillId="0" borderId="23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167" fontId="52" fillId="0" borderId="17" xfId="0" applyNumberFormat="1" applyFont="1" applyFill="1" applyBorder="1" applyAlignment="1">
      <alignment horizontal="center" wrapText="1"/>
    </xf>
    <xf numFmtId="49" fontId="52" fillId="0" borderId="55" xfId="0" applyNumberFormat="1" applyFont="1" applyFill="1" applyBorder="1" applyAlignment="1">
      <alignment horizontal="center" vertical="top" wrapText="1"/>
    </xf>
    <xf numFmtId="167" fontId="52" fillId="0" borderId="59" xfId="0" applyNumberFormat="1" applyFont="1" applyFill="1" applyBorder="1" applyAlignment="1">
      <alignment horizontal="center" wrapText="1"/>
    </xf>
    <xf numFmtId="167" fontId="52" fillId="0" borderId="51" xfId="0" applyNumberFormat="1" applyFont="1" applyFill="1" applyBorder="1" applyAlignment="1">
      <alignment horizontal="center" wrapText="1"/>
    </xf>
    <xf numFmtId="2" fontId="52" fillId="0" borderId="11" xfId="0" applyNumberFormat="1" applyFont="1" applyFill="1" applyBorder="1" applyAlignment="1">
      <alignment horizontal="center" wrapText="1"/>
    </xf>
    <xf numFmtId="49" fontId="52" fillId="0" borderId="28" xfId="0" applyNumberFormat="1" applyFont="1" applyFill="1" applyBorder="1" applyAlignment="1">
      <alignment horizontal="center" vertical="top" wrapText="1"/>
    </xf>
    <xf numFmtId="167" fontId="52" fillId="0" borderId="19" xfId="0" applyNumberFormat="1" applyFont="1" applyFill="1" applyBorder="1" applyAlignment="1">
      <alignment horizontal="center" wrapText="1"/>
    </xf>
    <xf numFmtId="167" fontId="52" fillId="0" borderId="20" xfId="0" applyNumberFormat="1" applyFont="1" applyFill="1" applyBorder="1" applyAlignment="1">
      <alignment horizontal="center" wrapText="1"/>
    </xf>
    <xf numFmtId="49" fontId="52" fillId="0" borderId="34" xfId="0" applyNumberFormat="1" applyFont="1" applyFill="1" applyBorder="1" applyAlignment="1">
      <alignment horizontal="center" vertical="top" wrapText="1"/>
    </xf>
    <xf numFmtId="167" fontId="52" fillId="0" borderId="61" xfId="0" applyNumberFormat="1" applyFont="1" applyFill="1" applyBorder="1" applyAlignment="1">
      <alignment horizontal="center" wrapText="1"/>
    </xf>
    <xf numFmtId="2" fontId="52" fillId="0" borderId="60" xfId="0" applyNumberFormat="1" applyFont="1" applyFill="1" applyBorder="1" applyAlignment="1">
      <alignment horizontal="center" wrapText="1"/>
    </xf>
    <xf numFmtId="167" fontId="52" fillId="0" borderId="25" xfId="0" applyNumberFormat="1" applyFont="1" applyFill="1" applyBorder="1" applyAlignment="1">
      <alignment horizontal="center" wrapText="1"/>
    </xf>
    <xf numFmtId="2" fontId="52" fillId="0" borderId="44" xfId="0" applyNumberFormat="1" applyFont="1" applyFill="1" applyBorder="1" applyAlignment="1">
      <alignment horizontal="center" wrapText="1"/>
    </xf>
    <xf numFmtId="2" fontId="52" fillId="0" borderId="57" xfId="0" applyNumberFormat="1" applyFont="1" applyFill="1" applyBorder="1" applyAlignment="1">
      <alignment horizontal="center" wrapText="1"/>
    </xf>
    <xf numFmtId="2" fontId="52" fillId="0" borderId="17" xfId="0" applyNumberFormat="1" applyFont="1" applyFill="1" applyBorder="1" applyAlignment="1">
      <alignment horizontal="center" wrapText="1"/>
    </xf>
    <xf numFmtId="49" fontId="52" fillId="0" borderId="14" xfId="0" applyNumberFormat="1" applyFont="1" applyFill="1" applyBorder="1" applyAlignment="1">
      <alignment horizontal="center" vertical="top" wrapText="1"/>
    </xf>
    <xf numFmtId="49" fontId="52" fillId="0" borderId="65" xfId="0" applyNumberFormat="1" applyFont="1" applyFill="1" applyBorder="1" applyAlignment="1">
      <alignment horizontal="center" vertical="top" wrapText="1"/>
    </xf>
    <xf numFmtId="167" fontId="52" fillId="0" borderId="42" xfId="0" applyNumberFormat="1" applyFont="1" applyFill="1" applyBorder="1" applyAlignment="1">
      <alignment horizontal="center" wrapText="1"/>
    </xf>
    <xf numFmtId="167" fontId="52" fillId="0" borderId="63" xfId="0" applyNumberFormat="1" applyFont="1" applyFill="1" applyBorder="1" applyAlignment="1">
      <alignment horizontal="center" wrapText="1"/>
    </xf>
    <xf numFmtId="167" fontId="52" fillId="0" borderId="66" xfId="0" applyNumberFormat="1" applyFont="1" applyFill="1" applyBorder="1" applyAlignment="1">
      <alignment horizontal="center" wrapText="1"/>
    </xf>
    <xf numFmtId="167" fontId="52" fillId="0" borderId="67" xfId="0" applyNumberFormat="1" applyFont="1" applyFill="1" applyBorder="1" applyAlignment="1">
      <alignment horizontal="center" wrapText="1"/>
    </xf>
    <xf numFmtId="167" fontId="52" fillId="0" borderId="11" xfId="0" applyNumberFormat="1" applyFont="1" applyFill="1" applyBorder="1" applyAlignment="1">
      <alignment horizontal="center" vertical="center" wrapText="1"/>
    </xf>
    <xf numFmtId="167" fontId="52" fillId="0" borderId="58" xfId="0" applyNumberFormat="1" applyFont="1" applyFill="1" applyBorder="1" applyAlignment="1">
      <alignment horizontal="center" vertical="center" wrapText="1"/>
    </xf>
    <xf numFmtId="167" fontId="52" fillId="0" borderId="56" xfId="0" applyNumberFormat="1" applyFont="1" applyFill="1" applyBorder="1" applyAlignment="1">
      <alignment horizontal="center" vertical="center" wrapText="1"/>
    </xf>
    <xf numFmtId="167" fontId="52" fillId="0" borderId="59" xfId="0" applyNumberFormat="1" applyFont="1" applyFill="1" applyBorder="1" applyAlignment="1">
      <alignment horizontal="center" vertical="center" wrapText="1"/>
    </xf>
    <xf numFmtId="167" fontId="52" fillId="0" borderId="51" xfId="0" applyNumberFormat="1" applyFont="1" applyFill="1" applyBorder="1" applyAlignment="1">
      <alignment horizontal="center" vertical="center" wrapText="1"/>
    </xf>
    <xf numFmtId="167" fontId="52" fillId="0" borderId="18" xfId="0" applyNumberFormat="1" applyFont="1" applyFill="1" applyBorder="1" applyAlignment="1">
      <alignment horizontal="center" vertical="center" wrapText="1"/>
    </xf>
    <xf numFmtId="167" fontId="52" fillId="0" borderId="20" xfId="0" applyNumberFormat="1" applyFont="1" applyFill="1" applyBorder="1" applyAlignment="1">
      <alignment horizontal="center" vertical="center" wrapText="1"/>
    </xf>
    <xf numFmtId="167" fontId="52" fillId="0" borderId="17" xfId="0" applyNumberFormat="1" applyFont="1" applyFill="1" applyBorder="1" applyAlignment="1">
      <alignment horizontal="center" vertical="center" wrapText="1"/>
    </xf>
    <xf numFmtId="49" fontId="52" fillId="0" borderId="28" xfId="0" applyNumberFormat="1" applyFont="1" applyFill="1" applyBorder="1" applyAlignment="1">
      <alignment horizontal="center" vertical="center" wrapText="1"/>
    </xf>
    <xf numFmtId="167" fontId="52" fillId="0" borderId="57" xfId="0" applyNumberFormat="1" applyFont="1" applyFill="1" applyBorder="1" applyAlignment="1">
      <alignment horizontal="center" vertical="center" wrapText="1"/>
    </xf>
    <xf numFmtId="167" fontId="52" fillId="0" borderId="19" xfId="0" applyNumberFormat="1" applyFont="1" applyFill="1" applyBorder="1" applyAlignment="1">
      <alignment horizontal="center" vertical="center" wrapText="1"/>
    </xf>
    <xf numFmtId="49" fontId="52" fillId="0" borderId="34" xfId="0" applyNumberFormat="1" applyFont="1" applyFill="1" applyBorder="1" applyAlignment="1">
      <alignment horizontal="center" vertical="center" wrapText="1"/>
    </xf>
    <xf numFmtId="167" fontId="52" fillId="0" borderId="44" xfId="0" applyNumberFormat="1" applyFont="1" applyFill="1" applyBorder="1" applyAlignment="1">
      <alignment horizontal="center" vertical="center" wrapText="1"/>
    </xf>
    <xf numFmtId="167" fontId="52" fillId="0" borderId="60" xfId="0" applyNumberFormat="1" applyFont="1" applyFill="1" applyBorder="1" applyAlignment="1">
      <alignment horizontal="center" vertical="center" wrapText="1"/>
    </xf>
    <xf numFmtId="167" fontId="52" fillId="0" borderId="35" xfId="0" applyNumberFormat="1" applyFont="1" applyFill="1" applyBorder="1" applyAlignment="1">
      <alignment horizontal="center" vertical="center" wrapText="1"/>
    </xf>
    <xf numFmtId="167" fontId="52" fillId="0" borderId="61" xfId="0" applyNumberFormat="1" applyFont="1" applyFill="1" applyBorder="1" applyAlignment="1">
      <alignment horizontal="center" vertical="center" wrapText="1"/>
    </xf>
    <xf numFmtId="167" fontId="52" fillId="0" borderId="25" xfId="0" applyNumberFormat="1" applyFont="1" applyFill="1" applyBorder="1" applyAlignment="1">
      <alignment horizontal="center" vertical="center" wrapText="1"/>
    </xf>
    <xf numFmtId="49" fontId="52" fillId="0" borderId="65" xfId="0" applyNumberFormat="1" applyFont="1" applyFill="1" applyBorder="1" applyAlignment="1">
      <alignment horizontal="center" vertical="center" wrapText="1"/>
    </xf>
    <xf numFmtId="166" fontId="52" fillId="0" borderId="42" xfId="0" applyNumberFormat="1" applyFont="1" applyFill="1" applyBorder="1" applyAlignment="1">
      <alignment horizontal="center" vertical="center" wrapText="1"/>
    </xf>
    <xf numFmtId="167" fontId="52" fillId="0" borderId="63" xfId="0" applyNumberFormat="1" applyFont="1" applyFill="1" applyBorder="1" applyAlignment="1">
      <alignment horizontal="center" vertical="center" wrapText="1"/>
    </xf>
    <xf numFmtId="167" fontId="52" fillId="0" borderId="6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166" fontId="52" fillId="0" borderId="11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166" fontId="52" fillId="0" borderId="17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166" fontId="52" fillId="0" borderId="44" xfId="0" applyNumberFormat="1" applyFont="1" applyFill="1" applyBorder="1" applyAlignment="1">
      <alignment horizontal="center" vertical="center" wrapText="1"/>
    </xf>
    <xf numFmtId="49" fontId="52" fillId="0" borderId="3" xfId="0" applyNumberFormat="1" applyFont="1" applyFill="1" applyBorder="1" applyAlignment="1">
      <alignment horizontal="center" vertical="center" wrapText="1"/>
    </xf>
    <xf numFmtId="166" fontId="52" fillId="0" borderId="78" xfId="0" applyNumberFormat="1" applyFont="1" applyFill="1" applyBorder="1" applyAlignment="1">
      <alignment horizontal="center" vertical="center" wrapText="1"/>
    </xf>
    <xf numFmtId="167" fontId="52" fillId="0" borderId="7" xfId="0" applyNumberFormat="1" applyFont="1" applyFill="1" applyBorder="1" applyAlignment="1">
      <alignment horizontal="center" vertical="center" wrapText="1"/>
    </xf>
    <xf numFmtId="167" fontId="52" fillId="0" borderId="45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166" fontId="52" fillId="0" borderId="69" xfId="0" applyNumberFormat="1" applyFont="1" applyFill="1" applyBorder="1" applyAlignment="1">
      <alignment horizontal="center" vertical="center" wrapText="1"/>
    </xf>
    <xf numFmtId="167" fontId="52" fillId="0" borderId="76" xfId="0" applyNumberFormat="1" applyFont="1" applyFill="1" applyBorder="1" applyAlignment="1">
      <alignment horizontal="center" vertical="center" wrapText="1"/>
    </xf>
    <xf numFmtId="167" fontId="52" fillId="0" borderId="70" xfId="0" applyNumberFormat="1" applyFont="1" applyFill="1" applyBorder="1" applyAlignment="1">
      <alignment horizontal="center" vertical="center" wrapText="1"/>
    </xf>
    <xf numFmtId="49" fontId="52" fillId="0" borderId="3" xfId="19" applyNumberFormat="1" applyFont="1" applyFill="1" applyBorder="1" applyAlignment="1">
      <alignment horizontal="center" vertical="center" wrapText="1"/>
    </xf>
    <xf numFmtId="166" fontId="52" fillId="0" borderId="78" xfId="19" applyNumberFormat="1" applyFont="1" applyFill="1" applyBorder="1" applyAlignment="1">
      <alignment horizontal="center" vertical="center" wrapText="1"/>
    </xf>
    <xf numFmtId="167" fontId="52" fillId="0" borderId="7" xfId="19" applyNumberFormat="1" applyFont="1" applyFill="1" applyBorder="1" applyAlignment="1">
      <alignment horizontal="center" vertical="center" wrapText="1"/>
    </xf>
    <xf numFmtId="167" fontId="52" fillId="0" borderId="45" xfId="19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54" fillId="0" borderId="0" xfId="0" applyFont="1" applyFill="1" applyBorder="1"/>
    <xf numFmtId="0" fontId="54" fillId="0" borderId="0" xfId="0" applyFont="1" applyFill="1" applyBorder="1" applyAlignment="1"/>
    <xf numFmtId="0" fontId="24" fillId="0" borderId="0" xfId="0" applyFont="1" applyFill="1" applyAlignment="1"/>
    <xf numFmtId="0" fontId="54" fillId="0" borderId="0" xfId="0" applyFont="1" applyFill="1" applyBorder="1" applyAlignment="1">
      <alignment vertical="top"/>
    </xf>
    <xf numFmtId="166" fontId="29" fillId="0" borderId="31" xfId="0" applyNumberFormat="1" applyFont="1" applyFill="1" applyBorder="1" applyAlignment="1">
      <alignment horizontal="center" vertical="center"/>
    </xf>
    <xf numFmtId="166" fontId="29" fillId="0" borderId="1" xfId="0" applyNumberFormat="1" applyFont="1" applyFill="1" applyBorder="1" applyAlignment="1">
      <alignment horizontal="center" vertical="center" wrapText="1"/>
    </xf>
    <xf numFmtId="4" fontId="29" fillId="0" borderId="3" xfId="0" applyNumberFormat="1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2" fontId="52" fillId="0" borderId="9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 wrapText="1"/>
    </xf>
    <xf numFmtId="166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left" vertical="center" wrapText="1"/>
    </xf>
    <xf numFmtId="166" fontId="43" fillId="0" borderId="14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67" fontId="29" fillId="0" borderId="53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65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3" fontId="29" fillId="0" borderId="30" xfId="0" applyNumberFormat="1" applyFont="1" applyFill="1" applyBorder="1" applyAlignment="1">
      <alignment horizontal="center" vertical="center"/>
    </xf>
    <xf numFmtId="3" fontId="29" fillId="0" borderId="5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top"/>
    </xf>
    <xf numFmtId="49" fontId="28" fillId="0" borderId="50" xfId="0" applyNumberFormat="1" applyFont="1" applyFill="1" applyBorder="1" applyAlignment="1">
      <alignment horizontal="center" vertical="center" wrapText="1"/>
    </xf>
    <xf numFmtId="49" fontId="52" fillId="0" borderId="14" xfId="19" applyNumberFormat="1" applyFont="1" applyFill="1" applyBorder="1" applyAlignment="1">
      <alignment horizontal="center" vertical="center" wrapText="1"/>
    </xf>
    <xf numFmtId="166" fontId="52" fillId="0" borderId="17" xfId="19" applyNumberFormat="1" applyFont="1" applyFill="1" applyBorder="1" applyAlignment="1">
      <alignment horizontal="center" vertical="center" wrapText="1"/>
    </xf>
    <xf numFmtId="167" fontId="52" fillId="0" borderId="57" xfId="19" applyNumberFormat="1" applyFont="1" applyFill="1" applyBorder="1" applyAlignment="1">
      <alignment horizontal="center" vertical="center" wrapText="1"/>
    </xf>
    <xf numFmtId="167" fontId="52" fillId="0" borderId="18" xfId="19" applyNumberFormat="1" applyFont="1" applyFill="1" applyBorder="1" applyAlignment="1">
      <alignment horizontal="center" vertical="center" wrapText="1"/>
    </xf>
    <xf numFmtId="49" fontId="52" fillId="0" borderId="2" xfId="19" applyNumberFormat="1" applyFont="1" applyFill="1" applyBorder="1" applyAlignment="1">
      <alignment horizontal="center" vertical="center" wrapText="1"/>
    </xf>
    <xf numFmtId="167" fontId="52" fillId="0" borderId="77" xfId="19" applyNumberFormat="1" applyFont="1" applyFill="1" applyBorder="1" applyAlignment="1">
      <alignment horizontal="center" vertical="center" wrapText="1"/>
    </xf>
    <xf numFmtId="167" fontId="52" fillId="0" borderId="29" xfId="19" applyNumberFormat="1" applyFont="1" applyFill="1" applyBorder="1" applyAlignment="1">
      <alignment horizontal="center" vertical="center" wrapText="1"/>
    </xf>
    <xf numFmtId="166" fontId="29" fillId="2" borderId="1" xfId="0" applyNumberFormat="1" applyFont="1" applyFill="1" applyBorder="1" applyAlignment="1">
      <alignment horizontal="center" vertical="center"/>
    </xf>
    <xf numFmtId="166" fontId="29" fillId="2" borderId="53" xfId="0" applyNumberFormat="1" applyFont="1" applyFill="1" applyBorder="1" applyAlignment="1">
      <alignment horizontal="center" vertical="center"/>
    </xf>
    <xf numFmtId="166" fontId="29" fillId="2" borderId="1" xfId="0" applyNumberFormat="1" applyFont="1" applyFill="1" applyBorder="1" applyAlignment="1">
      <alignment horizontal="center" vertical="center" wrapText="1"/>
    </xf>
    <xf numFmtId="166" fontId="29" fillId="2" borderId="36" xfId="0" applyNumberFormat="1" applyFont="1" applyFill="1" applyBorder="1" applyAlignment="1">
      <alignment horizontal="center" vertical="center" wrapText="1"/>
    </xf>
    <xf numFmtId="166" fontId="29" fillId="0" borderId="50" xfId="0" applyNumberFormat="1" applyFont="1" applyFill="1" applyBorder="1" applyAlignment="1">
      <alignment horizontal="center" vertical="center"/>
    </xf>
    <xf numFmtId="166" fontId="29" fillId="0" borderId="48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horizontal="center" vertical="center" wrapText="1"/>
    </xf>
    <xf numFmtId="166" fontId="32" fillId="0" borderId="1" xfId="0" applyNumberFormat="1" applyFont="1" applyFill="1" applyBorder="1" applyAlignment="1">
      <alignment horizontal="center" vertical="center"/>
    </xf>
    <xf numFmtId="166" fontId="29" fillId="0" borderId="36" xfId="0" applyNumberFormat="1" applyFont="1" applyFill="1" applyBorder="1" applyAlignment="1">
      <alignment horizontal="center" vertical="center"/>
    </xf>
    <xf numFmtId="166" fontId="29" fillId="0" borderId="31" xfId="0" applyNumberFormat="1" applyFont="1" applyFill="1" applyBorder="1" applyAlignment="1">
      <alignment horizontal="center" vertical="center" wrapText="1"/>
    </xf>
    <xf numFmtId="166" fontId="29" fillId="0" borderId="53" xfId="0" applyNumberFormat="1" applyFont="1" applyFill="1" applyBorder="1" applyAlignment="1">
      <alignment horizontal="center" vertical="center"/>
    </xf>
    <xf numFmtId="4" fontId="29" fillId="0" borderId="37" xfId="0" applyNumberFormat="1" applyFont="1" applyFill="1" applyBorder="1" applyAlignment="1">
      <alignment horizontal="center" vertical="center"/>
    </xf>
    <xf numFmtId="4" fontId="29" fillId="0" borderId="37" xfId="0" applyNumberFormat="1" applyFont="1" applyFill="1" applyBorder="1" applyAlignment="1">
      <alignment horizontal="center" vertical="center" wrapText="1"/>
    </xf>
    <xf numFmtId="3" fontId="29" fillId="0" borderId="38" xfId="0" applyNumberFormat="1" applyFont="1" applyFill="1" applyBorder="1" applyAlignment="1">
      <alignment horizontal="center" vertical="center"/>
    </xf>
    <xf numFmtId="166" fontId="32" fillId="0" borderId="36" xfId="0" applyNumberFormat="1" applyFont="1" applyFill="1" applyBorder="1" applyAlignment="1">
      <alignment horizontal="center" vertical="center"/>
    </xf>
    <xf numFmtId="166" fontId="29" fillId="0" borderId="37" xfId="0" applyNumberFormat="1" applyFont="1" applyFill="1" applyBorder="1" applyAlignment="1">
      <alignment horizontal="center" vertical="center"/>
    </xf>
    <xf numFmtId="167" fontId="29" fillId="0" borderId="3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 wrapText="1"/>
    </xf>
    <xf numFmtId="3" fontId="68" fillId="0" borderId="53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166" fontId="29" fillId="0" borderId="1" xfId="0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3" fontId="29" fillId="2" borderId="5" xfId="0" applyNumberFormat="1" applyFont="1" applyFill="1" applyBorder="1" applyAlignment="1">
      <alignment horizontal="center" vertical="center"/>
    </xf>
    <xf numFmtId="3" fontId="29" fillId="2" borderId="4" xfId="0" applyNumberFormat="1" applyFont="1" applyFill="1" applyBorder="1" applyAlignment="1">
      <alignment horizontal="center" vertical="center"/>
    </xf>
    <xf numFmtId="3" fontId="29" fillId="2" borderId="30" xfId="0" applyNumberFormat="1" applyFont="1" applyFill="1" applyBorder="1" applyAlignment="1">
      <alignment horizontal="center" vertical="center"/>
    </xf>
    <xf numFmtId="166" fontId="29" fillId="2" borderId="5" xfId="0" applyNumberFormat="1" applyFont="1" applyFill="1" applyBorder="1" applyAlignment="1">
      <alignment horizontal="center" vertical="center"/>
    </xf>
    <xf numFmtId="3" fontId="29" fillId="2" borderId="3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center"/>
    </xf>
    <xf numFmtId="0" fontId="28" fillId="0" borderId="2" xfId="0" applyFont="1" applyFill="1" applyBorder="1" applyAlignment="1">
      <alignment horizontal="left"/>
    </xf>
    <xf numFmtId="0" fontId="24" fillId="0" borderId="2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left"/>
    </xf>
    <xf numFmtId="0" fontId="24" fillId="0" borderId="31" xfId="0" applyNumberFormat="1" applyFont="1" applyFill="1" applyBorder="1" applyAlignment="1">
      <alignment horizontal="center" vertical="center"/>
    </xf>
    <xf numFmtId="0" fontId="28" fillId="0" borderId="1" xfId="0" applyFont="1" applyFill="1" applyBorder="1"/>
    <xf numFmtId="0" fontId="29" fillId="0" borderId="2" xfId="0" applyFont="1" applyFill="1" applyBorder="1" applyAlignment="1">
      <alignment horizontal="left"/>
    </xf>
    <xf numFmtId="0" fontId="28" fillId="0" borderId="2" xfId="0" applyFont="1" applyFill="1" applyBorder="1"/>
    <xf numFmtId="0" fontId="28" fillId="0" borderId="31" xfId="0" applyFont="1" applyFill="1" applyBorder="1"/>
    <xf numFmtId="0" fontId="28" fillId="0" borderId="4" xfId="0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/>
    </xf>
    <xf numFmtId="0" fontId="24" fillId="0" borderId="3" xfId="0" applyNumberFormat="1" applyFont="1" applyFill="1" applyBorder="1" applyAlignment="1">
      <alignment horizontal="center" vertical="center"/>
    </xf>
    <xf numFmtId="0" fontId="24" fillId="0" borderId="38" xfId="0" applyNumberFormat="1" applyFont="1" applyFill="1" applyBorder="1" applyAlignment="1">
      <alignment horizontal="center" vertical="center"/>
    </xf>
    <xf numFmtId="0" fontId="28" fillId="0" borderId="3" xfId="0" applyFont="1" applyFill="1" applyBorder="1"/>
    <xf numFmtId="0" fontId="29" fillId="0" borderId="3" xfId="0" applyFont="1" applyFill="1" applyBorder="1" applyAlignment="1">
      <alignment horizontal="left"/>
    </xf>
    <xf numFmtId="3" fontId="29" fillId="0" borderId="4" xfId="0" applyNumberFormat="1" applyFont="1" applyFill="1" applyBorder="1" applyAlignment="1">
      <alignment horizontal="center" vertical="center"/>
    </xf>
    <xf numFmtId="0" fontId="28" fillId="0" borderId="5" xfId="0" applyFont="1" applyFill="1" applyBorder="1"/>
    <xf numFmtId="0" fontId="29" fillId="0" borderId="30" xfId="0" applyFont="1" applyFill="1" applyBorder="1" applyAlignment="1">
      <alignment horizontal="left"/>
    </xf>
    <xf numFmtId="3" fontId="29" fillId="0" borderId="53" xfId="0" applyNumberFormat="1" applyFont="1" applyFill="1" applyBorder="1" applyAlignment="1">
      <alignment horizontal="center" vertical="center"/>
    </xf>
    <xf numFmtId="2" fontId="24" fillId="0" borderId="3" xfId="0" applyNumberFormat="1" applyFont="1" applyFill="1" applyBorder="1"/>
    <xf numFmtId="3" fontId="42" fillId="2" borderId="12" xfId="0" applyNumberFormat="1" applyFont="1" applyFill="1" applyBorder="1" applyAlignment="1">
      <alignment horizontal="center" vertical="center" wrapText="1"/>
    </xf>
    <xf numFmtId="3" fontId="28" fillId="2" borderId="36" xfId="0" applyNumberFormat="1" applyFont="1" applyFill="1" applyBorder="1" applyAlignment="1">
      <alignment horizontal="center" vertical="center"/>
    </xf>
    <xf numFmtId="3" fontId="48" fillId="2" borderId="14" xfId="0" applyNumberFormat="1" applyFont="1" applyFill="1" applyBorder="1" applyAlignment="1">
      <alignment horizontal="center" vertical="center" wrapText="1"/>
    </xf>
    <xf numFmtId="3" fontId="43" fillId="2" borderId="14" xfId="0" applyNumberFormat="1" applyFont="1" applyFill="1" applyBorder="1" applyAlignment="1">
      <alignment horizontal="center" vertical="center" wrapText="1"/>
    </xf>
    <xf numFmtId="3" fontId="29" fillId="2" borderId="37" xfId="0" applyNumberFormat="1" applyFont="1" applyFill="1" applyBorder="1" applyAlignment="1">
      <alignment horizontal="center" vertical="center"/>
    </xf>
    <xf numFmtId="3" fontId="43" fillId="2" borderId="37" xfId="0" applyNumberFormat="1" applyFont="1" applyFill="1" applyBorder="1" applyAlignment="1">
      <alignment horizontal="center" vertical="center"/>
    </xf>
    <xf numFmtId="3" fontId="43" fillId="2" borderId="65" xfId="0" applyNumberFormat="1" applyFont="1" applyFill="1" applyBorder="1" applyAlignment="1">
      <alignment horizontal="center" vertical="center" wrapText="1"/>
    </xf>
    <xf numFmtId="49" fontId="25" fillId="2" borderId="22" xfId="0" applyNumberFormat="1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vertical="center"/>
    </xf>
    <xf numFmtId="0" fontId="29" fillId="2" borderId="22" xfId="0" applyNumberFormat="1" applyFont="1" applyFill="1" applyBorder="1" applyAlignment="1">
      <alignment horizontal="center" vertical="center"/>
    </xf>
    <xf numFmtId="3" fontId="48" fillId="2" borderId="22" xfId="0" applyNumberFormat="1" applyFont="1" applyFill="1" applyBorder="1" applyAlignment="1">
      <alignment horizontal="center" vertical="center" wrapText="1"/>
    </xf>
    <xf numFmtId="3" fontId="43" fillId="2" borderId="22" xfId="0" applyNumberFormat="1" applyFont="1" applyFill="1" applyBorder="1" applyAlignment="1">
      <alignment horizontal="center" vertical="center" wrapText="1"/>
    </xf>
    <xf numFmtId="166" fontId="43" fillId="2" borderId="22" xfId="0" applyNumberFormat="1" applyFont="1" applyFill="1" applyBorder="1" applyAlignment="1">
      <alignment horizontal="center" vertical="center" wrapText="1"/>
    </xf>
    <xf numFmtId="3" fontId="43" fillId="2" borderId="37" xfId="0" applyNumberFormat="1" applyFont="1" applyFill="1" applyBorder="1" applyAlignment="1">
      <alignment horizontal="center" vertical="center" wrapText="1"/>
    </xf>
    <xf numFmtId="3" fontId="29" fillId="2" borderId="4" xfId="0" applyNumberFormat="1" applyFont="1" applyFill="1" applyBorder="1" applyAlignment="1">
      <alignment horizontal="center" vertical="center" wrapText="1"/>
    </xf>
    <xf numFmtId="3" fontId="29" fillId="2" borderId="28" xfId="0" applyNumberFormat="1" applyFont="1" applyFill="1" applyBorder="1" applyAlignment="1">
      <alignment horizontal="center" vertical="center" wrapText="1"/>
    </xf>
    <xf numFmtId="3" fontId="43" fillId="0" borderId="37" xfId="0" applyNumberFormat="1" applyFont="1" applyFill="1" applyBorder="1" applyAlignment="1">
      <alignment horizontal="center"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3" fontId="43" fillId="2" borderId="3" xfId="0" applyNumberFormat="1" applyFont="1" applyFill="1" applyBorder="1" applyAlignment="1">
      <alignment horizontal="center" vertical="center" wrapText="1"/>
    </xf>
    <xf numFmtId="167" fontId="29" fillId="2" borderId="31" xfId="0" applyNumberFormat="1" applyFont="1" applyFill="1" applyBorder="1" applyAlignment="1">
      <alignment horizontal="center" vertical="center" wrapText="1"/>
    </xf>
    <xf numFmtId="3" fontId="29" fillId="2" borderId="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166" fontId="29" fillId="0" borderId="2" xfId="0" applyNumberFormat="1" applyFont="1" applyFill="1" applyBorder="1" applyAlignment="1">
      <alignment horizontal="center" vertical="center"/>
    </xf>
    <xf numFmtId="166" fontId="29" fillId="0" borderId="3" xfId="0" applyNumberFormat="1" applyFont="1" applyFill="1" applyBorder="1" applyAlignment="1">
      <alignment horizontal="center" vertical="center"/>
    </xf>
    <xf numFmtId="3" fontId="42" fillId="0" borderId="12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3" fontId="43" fillId="0" borderId="65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/>
    </xf>
    <xf numFmtId="0" fontId="24" fillId="0" borderId="14" xfId="0" applyFont="1" applyFill="1" applyBorder="1"/>
    <xf numFmtId="0" fontId="29" fillId="0" borderId="14" xfId="0" applyNumberFormat="1" applyFont="1" applyFill="1" applyBorder="1" applyAlignment="1">
      <alignment horizontal="center" vertical="center"/>
    </xf>
    <xf numFmtId="0" fontId="43" fillId="0" borderId="14" xfId="0" applyNumberFormat="1" applyFont="1" applyFill="1" applyBorder="1" applyAlignment="1">
      <alignment horizontal="center" vertical="center"/>
    </xf>
    <xf numFmtId="0" fontId="29" fillId="0" borderId="65" xfId="0" applyNumberFormat="1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/>
    </xf>
    <xf numFmtId="0" fontId="29" fillId="0" borderId="65" xfId="0" applyFont="1" applyFill="1" applyBorder="1" applyAlignment="1">
      <alignment vertical="center" wrapText="1"/>
    </xf>
    <xf numFmtId="166" fontId="42" fillId="0" borderId="12" xfId="0" applyNumberFormat="1" applyFont="1" applyFill="1" applyBorder="1" applyAlignment="1">
      <alignment horizontal="center" vertical="center" wrapText="1"/>
    </xf>
    <xf numFmtId="166" fontId="43" fillId="0" borderId="14" xfId="0" applyNumberFormat="1" applyFont="1" applyFill="1" applyBorder="1" applyAlignment="1">
      <alignment horizontal="center" vertical="center" wrapText="1"/>
    </xf>
    <xf numFmtId="166" fontId="43" fillId="0" borderId="65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center" wrapText="1"/>
    </xf>
    <xf numFmtId="2" fontId="26" fillId="0" borderId="31" xfId="0" applyNumberFormat="1" applyFont="1" applyFill="1" applyBorder="1" applyAlignment="1">
      <alignment horizontal="center" vertical="center" wrapText="1"/>
    </xf>
    <xf numFmtId="2" fontId="30" fillId="0" borderId="31" xfId="0" applyNumberFormat="1" applyFont="1" applyFill="1" applyBorder="1" applyAlignment="1">
      <alignment horizontal="center" vertical="center"/>
    </xf>
    <xf numFmtId="2" fontId="26" fillId="0" borderId="31" xfId="0" applyNumberFormat="1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justify" wrapText="1"/>
    </xf>
    <xf numFmtId="0" fontId="29" fillId="0" borderId="5" xfId="0" applyNumberFormat="1" applyFont="1" applyFill="1" applyBorder="1" applyAlignment="1">
      <alignment horizontal="center" vertical="center" wrapText="1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167" fontId="73" fillId="0" borderId="0" xfId="0" applyNumberFormat="1" applyFont="1" applyFill="1" applyBorder="1"/>
    <xf numFmtId="0" fontId="42" fillId="0" borderId="0" xfId="0" applyFont="1" applyFill="1" applyBorder="1" applyAlignment="1">
      <alignment horizontal="left" vertical="justify" wrapText="1"/>
    </xf>
    <xf numFmtId="0" fontId="28" fillId="0" borderId="5" xfId="0" applyFont="1" applyFill="1" applyBorder="1" applyAlignment="1">
      <alignment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vertical="center"/>
    </xf>
    <xf numFmtId="3" fontId="43" fillId="0" borderId="3" xfId="0" applyNumberFormat="1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vertical="center"/>
    </xf>
    <xf numFmtId="167" fontId="29" fillId="0" borderId="31" xfId="0" applyNumberFormat="1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left" vertical="center" wrapText="1"/>
    </xf>
    <xf numFmtId="3" fontId="29" fillId="0" borderId="3" xfId="0" applyNumberFormat="1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vertical="center" wrapText="1"/>
    </xf>
    <xf numFmtId="3" fontId="29" fillId="0" borderId="53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9" fillId="0" borderId="5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36" xfId="0" applyFont="1" applyFill="1" applyBorder="1"/>
    <xf numFmtId="0" fontId="29" fillId="0" borderId="3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center" vertical="center"/>
    </xf>
    <xf numFmtId="167" fontId="24" fillId="0" borderId="3" xfId="0" applyNumberFormat="1" applyFont="1" applyFill="1" applyBorder="1"/>
    <xf numFmtId="167" fontId="24" fillId="0" borderId="37" xfId="0" applyNumberFormat="1" applyFont="1" applyFill="1" applyBorder="1"/>
    <xf numFmtId="0" fontId="29" fillId="0" borderId="30" xfId="0" applyFont="1" applyFill="1" applyBorder="1" applyAlignment="1">
      <alignment horizontal="center" vertical="center"/>
    </xf>
    <xf numFmtId="166" fontId="29" fillId="0" borderId="9" xfId="0" applyNumberFormat="1" applyFont="1" applyFill="1" applyBorder="1" applyAlignment="1">
      <alignment horizontal="center" vertical="center"/>
    </xf>
    <xf numFmtId="167" fontId="24" fillId="0" borderId="2" xfId="0" applyNumberFormat="1" applyFont="1" applyFill="1" applyBorder="1"/>
    <xf numFmtId="167" fontId="24" fillId="0" borderId="38" xfId="0" applyNumberFormat="1" applyFont="1" applyFill="1" applyBorder="1"/>
    <xf numFmtId="0" fontId="29" fillId="0" borderId="0" xfId="0" applyNumberFormat="1" applyFont="1" applyFill="1" applyBorder="1" applyAlignment="1">
      <alignment horizontal="center" vertical="center"/>
    </xf>
    <xf numFmtId="166" fontId="29" fillId="0" borderId="3" xfId="0" applyNumberFormat="1" applyFont="1" applyFill="1" applyBorder="1" applyAlignment="1">
      <alignment horizontal="center" vertical="center" wrapText="1"/>
    </xf>
    <xf numFmtId="166" fontId="52" fillId="0" borderId="24" xfId="19" applyNumberFormat="1" applyFont="1" applyFill="1" applyBorder="1" applyAlignment="1">
      <alignment horizontal="center" vertical="center" wrapText="1"/>
    </xf>
    <xf numFmtId="2" fontId="80" fillId="0" borderId="14" xfId="120" applyNumberFormat="1" applyFont="1" applyFill="1" applyBorder="1" applyAlignment="1">
      <alignment horizontal="center" wrapText="1"/>
    </xf>
    <xf numFmtId="2" fontId="86" fillId="0" borderId="14" xfId="120" applyNumberFormat="1" applyFont="1" applyFill="1" applyBorder="1" applyAlignment="1">
      <alignment horizontal="center" wrapText="1"/>
    </xf>
    <xf numFmtId="2" fontId="80" fillId="0" borderId="65" xfId="12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top"/>
    </xf>
    <xf numFmtId="166" fontId="29" fillId="0" borderId="1" xfId="0" applyNumberFormat="1" applyFont="1" applyFill="1" applyBorder="1" applyAlignment="1">
      <alignment horizontal="center" vertical="center"/>
    </xf>
    <xf numFmtId="166" fontId="29" fillId="0" borderId="2" xfId="0" applyNumberFormat="1" applyFont="1" applyFill="1" applyBorder="1" applyAlignment="1">
      <alignment horizontal="center" vertical="center"/>
    </xf>
    <xf numFmtId="166" fontId="29" fillId="0" borderId="3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67" fontId="46" fillId="0" borderId="73" xfId="0" applyNumberFormat="1" applyFont="1" applyFill="1" applyBorder="1" applyAlignment="1">
      <alignment horizontal="center" vertical="center"/>
    </xf>
    <xf numFmtId="166" fontId="25" fillId="0" borderId="31" xfId="0" applyNumberFormat="1" applyFont="1" applyFill="1" applyBorder="1" applyAlignment="1">
      <alignment horizontal="center" vertical="center" wrapText="1"/>
    </xf>
    <xf numFmtId="0" fontId="25" fillId="2" borderId="5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7" fontId="0" fillId="0" borderId="57" xfId="0" applyNumberFormat="1" applyFont="1" applyFill="1" applyBorder="1" applyAlignment="1">
      <alignment horizontal="center" vertical="center"/>
    </xf>
    <xf numFmtId="166" fontId="0" fillId="0" borderId="57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166" fontId="29" fillId="0" borderId="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166" fontId="29" fillId="0" borderId="2" xfId="0" applyNumberFormat="1" applyFont="1" applyFill="1" applyBorder="1" applyAlignment="1">
      <alignment horizontal="center" vertical="center" wrapText="1"/>
    </xf>
    <xf numFmtId="0" fontId="46" fillId="0" borderId="3" xfId="19" applyFont="1" applyFill="1" applyBorder="1" applyAlignment="1"/>
    <xf numFmtId="0" fontId="1" fillId="0" borderId="0" xfId="235" applyFill="1" applyAlignment="1">
      <alignment vertical="center" wrapText="1"/>
    </xf>
    <xf numFmtId="0" fontId="86" fillId="0" borderId="21" xfId="235" applyFont="1" applyFill="1" applyBorder="1" applyAlignment="1">
      <alignment horizontal="center" vertical="center" wrapText="1"/>
    </xf>
    <xf numFmtId="0" fontId="86" fillId="0" borderId="0" xfId="235" applyFont="1" applyFill="1" applyBorder="1" applyAlignment="1">
      <alignment horizontal="center" vertical="center" wrapText="1"/>
    </xf>
    <xf numFmtId="0" fontId="1" fillId="0" borderId="0" xfId="235" applyFill="1" applyAlignment="1">
      <alignment horizontal="center" vertical="center" wrapText="1"/>
    </xf>
    <xf numFmtId="0" fontId="108" fillId="0" borderId="57" xfId="235" applyFont="1" applyFill="1" applyBorder="1" applyAlignment="1">
      <alignment horizontal="center" vertical="center" wrapText="1"/>
    </xf>
    <xf numFmtId="0" fontId="109" fillId="0" borderId="57" xfId="235" applyFont="1" applyFill="1" applyBorder="1" applyAlignment="1">
      <alignment horizontal="left" vertical="center" wrapText="1"/>
    </xf>
    <xf numFmtId="0" fontId="109" fillId="0" borderId="57" xfId="235" applyFont="1" applyFill="1" applyBorder="1" applyAlignment="1">
      <alignment vertical="center" wrapText="1"/>
    </xf>
    <xf numFmtId="0" fontId="105" fillId="0" borderId="0" xfId="235" applyFont="1" applyFill="1" applyAlignment="1">
      <alignment vertical="center" wrapText="1"/>
    </xf>
    <xf numFmtId="0" fontId="105" fillId="0" borderId="0" xfId="235" applyFont="1" applyAlignment="1">
      <alignment vertical="center" wrapText="1"/>
    </xf>
    <xf numFmtId="0" fontId="108" fillId="0" borderId="57" xfId="235" applyFont="1" applyFill="1" applyBorder="1" applyAlignment="1">
      <alignment horizontal="right" vertical="center" wrapText="1"/>
    </xf>
    <xf numFmtId="0" fontId="108" fillId="0" borderId="57" xfId="235" applyFont="1" applyFill="1" applyBorder="1" applyAlignment="1">
      <alignment vertical="center" wrapText="1"/>
    </xf>
    <xf numFmtId="0" fontId="1" fillId="0" borderId="0" xfId="235" applyAlignment="1">
      <alignment vertical="center" wrapText="1"/>
    </xf>
    <xf numFmtId="0" fontId="110" fillId="0" borderId="57" xfId="235" applyFont="1" applyFill="1" applyBorder="1" applyAlignment="1">
      <alignment horizontal="right" vertical="center" wrapText="1"/>
    </xf>
    <xf numFmtId="0" fontId="110" fillId="0" borderId="57" xfId="235" applyFont="1" applyFill="1" applyBorder="1" applyAlignment="1">
      <alignment vertical="center" wrapText="1"/>
    </xf>
    <xf numFmtId="0" fontId="111" fillId="0" borderId="0" xfId="235" applyFont="1" applyFill="1" applyAlignment="1">
      <alignment vertical="center" wrapText="1"/>
    </xf>
    <xf numFmtId="0" fontId="111" fillId="0" borderId="0" xfId="235" applyFont="1" applyAlignment="1">
      <alignment vertical="center" wrapText="1"/>
    </xf>
    <xf numFmtId="0" fontId="112" fillId="0" borderId="0" xfId="235" applyFont="1" applyFill="1" applyAlignment="1">
      <alignment vertical="center" wrapText="1"/>
    </xf>
    <xf numFmtId="3" fontId="49" fillId="0" borderId="14" xfId="0" applyNumberFormat="1" applyFont="1" applyFill="1" applyBorder="1" applyAlignment="1">
      <alignment horizontal="center" vertical="center"/>
    </xf>
    <xf numFmtId="3" fontId="49" fillId="0" borderId="23" xfId="0" applyNumberFormat="1" applyFont="1" applyFill="1" applyBorder="1" applyAlignment="1">
      <alignment horizontal="center" vertical="center"/>
    </xf>
    <xf numFmtId="3" fontId="42" fillId="0" borderId="12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0" fontId="42" fillId="0" borderId="39" xfId="0" applyNumberFormat="1" applyFont="1" applyFill="1" applyBorder="1" applyAlignment="1">
      <alignment horizontal="center" vertical="center"/>
    </xf>
    <xf numFmtId="0" fontId="45" fillId="0" borderId="41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0" fontId="49" fillId="0" borderId="41" xfId="0" applyNumberFormat="1" applyFont="1" applyFill="1" applyBorder="1" applyAlignment="1">
      <alignment horizontal="center" vertical="center"/>
    </xf>
    <xf numFmtId="0" fontId="49" fillId="0" borderId="47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/>
    </xf>
    <xf numFmtId="166" fontId="49" fillId="0" borderId="14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left" vertical="top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64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36" xfId="0" applyFont="1" applyFill="1" applyBorder="1" applyAlignment="1">
      <alignment horizontal="center" vertical="top" wrapText="1"/>
    </xf>
    <xf numFmtId="3" fontId="29" fillId="0" borderId="53" xfId="0" applyNumberFormat="1" applyFont="1" applyFill="1" applyBorder="1" applyAlignment="1">
      <alignment horizontal="center"/>
    </xf>
    <xf numFmtId="3" fontId="29" fillId="0" borderId="50" xfId="0" applyNumberFormat="1" applyFont="1" applyFill="1" applyBorder="1" applyAlignment="1">
      <alignment horizont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3" fontId="29" fillId="0" borderId="5" xfId="0" applyNumberFormat="1" applyFont="1" applyFill="1" applyBorder="1" applyAlignment="1">
      <alignment horizontal="center" vertical="center"/>
    </xf>
    <xf numFmtId="3" fontId="29" fillId="0" borderId="36" xfId="0" applyNumberFormat="1" applyFont="1" applyFill="1" applyBorder="1" applyAlignment="1">
      <alignment horizontal="center" vertical="center"/>
    </xf>
    <xf numFmtId="3" fontId="29" fillId="0" borderId="30" xfId="0" applyNumberFormat="1" applyFont="1" applyFill="1" applyBorder="1" applyAlignment="1">
      <alignment horizontal="center" vertical="center"/>
    </xf>
    <xf numFmtId="3" fontId="29" fillId="0" borderId="38" xfId="0" applyNumberFormat="1" applyFont="1" applyFill="1" applyBorder="1" applyAlignment="1">
      <alignment horizontal="center" vertical="center"/>
    </xf>
    <xf numFmtId="3" fontId="40" fillId="0" borderId="53" xfId="0" applyNumberFormat="1" applyFont="1" applyFill="1" applyBorder="1" applyAlignment="1">
      <alignment horizontal="center" vertical="center"/>
    </xf>
    <xf numFmtId="3" fontId="40" fillId="0" borderId="50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3" fontId="29" fillId="2" borderId="2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2" fontId="50" fillId="0" borderId="53" xfId="0" applyNumberFormat="1" applyFont="1" applyFill="1" applyBorder="1" applyAlignment="1">
      <alignment horizontal="center" vertical="center"/>
    </xf>
    <xf numFmtId="2" fontId="50" fillId="0" borderId="50" xfId="0" applyNumberFormat="1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 vertical="center"/>
    </xf>
    <xf numFmtId="3" fontId="29" fillId="0" borderId="50" xfId="0" applyNumberFormat="1" applyFont="1" applyFill="1" applyBorder="1" applyAlignment="1">
      <alignment horizontal="center" vertical="center"/>
    </xf>
    <xf numFmtId="3" fontId="29" fillId="0" borderId="30" xfId="0" applyNumberFormat="1" applyFont="1" applyFill="1" applyBorder="1" applyAlignment="1">
      <alignment horizontal="center"/>
    </xf>
    <xf numFmtId="3" fontId="29" fillId="0" borderId="38" xfId="0" applyNumberFormat="1" applyFont="1" applyFill="1" applyBorder="1" applyAlignment="1">
      <alignment horizontal="center"/>
    </xf>
    <xf numFmtId="3" fontId="29" fillId="0" borderId="5" xfId="0" applyNumberFormat="1" applyFont="1" applyFill="1" applyBorder="1" applyAlignment="1">
      <alignment horizontal="center"/>
    </xf>
    <xf numFmtId="3" fontId="29" fillId="0" borderId="36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72" fillId="0" borderId="4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3" fontId="68" fillId="0" borderId="53" xfId="0" applyNumberFormat="1" applyFont="1" applyFill="1" applyBorder="1" applyAlignment="1">
      <alignment horizontal="center" vertical="center" wrapText="1"/>
    </xf>
    <xf numFmtId="3" fontId="68" fillId="0" borderId="5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2" fontId="35" fillId="0" borderId="0" xfId="0" applyNumberFormat="1" applyFont="1" applyFill="1" applyAlignment="1">
      <alignment horizontal="center"/>
    </xf>
    <xf numFmtId="2" fontId="39" fillId="0" borderId="9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2" fontId="26" fillId="0" borderId="36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>
      <alignment horizontal="center" vertical="center" wrapText="1"/>
    </xf>
    <xf numFmtId="2" fontId="26" fillId="0" borderId="38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2" fillId="0" borderId="66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2" fontId="68" fillId="0" borderId="53" xfId="0" applyNumberFormat="1" applyFont="1" applyFill="1" applyBorder="1" applyAlignment="1">
      <alignment horizontal="center" vertical="center" wrapText="1"/>
    </xf>
    <xf numFmtId="2" fontId="68" fillId="0" borderId="50" xfId="0" applyNumberFormat="1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56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49" fontId="49" fillId="0" borderId="17" xfId="0" applyNumberFormat="1" applyFont="1" applyFill="1" applyBorder="1" applyAlignment="1">
      <alignment horizontal="left" vertical="center" wrapText="1"/>
    </xf>
    <xf numFmtId="49" fontId="49" fillId="0" borderId="18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42" fillId="0" borderId="66" xfId="0" applyFont="1" applyFill="1" applyBorder="1" applyAlignment="1">
      <alignment horizontal="left" vertical="center" wrapText="1"/>
    </xf>
    <xf numFmtId="0" fontId="98" fillId="0" borderId="15" xfId="0" applyFont="1" applyFill="1" applyBorder="1" applyAlignment="1">
      <alignment horizontal="left" vertical="center" wrapText="1" indent="3"/>
    </xf>
    <xf numFmtId="0" fontId="43" fillId="0" borderId="10" xfId="0" applyFont="1" applyFill="1" applyBorder="1" applyAlignment="1">
      <alignment horizontal="left" vertical="center" wrapText="1"/>
    </xf>
    <xf numFmtId="0" fontId="28" fillId="0" borderId="55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65" xfId="0" applyNumberFormat="1" applyFont="1" applyFill="1" applyBorder="1" applyAlignment="1">
      <alignment horizontal="center" vertical="center"/>
    </xf>
    <xf numFmtId="49" fontId="40" fillId="0" borderId="5" xfId="0" applyNumberFormat="1" applyFont="1" applyFill="1" applyBorder="1" applyAlignment="1">
      <alignment horizontal="center" vertical="center" wrapText="1"/>
    </xf>
    <xf numFmtId="49" fontId="40" fillId="0" borderId="30" xfId="0" applyNumberFormat="1" applyFont="1" applyFill="1" applyBorder="1" applyAlignment="1">
      <alignment horizontal="center" vertical="center" wrapText="1"/>
    </xf>
    <xf numFmtId="2" fontId="68" fillId="0" borderId="69" xfId="0" applyNumberFormat="1" applyFont="1" applyFill="1" applyBorder="1" applyAlignment="1">
      <alignment horizontal="center" vertical="center" wrapText="1"/>
    </xf>
    <xf numFmtId="2" fontId="68" fillId="0" borderId="70" xfId="0" applyNumberFormat="1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left" vertical="center" wrapText="1"/>
    </xf>
    <xf numFmtId="0" fontId="42" fillId="2" borderId="18" xfId="0" applyFont="1" applyFill="1" applyBorder="1" applyAlignment="1">
      <alignment horizontal="left" vertical="center" wrapText="1"/>
    </xf>
    <xf numFmtId="0" fontId="85" fillId="2" borderId="42" xfId="0" applyFont="1" applyFill="1" applyBorder="1" applyAlignment="1">
      <alignment horizontal="left" vertical="center" wrapText="1"/>
    </xf>
    <xf numFmtId="0" fontId="85" fillId="2" borderId="66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28" fillId="0" borderId="53" xfId="0" applyNumberFormat="1" applyFont="1" applyFill="1" applyBorder="1" applyAlignment="1">
      <alignment horizontal="center" vertical="center"/>
    </xf>
    <xf numFmtId="0" fontId="0" fillId="0" borderId="48" xfId="0" applyFill="1" applyBorder="1"/>
    <xf numFmtId="0" fontId="0" fillId="0" borderId="50" xfId="0" applyFill="1" applyBorder="1"/>
    <xf numFmtId="0" fontId="35" fillId="0" borderId="0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4" fillId="0" borderId="33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4" fillId="0" borderId="68" xfId="0" applyFont="1" applyFill="1" applyBorder="1" applyAlignment="1">
      <alignment horizontal="center" vertical="center" wrapText="1"/>
    </xf>
    <xf numFmtId="0" fontId="64" fillId="0" borderId="63" xfId="0" applyFont="1" applyFill="1" applyBorder="1" applyAlignment="1">
      <alignment horizontal="center" vertical="center" wrapText="1"/>
    </xf>
    <xf numFmtId="49" fontId="53" fillId="0" borderId="53" xfId="0" applyNumberFormat="1" applyFont="1" applyFill="1" applyBorder="1" applyAlignment="1">
      <alignment horizontal="center" vertical="center" wrapText="1"/>
    </xf>
    <xf numFmtId="49" fontId="53" fillId="0" borderId="48" xfId="0" applyNumberFormat="1" applyFont="1" applyFill="1" applyBorder="1" applyAlignment="1">
      <alignment horizontal="center" vertical="center" wrapText="1"/>
    </xf>
    <xf numFmtId="49" fontId="53" fillId="0" borderId="5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center" vertical="justify"/>
    </xf>
    <xf numFmtId="0" fontId="64" fillId="0" borderId="32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62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 wrapText="1"/>
    </xf>
    <xf numFmtId="0" fontId="64" fillId="0" borderId="56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52" fillId="0" borderId="64" xfId="0" applyFont="1" applyFill="1" applyBorder="1" applyAlignment="1">
      <alignment horizontal="center" vertical="top" wrapText="1"/>
    </xf>
    <xf numFmtId="0" fontId="63" fillId="0" borderId="71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46" fillId="0" borderId="0" xfId="19" applyFont="1" applyFill="1" applyBorder="1" applyAlignment="1">
      <alignment horizontal="left" vertical="center" wrapText="1"/>
    </xf>
    <xf numFmtId="0" fontId="35" fillId="0" borderId="0" xfId="19" applyFont="1" applyFill="1" applyBorder="1" applyAlignment="1">
      <alignment horizontal="center"/>
    </xf>
    <xf numFmtId="0" fontId="31" fillId="0" borderId="0" xfId="19" applyFont="1" applyFill="1" applyBorder="1" applyAlignment="1">
      <alignment horizontal="center"/>
    </xf>
    <xf numFmtId="0" fontId="27" fillId="0" borderId="1" xfId="19" applyFont="1" applyFill="1" applyBorder="1" applyAlignment="1">
      <alignment horizontal="center" vertical="center"/>
    </xf>
    <xf numFmtId="0" fontId="27" fillId="0" borderId="30" xfId="19" applyFont="1" applyFill="1" applyBorder="1" applyAlignment="1">
      <alignment horizontal="center" vertical="center"/>
    </xf>
    <xf numFmtId="0" fontId="51" fillId="0" borderId="53" xfId="19" applyFont="1" applyFill="1" applyBorder="1" applyAlignment="1">
      <alignment horizontal="center" vertical="center"/>
    </xf>
    <xf numFmtId="0" fontId="51" fillId="0" borderId="48" xfId="19" applyFont="1" applyFill="1" applyBorder="1" applyAlignment="1">
      <alignment horizontal="center" vertical="center"/>
    </xf>
    <xf numFmtId="0" fontId="27" fillId="4" borderId="53" xfId="19" applyFont="1" applyFill="1" applyBorder="1" applyAlignment="1">
      <alignment horizontal="center" vertical="center"/>
    </xf>
    <xf numFmtId="0" fontId="27" fillId="4" borderId="48" xfId="19" applyFont="1" applyFill="1" applyBorder="1" applyAlignment="1">
      <alignment horizontal="center" vertical="center"/>
    </xf>
    <xf numFmtId="0" fontId="27" fillId="4" borderId="38" xfId="19" applyFont="1" applyFill="1" applyBorder="1" applyAlignment="1">
      <alignment horizontal="center" vertical="center"/>
    </xf>
    <xf numFmtId="0" fontId="27" fillId="4" borderId="50" xfId="19" applyFont="1" applyFill="1" applyBorder="1" applyAlignment="1">
      <alignment horizontal="center" vertical="center"/>
    </xf>
    <xf numFmtId="0" fontId="27" fillId="4" borderId="10" xfId="19" applyFont="1" applyFill="1" applyBorder="1" applyAlignment="1">
      <alignment horizontal="center" vertical="center"/>
    </xf>
    <xf numFmtId="0" fontId="27" fillId="4" borderId="36" xfId="19" applyFont="1" applyFill="1" applyBorder="1" applyAlignment="1">
      <alignment horizontal="center" vertical="center"/>
    </xf>
    <xf numFmtId="0" fontId="27" fillId="4" borderId="0" xfId="19" applyFont="1" applyFill="1" applyBorder="1" applyAlignment="1">
      <alignment horizontal="center" vertical="center"/>
    </xf>
    <xf numFmtId="0" fontId="27" fillId="4" borderId="37" xfId="19" applyFont="1" applyFill="1" applyBorder="1" applyAlignment="1">
      <alignment horizontal="center" vertical="center"/>
    </xf>
    <xf numFmtId="0" fontId="112" fillId="0" borderId="0" xfId="235" applyFont="1" applyFill="1" applyAlignment="1">
      <alignment horizontal="left" wrapText="1"/>
    </xf>
    <xf numFmtId="0" fontId="86" fillId="0" borderId="0" xfId="235" applyFont="1" applyFill="1" applyBorder="1" applyAlignment="1">
      <alignment horizontal="center" vertical="center" wrapText="1"/>
    </xf>
    <xf numFmtId="0" fontId="86" fillId="0" borderId="21" xfId="235" applyFont="1" applyFill="1" applyBorder="1" applyAlignment="1">
      <alignment horizontal="right" vertical="center" wrapText="1"/>
    </xf>
    <xf numFmtId="0" fontId="108" fillId="0" borderId="57" xfId="235" applyFont="1" applyFill="1" applyBorder="1" applyAlignment="1">
      <alignment horizontal="center" vertical="center" wrapText="1"/>
    </xf>
    <xf numFmtId="0" fontId="112" fillId="0" borderId="0" xfId="235" applyFont="1" applyFill="1" applyAlignment="1">
      <alignment horizontal="left" vertical="center" wrapText="1"/>
    </xf>
    <xf numFmtId="0" fontId="115" fillId="0" borderId="0" xfId="235" applyFont="1" applyFill="1" applyAlignment="1">
      <alignment horizontal="left" wrapText="1"/>
    </xf>
    <xf numFmtId="0" fontId="83" fillId="0" borderId="53" xfId="0" applyFont="1" applyFill="1" applyBorder="1" applyAlignment="1">
      <alignment horizontal="center" vertical="center" wrapText="1"/>
    </xf>
    <xf numFmtId="0" fontId="83" fillId="0" borderId="50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/>
    </xf>
    <xf numFmtId="0" fontId="83" fillId="0" borderId="1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27" fillId="0" borderId="53" xfId="0" applyNumberFormat="1" applyFont="1" applyFill="1" applyBorder="1" applyAlignment="1">
      <alignment horizontal="center" vertical="center"/>
    </xf>
    <xf numFmtId="2" fontId="27" fillId="0" borderId="48" xfId="0" applyNumberFormat="1" applyFont="1" applyFill="1" applyBorder="1" applyAlignment="1">
      <alignment horizontal="center" vertical="center"/>
    </xf>
    <xf numFmtId="2" fontId="27" fillId="0" borderId="50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170" fontId="46" fillId="0" borderId="16" xfId="1" applyNumberFormat="1" applyFont="1" applyFill="1" applyBorder="1" applyAlignment="1">
      <alignment horizontal="center" vertical="center"/>
    </xf>
    <xf numFmtId="170" fontId="46" fillId="0" borderId="52" xfId="1" applyNumberFormat="1" applyFont="1" applyFill="1" applyBorder="1" applyAlignment="1">
      <alignment horizontal="center" vertical="center"/>
    </xf>
    <xf numFmtId="170" fontId="46" fillId="0" borderId="12" xfId="1" applyNumberFormat="1" applyFont="1" applyFill="1" applyBorder="1" applyAlignment="1">
      <alignment horizontal="center" vertical="center"/>
    </xf>
    <xf numFmtId="170" fontId="46" fillId="0" borderId="14" xfId="1" applyNumberFormat="1" applyFont="1" applyFill="1" applyBorder="1" applyAlignment="1">
      <alignment horizontal="center" vertical="center"/>
    </xf>
    <xf numFmtId="170" fontId="46" fillId="0" borderId="65" xfId="1" applyNumberFormat="1" applyFont="1" applyFill="1" applyBorder="1" applyAlignment="1">
      <alignment horizontal="center" vertical="center"/>
    </xf>
    <xf numFmtId="168" fontId="51" fillId="0" borderId="34" xfId="0" applyNumberFormat="1" applyFont="1" applyFill="1" applyBorder="1" applyAlignment="1">
      <alignment vertical="center" wrapText="1"/>
    </xf>
    <xf numFmtId="168" fontId="51" fillId="0" borderId="15" xfId="0" applyNumberFormat="1" applyFont="1" applyFill="1" applyBorder="1" applyAlignment="1">
      <alignment vertical="center" wrapText="1"/>
    </xf>
    <xf numFmtId="168" fontId="51" fillId="0" borderId="4" xfId="0" applyNumberFormat="1" applyFont="1" applyFill="1" applyBorder="1" applyAlignment="1">
      <alignment vertical="center" wrapText="1"/>
    </xf>
    <xf numFmtId="168" fontId="51" fillId="0" borderId="0" xfId="0" applyNumberFormat="1" applyFont="1" applyFill="1" applyBorder="1" applyAlignment="1">
      <alignment vertical="center" wrapText="1"/>
    </xf>
    <xf numFmtId="168" fontId="51" fillId="0" borderId="30" xfId="0" applyNumberFormat="1" applyFont="1" applyFill="1" applyBorder="1" applyAlignment="1">
      <alignment vertical="center" wrapText="1"/>
    </xf>
    <xf numFmtId="168" fontId="51" fillId="0" borderId="9" xfId="0" applyNumberFormat="1" applyFont="1" applyFill="1" applyBorder="1" applyAlignment="1">
      <alignment vertical="center" wrapText="1"/>
    </xf>
    <xf numFmtId="167" fontId="46" fillId="0" borderId="44" xfId="0" applyNumberFormat="1" applyFont="1" applyFill="1" applyBorder="1" applyAlignment="1">
      <alignment horizontal="center" vertical="center"/>
    </xf>
    <xf numFmtId="167" fontId="46" fillId="0" borderId="78" xfId="0" applyNumberFormat="1" applyFont="1" applyFill="1" applyBorder="1" applyAlignment="1">
      <alignment horizontal="center" vertical="center"/>
    </xf>
    <xf numFmtId="167" fontId="46" fillId="0" borderId="24" xfId="0" applyNumberFormat="1" applyFont="1" applyFill="1" applyBorder="1" applyAlignment="1">
      <alignment horizontal="center" vertical="center"/>
    </xf>
    <xf numFmtId="167" fontId="46" fillId="0" borderId="60" xfId="0" applyNumberFormat="1" applyFont="1" applyFill="1" applyBorder="1" applyAlignment="1">
      <alignment horizontal="center" vertical="center"/>
    </xf>
    <xf numFmtId="167" fontId="46" fillId="0" borderId="7" xfId="0" applyNumberFormat="1" applyFont="1" applyFill="1" applyBorder="1" applyAlignment="1">
      <alignment horizontal="center" vertical="center"/>
    </xf>
    <xf numFmtId="167" fontId="46" fillId="0" borderId="77" xfId="0" applyNumberFormat="1" applyFont="1" applyFill="1" applyBorder="1" applyAlignment="1">
      <alignment horizontal="center" vertical="center"/>
    </xf>
    <xf numFmtId="170" fontId="46" fillId="0" borderId="25" xfId="1" applyNumberFormat="1" applyFont="1" applyFill="1" applyBorder="1" applyAlignment="1">
      <alignment horizontal="center" vertical="center"/>
    </xf>
    <xf numFmtId="170" fontId="46" fillId="0" borderId="8" xfId="1" applyNumberFormat="1" applyFont="1" applyFill="1" applyBorder="1" applyAlignment="1">
      <alignment horizontal="center" vertical="center"/>
    </xf>
    <xf numFmtId="170" fontId="46" fillId="0" borderId="54" xfId="1" applyNumberFormat="1" applyFont="1" applyFill="1" applyBorder="1" applyAlignment="1">
      <alignment horizontal="center" vertical="center"/>
    </xf>
    <xf numFmtId="170" fontId="46" fillId="0" borderId="60" xfId="1" applyNumberFormat="1" applyFont="1" applyFill="1" applyBorder="1" applyAlignment="1">
      <alignment horizontal="center" vertical="center"/>
    </xf>
    <xf numFmtId="170" fontId="46" fillId="0" borderId="7" xfId="1" applyNumberFormat="1" applyFont="1" applyFill="1" applyBorder="1" applyAlignment="1">
      <alignment horizontal="center" vertical="center"/>
    </xf>
    <xf numFmtId="170" fontId="46" fillId="0" borderId="77" xfId="1" applyNumberFormat="1" applyFont="1" applyFill="1" applyBorder="1" applyAlignment="1">
      <alignment horizontal="center" vertical="center"/>
    </xf>
    <xf numFmtId="167" fontId="46" fillId="0" borderId="58" xfId="0" applyNumberFormat="1" applyFont="1" applyFill="1" applyBorder="1" applyAlignment="1">
      <alignment horizontal="center" vertical="center"/>
    </xf>
    <xf numFmtId="167" fontId="46" fillId="0" borderId="57" xfId="0" applyNumberFormat="1" applyFont="1" applyFill="1" applyBorder="1" applyAlignment="1">
      <alignment horizontal="center" vertical="center"/>
    </xf>
    <xf numFmtId="167" fontId="46" fillId="0" borderId="63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center" wrapText="1"/>
    </xf>
    <xf numFmtId="0" fontId="60" fillId="0" borderId="23" xfId="0" applyFont="1" applyFill="1" applyBorder="1" applyAlignment="1">
      <alignment horizont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170" fontId="46" fillId="0" borderId="58" xfId="1" applyNumberFormat="1" applyFont="1" applyFill="1" applyBorder="1" applyAlignment="1">
      <alignment horizontal="center" vertical="center"/>
    </xf>
    <xf numFmtId="170" fontId="46" fillId="0" borderId="57" xfId="1" applyNumberFormat="1" applyFont="1" applyFill="1" applyBorder="1" applyAlignment="1">
      <alignment horizontal="center" vertical="center"/>
    </xf>
    <xf numFmtId="170" fontId="46" fillId="0" borderId="63" xfId="1" applyNumberFormat="1" applyFont="1" applyFill="1" applyBorder="1" applyAlignment="1">
      <alignment horizontal="center" vertical="center"/>
    </xf>
    <xf numFmtId="167" fontId="46" fillId="0" borderId="10" xfId="0" applyNumberFormat="1" applyFont="1" applyFill="1" applyBorder="1" applyAlignment="1">
      <alignment horizontal="center" vertical="center"/>
    </xf>
    <xf numFmtId="167" fontId="46" fillId="0" borderId="0" xfId="0" applyNumberFormat="1" applyFont="1" applyFill="1" applyBorder="1" applyAlignment="1">
      <alignment horizontal="center" vertical="center"/>
    </xf>
    <xf numFmtId="167" fontId="46" fillId="0" borderId="9" xfId="0" applyNumberFormat="1" applyFont="1" applyFill="1" applyBorder="1" applyAlignment="1">
      <alignment horizontal="center" vertical="center"/>
    </xf>
    <xf numFmtId="167" fontId="46" fillId="0" borderId="1" xfId="0" applyNumberFormat="1" applyFont="1" applyFill="1" applyBorder="1" applyAlignment="1">
      <alignment horizontal="center" vertical="center"/>
    </xf>
    <xf numFmtId="167" fontId="46" fillId="0" borderId="3" xfId="0" applyNumberFormat="1" applyFont="1" applyFill="1" applyBorder="1" applyAlignment="1">
      <alignment horizontal="center" vertical="center"/>
    </xf>
    <xf numFmtId="167" fontId="46" fillId="0" borderId="2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4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1" fontId="51" fillId="0" borderId="59" xfId="0" applyNumberFormat="1" applyFont="1" applyFill="1" applyBorder="1" applyAlignment="1">
      <alignment horizontal="center" vertical="center"/>
    </xf>
    <xf numFmtId="1" fontId="51" fillId="0" borderId="19" xfId="0" applyNumberFormat="1" applyFont="1" applyFill="1" applyBorder="1" applyAlignment="1">
      <alignment horizontal="center" vertical="center"/>
    </xf>
    <xf numFmtId="1" fontId="51" fillId="0" borderId="67" xfId="0" applyNumberFormat="1" applyFont="1" applyFill="1" applyBorder="1" applyAlignment="1">
      <alignment horizontal="center" vertical="center"/>
    </xf>
    <xf numFmtId="1" fontId="51" fillId="0" borderId="58" xfId="0" applyNumberFormat="1" applyFont="1" applyFill="1" applyBorder="1" applyAlignment="1">
      <alignment horizontal="center" vertical="center"/>
    </xf>
    <xf numFmtId="1" fontId="51" fillId="0" borderId="57" xfId="0" applyNumberFormat="1" applyFont="1" applyFill="1" applyBorder="1" applyAlignment="1">
      <alignment horizontal="center" vertical="center"/>
    </xf>
    <xf numFmtId="1" fontId="51" fillId="0" borderId="63" xfId="0" applyNumberFormat="1" applyFont="1" applyFill="1" applyBorder="1" applyAlignment="1">
      <alignment horizontal="center" vertical="center"/>
    </xf>
    <xf numFmtId="1" fontId="51" fillId="0" borderId="51" xfId="0" applyNumberFormat="1" applyFont="1" applyFill="1" applyBorder="1" applyAlignment="1">
      <alignment horizontal="center" vertical="center"/>
    </xf>
    <xf numFmtId="1" fontId="51" fillId="0" borderId="20" xfId="0" applyNumberFormat="1" applyFont="1" applyFill="1" applyBorder="1" applyAlignment="1">
      <alignment horizontal="center" vertical="center"/>
    </xf>
    <xf numFmtId="1" fontId="51" fillId="0" borderId="73" xfId="0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vertical="center" wrapText="1"/>
    </xf>
    <xf numFmtId="0" fontId="97" fillId="0" borderId="36" xfId="0" applyFont="1" applyFill="1" applyBorder="1" applyAlignment="1">
      <alignment vertical="center"/>
    </xf>
    <xf numFmtId="49" fontId="97" fillId="0" borderId="4" xfId="0" applyNumberFormat="1" applyFont="1" applyFill="1" applyBorder="1" applyAlignment="1">
      <alignment vertical="center" wrapText="1"/>
    </xf>
    <xf numFmtId="0" fontId="97" fillId="0" borderId="37" xfId="0" applyFont="1" applyFill="1" applyBorder="1" applyAlignment="1">
      <alignment vertical="center"/>
    </xf>
    <xf numFmtId="49" fontId="97" fillId="0" borderId="30" xfId="0" applyNumberFormat="1" applyFont="1" applyFill="1" applyBorder="1" applyAlignment="1">
      <alignment vertical="center" wrapText="1"/>
    </xf>
    <xf numFmtId="0" fontId="97" fillId="0" borderId="38" xfId="0" applyFont="1" applyFill="1" applyBorder="1" applyAlignment="1">
      <alignment vertical="center"/>
    </xf>
    <xf numFmtId="167" fontId="46" fillId="0" borderId="74" xfId="0" applyNumberFormat="1" applyFont="1" applyFill="1" applyBorder="1" applyAlignment="1">
      <alignment horizontal="center" vertical="center"/>
    </xf>
    <xf numFmtId="167" fontId="46" fillId="0" borderId="6" xfId="0" applyNumberFormat="1" applyFont="1" applyFill="1" applyBorder="1" applyAlignment="1">
      <alignment horizontal="center" vertical="center"/>
    </xf>
    <xf numFmtId="167" fontId="46" fillId="0" borderId="75" xfId="0" applyNumberFormat="1" applyFont="1" applyFill="1" applyBorder="1" applyAlignment="1">
      <alignment horizontal="center" vertical="center"/>
    </xf>
    <xf numFmtId="167" fontId="46" fillId="0" borderId="76" xfId="0" applyNumberFormat="1" applyFont="1" applyFill="1" applyBorder="1" applyAlignment="1">
      <alignment horizontal="center" vertical="center"/>
    </xf>
    <xf numFmtId="167" fontId="46" fillId="0" borderId="72" xfId="0" applyNumberFormat="1" applyFont="1" applyFill="1" applyBorder="1" applyAlignment="1">
      <alignment horizontal="center" vertical="center"/>
    </xf>
    <xf numFmtId="167" fontId="46" fillId="0" borderId="8" xfId="0" applyNumberFormat="1" applyFont="1" applyFill="1" applyBorder="1" applyAlignment="1">
      <alignment horizontal="center" vertical="center"/>
    </xf>
    <xf numFmtId="167" fontId="46" fillId="0" borderId="54" xfId="0" applyNumberFormat="1" applyFont="1" applyFill="1" applyBorder="1" applyAlignment="1">
      <alignment horizontal="center" vertical="center"/>
    </xf>
    <xf numFmtId="167" fontId="46" fillId="0" borderId="51" xfId="0" applyNumberFormat="1" applyFont="1" applyFill="1" applyBorder="1" applyAlignment="1">
      <alignment horizontal="center" vertical="center"/>
    </xf>
    <xf numFmtId="167" fontId="46" fillId="0" borderId="20" xfId="0" applyNumberFormat="1" applyFont="1" applyFill="1" applyBorder="1" applyAlignment="1">
      <alignment horizontal="center" vertical="center"/>
    </xf>
    <xf numFmtId="167" fontId="46" fillId="0" borderId="73" xfId="0" applyNumberFormat="1" applyFont="1" applyFill="1" applyBorder="1" applyAlignment="1">
      <alignment horizontal="center" vertical="center"/>
    </xf>
    <xf numFmtId="170" fontId="46" fillId="0" borderId="13" xfId="1" applyNumberFormat="1" applyFont="1" applyFill="1" applyBorder="1" applyAlignment="1">
      <alignment horizontal="center" vertical="center"/>
    </xf>
    <xf numFmtId="168" fontId="51" fillId="0" borderId="5" xfId="0" applyNumberFormat="1" applyFont="1" applyFill="1" applyBorder="1" applyAlignment="1">
      <alignment vertical="center" wrapText="1"/>
    </xf>
    <xf numFmtId="168" fontId="51" fillId="0" borderId="36" xfId="0" applyNumberFormat="1" applyFont="1" applyFill="1" applyBorder="1" applyAlignment="1">
      <alignment vertical="center" wrapText="1"/>
    </xf>
    <xf numFmtId="168" fontId="51" fillId="0" borderId="37" xfId="0" applyNumberFormat="1" applyFont="1" applyFill="1" applyBorder="1" applyAlignment="1">
      <alignment vertical="center" wrapText="1"/>
    </xf>
    <xf numFmtId="168" fontId="51" fillId="0" borderId="38" xfId="0" applyNumberFormat="1" applyFont="1" applyFill="1" applyBorder="1" applyAlignment="1">
      <alignment vertical="center" wrapText="1"/>
    </xf>
    <xf numFmtId="170" fontId="46" fillId="0" borderId="72" xfId="1" applyNumberFormat="1" applyFont="1" applyFill="1" applyBorder="1" applyAlignment="1">
      <alignment horizontal="center" vertical="center"/>
    </xf>
    <xf numFmtId="170" fontId="46" fillId="0" borderId="51" xfId="1" applyNumberFormat="1" applyFont="1" applyFill="1" applyBorder="1" applyAlignment="1">
      <alignment horizontal="center" vertical="center"/>
    </xf>
    <xf numFmtId="170" fontId="46" fillId="0" borderId="20" xfId="1" applyNumberFormat="1" applyFont="1" applyFill="1" applyBorder="1" applyAlignment="1">
      <alignment horizontal="center" vertical="center"/>
    </xf>
    <xf numFmtId="170" fontId="46" fillId="0" borderId="73" xfId="1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wrapText="1"/>
    </xf>
    <xf numFmtId="0" fontId="61" fillId="0" borderId="48" xfId="0" applyFont="1" applyFill="1" applyBorder="1" applyAlignment="1">
      <alignment horizontal="center" wrapText="1"/>
    </xf>
    <xf numFmtId="0" fontId="61" fillId="0" borderId="50" xfId="0" applyFont="1" applyFill="1" applyBorder="1" applyAlignment="1">
      <alignment horizontal="center" wrapText="1"/>
    </xf>
    <xf numFmtId="2" fontId="52" fillId="0" borderId="53" xfId="0" applyNumberFormat="1" applyFont="1" applyFill="1" applyBorder="1" applyAlignment="1">
      <alignment horizontal="center" vertical="center" wrapText="1"/>
    </xf>
    <xf numFmtId="2" fontId="52" fillId="0" borderId="48" xfId="0" applyNumberFormat="1" applyFont="1" applyFill="1" applyBorder="1" applyAlignment="1">
      <alignment horizontal="center" vertical="center" wrapText="1"/>
    </xf>
    <xf numFmtId="2" fontId="52" fillId="0" borderId="50" xfId="0" applyNumberFormat="1" applyFont="1" applyFill="1" applyBorder="1" applyAlignment="1">
      <alignment horizontal="center" vertical="center" wrapText="1"/>
    </xf>
    <xf numFmtId="49" fontId="52" fillId="0" borderId="44" xfId="0" applyNumberFormat="1" applyFont="1" applyFill="1" applyBorder="1" applyAlignment="1">
      <alignment horizontal="center" vertical="center" wrapText="1"/>
    </xf>
    <xf numFmtId="49" fontId="52" fillId="0" borderId="60" xfId="0" applyNumberFormat="1" applyFont="1" applyFill="1" applyBorder="1" applyAlignment="1">
      <alignment horizontal="center" vertical="center" wrapText="1"/>
    </xf>
    <xf numFmtId="49" fontId="52" fillId="0" borderId="25" xfId="0" applyNumberFormat="1" applyFont="1" applyFill="1" applyBorder="1" applyAlignment="1">
      <alignment horizontal="center" vertical="center" wrapText="1"/>
    </xf>
    <xf numFmtId="2" fontId="52" fillId="0" borderId="78" xfId="0" applyNumberFormat="1" applyFont="1" applyFill="1" applyBorder="1" applyAlignment="1">
      <alignment horizontal="center" vertical="center" wrapText="1"/>
    </xf>
    <xf numFmtId="2" fontId="52" fillId="0" borderId="7" xfId="0" applyNumberFormat="1" applyFont="1" applyFill="1" applyBorder="1" applyAlignment="1">
      <alignment horizontal="center" vertical="center" wrapText="1"/>
    </xf>
    <xf numFmtId="2" fontId="52" fillId="0" borderId="45" xfId="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center" vertical="center" wrapText="1"/>
    </xf>
    <xf numFmtId="49" fontId="52" fillId="0" borderId="57" xfId="0" applyNumberFormat="1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2" fontId="52" fillId="0" borderId="17" xfId="0" applyNumberFormat="1" applyFont="1" applyFill="1" applyBorder="1" applyAlignment="1">
      <alignment horizontal="center" vertical="center" wrapText="1"/>
    </xf>
    <xf numFmtId="2" fontId="52" fillId="0" borderId="57" xfId="0" applyNumberFormat="1" applyFont="1" applyFill="1" applyBorder="1" applyAlignment="1">
      <alignment horizontal="center" vertical="center" wrapText="1"/>
    </xf>
    <xf numFmtId="2" fontId="52" fillId="0" borderId="18" xfId="0" applyNumberFormat="1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47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center"/>
    </xf>
    <xf numFmtId="49" fontId="52" fillId="0" borderId="78" xfId="0" applyNumberFormat="1" applyFont="1" applyFill="1" applyBorder="1" applyAlignment="1">
      <alignment horizontal="center" vertical="center" wrapText="1"/>
    </xf>
    <xf numFmtId="49" fontId="52" fillId="0" borderId="7" xfId="0" applyNumberFormat="1" applyFont="1" applyFill="1" applyBorder="1" applyAlignment="1">
      <alignment horizontal="center" vertical="center" wrapText="1"/>
    </xf>
    <xf numFmtId="49" fontId="52" fillId="0" borderId="8" xfId="0" applyNumberFormat="1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2" fontId="52" fillId="0" borderId="44" xfId="0" applyNumberFormat="1" applyFont="1" applyFill="1" applyBorder="1" applyAlignment="1">
      <alignment horizontal="center" vertical="center" wrapText="1"/>
    </xf>
    <xf numFmtId="2" fontId="52" fillId="0" borderId="60" xfId="0" applyNumberFormat="1" applyFont="1" applyFill="1" applyBorder="1" applyAlignment="1">
      <alignment horizontal="center" vertical="center" wrapText="1"/>
    </xf>
    <xf numFmtId="2" fontId="52" fillId="0" borderId="35" xfId="0" applyNumberFormat="1" applyFont="1" applyFill="1" applyBorder="1" applyAlignment="1">
      <alignment horizontal="center" vertical="center" wrapText="1"/>
    </xf>
    <xf numFmtId="0" fontId="52" fillId="0" borderId="61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61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/>
    </xf>
    <xf numFmtId="49" fontId="52" fillId="0" borderId="42" xfId="0" applyNumberFormat="1" applyFont="1" applyFill="1" applyBorder="1" applyAlignment="1">
      <alignment horizontal="center" vertical="center" wrapText="1"/>
    </xf>
    <xf numFmtId="49" fontId="52" fillId="0" borderId="63" xfId="0" applyNumberFormat="1" applyFont="1" applyFill="1" applyBorder="1" applyAlignment="1">
      <alignment horizontal="center" vertical="center" wrapText="1"/>
    </xf>
    <xf numFmtId="49" fontId="52" fillId="0" borderId="73" xfId="0" applyNumberFormat="1" applyFont="1" applyFill="1" applyBorder="1" applyAlignment="1">
      <alignment horizontal="center" vertical="center" wrapText="1"/>
    </xf>
    <xf numFmtId="2" fontId="52" fillId="0" borderId="42" xfId="0" applyNumberFormat="1" applyFont="1" applyFill="1" applyBorder="1" applyAlignment="1">
      <alignment horizontal="center" vertical="center" wrapText="1"/>
    </xf>
    <xf numFmtId="2" fontId="52" fillId="0" borderId="63" xfId="0" applyNumberFormat="1" applyFont="1" applyFill="1" applyBorder="1" applyAlignment="1">
      <alignment horizontal="center" vertical="center" wrapText="1"/>
    </xf>
    <xf numFmtId="2" fontId="52" fillId="0" borderId="66" xfId="0" applyNumberFormat="1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67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2" fontId="52" fillId="0" borderId="69" xfId="0" applyNumberFormat="1" applyFont="1" applyFill="1" applyBorder="1" applyAlignment="1">
      <alignment horizontal="center" vertical="center"/>
    </xf>
    <xf numFmtId="2" fontId="52" fillId="0" borderId="76" xfId="0" applyNumberFormat="1" applyFont="1" applyFill="1" applyBorder="1" applyAlignment="1">
      <alignment horizontal="center" vertical="center"/>
    </xf>
    <xf numFmtId="2" fontId="52" fillId="0" borderId="70" xfId="0" applyNumberFormat="1" applyFont="1" applyFill="1" applyBorder="1" applyAlignment="1">
      <alignment horizontal="center" vertical="center"/>
    </xf>
    <xf numFmtId="49" fontId="52" fillId="0" borderId="53" xfId="0" applyNumberFormat="1" applyFont="1" applyFill="1" applyBorder="1" applyAlignment="1">
      <alignment horizontal="center" vertical="center" wrapText="1"/>
    </xf>
    <xf numFmtId="49" fontId="52" fillId="0" borderId="48" xfId="0" applyNumberFormat="1" applyFont="1" applyFill="1" applyBorder="1" applyAlignment="1">
      <alignment horizontal="center" vertical="center" wrapText="1"/>
    </xf>
    <xf numFmtId="49" fontId="52" fillId="0" borderId="50" xfId="0" applyNumberFormat="1" applyFont="1" applyFill="1" applyBorder="1" applyAlignment="1">
      <alignment horizontal="center" vertical="center" wrapText="1"/>
    </xf>
    <xf numFmtId="49" fontId="52" fillId="0" borderId="69" xfId="0" applyNumberFormat="1" applyFont="1" applyFill="1" applyBorder="1" applyAlignment="1">
      <alignment horizontal="center" vertical="center" wrapText="1"/>
    </xf>
    <xf numFmtId="49" fontId="52" fillId="0" borderId="76" xfId="0" applyNumberFormat="1" applyFont="1" applyFill="1" applyBorder="1" applyAlignment="1">
      <alignment horizontal="center" vertical="center" wrapText="1"/>
    </xf>
    <xf numFmtId="49" fontId="52" fillId="0" borderId="72" xfId="0" applyNumberFormat="1" applyFont="1" applyFill="1" applyBorder="1" applyAlignment="1">
      <alignment horizontal="center" vertical="center" wrapText="1"/>
    </xf>
    <xf numFmtId="2" fontId="52" fillId="0" borderId="69" xfId="0" applyNumberFormat="1" applyFont="1" applyFill="1" applyBorder="1" applyAlignment="1">
      <alignment horizontal="center" vertical="center" wrapText="1"/>
    </xf>
    <xf numFmtId="2" fontId="52" fillId="0" borderId="76" xfId="0" applyNumberFormat="1" applyFont="1" applyFill="1" applyBorder="1" applyAlignment="1">
      <alignment horizontal="center" vertical="center" wrapText="1"/>
    </xf>
    <xf numFmtId="2" fontId="52" fillId="0" borderId="70" xfId="0" applyNumberFormat="1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59" xfId="0" applyFont="1" applyFill="1" applyBorder="1" applyAlignment="1">
      <alignment horizontal="center" vertical="center" wrapText="1"/>
    </xf>
    <xf numFmtId="0" fontId="52" fillId="0" borderId="60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49" fontId="52" fillId="0" borderId="35" xfId="0" applyNumberFormat="1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/>
    </xf>
    <xf numFmtId="49" fontId="52" fillId="0" borderId="66" xfId="0" applyNumberFormat="1" applyFont="1" applyFill="1" applyBorder="1" applyAlignment="1">
      <alignment horizontal="center" vertical="center" wrapText="1"/>
    </xf>
    <xf numFmtId="2" fontId="52" fillId="0" borderId="64" xfId="0" applyNumberFormat="1" applyFont="1" applyFill="1" applyBorder="1" applyAlignment="1">
      <alignment horizontal="center" vertical="center" wrapText="1"/>
    </xf>
    <xf numFmtId="2" fontId="52" fillId="0" borderId="52" xfId="0" applyNumberFormat="1" applyFont="1" applyFill="1" applyBorder="1" applyAlignment="1">
      <alignment horizontal="center" vertical="center" wrapText="1"/>
    </xf>
    <xf numFmtId="2" fontId="52" fillId="0" borderId="43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49" fontId="52" fillId="0" borderId="62" xfId="0" applyNumberFormat="1" applyFont="1" applyFill="1" applyBorder="1" applyAlignment="1">
      <alignment horizontal="center" vertical="center" wrapText="1"/>
    </xf>
    <xf numFmtId="49" fontId="52" fillId="0" borderId="49" xfId="0" applyNumberFormat="1" applyFont="1" applyFill="1" applyBorder="1" applyAlignment="1">
      <alignment horizontal="center" vertical="center" wrapText="1"/>
    </xf>
    <xf numFmtId="2" fontId="52" fillId="0" borderId="26" xfId="0" applyNumberFormat="1" applyFont="1" applyFill="1" applyBorder="1" applyAlignment="1">
      <alignment horizontal="center" vertical="center" wrapText="1"/>
    </xf>
    <xf numFmtId="2" fontId="52" fillId="0" borderId="62" xfId="0" applyNumberFormat="1" applyFont="1" applyFill="1" applyBorder="1" applyAlignment="1">
      <alignment horizontal="center" vertical="center" wrapText="1"/>
    </xf>
    <xf numFmtId="2" fontId="52" fillId="0" borderId="27" xfId="0" applyNumberFormat="1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wrapText="1"/>
    </xf>
    <xf numFmtId="0" fontId="53" fillId="0" borderId="48" xfId="0" applyFont="1" applyFill="1" applyBorder="1" applyAlignment="1">
      <alignment horizontal="center" wrapText="1"/>
    </xf>
    <xf numFmtId="0" fontId="53" fillId="0" borderId="5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58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60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58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52" fillId="0" borderId="64" xfId="0" applyFont="1" applyFill="1" applyBorder="1" applyAlignment="1">
      <alignment horizontal="center" vertical="center"/>
    </xf>
    <xf numFmtId="0" fontId="52" fillId="0" borderId="73" xfId="0" applyFont="1" applyFill="1" applyBorder="1" applyAlignment="1">
      <alignment horizontal="center" vertical="center" wrapText="1"/>
    </xf>
    <xf numFmtId="2" fontId="52" fillId="0" borderId="73" xfId="0" applyNumberFormat="1" applyFont="1" applyFill="1" applyBorder="1" applyAlignment="1">
      <alignment horizontal="center" vertical="center" wrapText="1"/>
    </xf>
    <xf numFmtId="0" fontId="52" fillId="0" borderId="53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 wrapText="1"/>
    </xf>
    <xf numFmtId="0" fontId="52" fillId="0" borderId="71" xfId="0" applyFont="1" applyFill="1" applyBorder="1" applyAlignment="1">
      <alignment horizontal="center" vertical="center" wrapText="1"/>
    </xf>
    <xf numFmtId="0" fontId="52" fillId="0" borderId="5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49" fontId="52" fillId="0" borderId="18" xfId="0" applyNumberFormat="1" applyFont="1" applyFill="1" applyBorder="1" applyAlignment="1">
      <alignment horizontal="center" vertical="center" wrapText="1"/>
    </xf>
    <xf numFmtId="49" fontId="52" fillId="0" borderId="45" xfId="0" applyNumberFormat="1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wrapText="1"/>
    </xf>
    <xf numFmtId="49" fontId="52" fillId="0" borderId="70" xfId="0" applyNumberFormat="1" applyFont="1" applyFill="1" applyBorder="1" applyAlignment="1">
      <alignment horizontal="center" vertical="center" wrapText="1"/>
    </xf>
    <xf numFmtId="49" fontId="52" fillId="0" borderId="27" xfId="0" applyNumberFormat="1" applyFont="1" applyFill="1" applyBorder="1" applyAlignment="1">
      <alignment horizontal="center" vertical="center" wrapText="1"/>
    </xf>
    <xf numFmtId="2" fontId="52" fillId="0" borderId="26" xfId="0" applyNumberFormat="1" applyFont="1" applyFill="1" applyBorder="1" applyAlignment="1">
      <alignment horizontal="center" vertical="center"/>
    </xf>
    <xf numFmtId="2" fontId="52" fillId="0" borderId="62" xfId="0" applyNumberFormat="1" applyFont="1" applyFill="1" applyBorder="1" applyAlignment="1">
      <alignment horizontal="center" vertical="center"/>
    </xf>
    <xf numFmtId="2" fontId="52" fillId="0" borderId="27" xfId="0" applyNumberFormat="1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/>
    </xf>
    <xf numFmtId="0" fontId="54" fillId="0" borderId="48" xfId="0" applyFont="1" applyFill="1" applyBorder="1" applyAlignment="1">
      <alignment horizontal="center"/>
    </xf>
    <xf numFmtId="0" fontId="54" fillId="0" borderId="50" xfId="0" applyFont="1" applyFill="1" applyBorder="1" applyAlignment="1">
      <alignment horizontal="center"/>
    </xf>
    <xf numFmtId="0" fontId="52" fillId="0" borderId="5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57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41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57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 vertical="top" wrapText="1"/>
    </xf>
    <xf numFmtId="0" fontId="52" fillId="0" borderId="63" xfId="0" applyFont="1" applyFill="1" applyBorder="1" applyAlignment="1">
      <alignment horizontal="center" vertical="top" wrapText="1"/>
    </xf>
    <xf numFmtId="0" fontId="52" fillId="0" borderId="66" xfId="0" applyFont="1" applyFill="1" applyBorder="1" applyAlignment="1">
      <alignment horizontal="center" vertical="top" wrapText="1"/>
    </xf>
    <xf numFmtId="0" fontId="52" fillId="0" borderId="64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/>
    </xf>
    <xf numFmtId="0" fontId="52" fillId="0" borderId="63" xfId="0" applyFont="1" applyFill="1" applyBorder="1" applyAlignment="1">
      <alignment horizontal="center"/>
    </xf>
    <xf numFmtId="0" fontId="52" fillId="0" borderId="66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center" vertical="top" wrapText="1"/>
    </xf>
    <xf numFmtId="0" fontId="52" fillId="0" borderId="68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top" wrapText="1"/>
    </xf>
    <xf numFmtId="0" fontId="52" fillId="0" borderId="55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center"/>
    </xf>
    <xf numFmtId="0" fontId="52" fillId="0" borderId="68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58" xfId="0" applyFont="1" applyFill="1" applyBorder="1" applyAlignment="1">
      <alignment horizontal="center"/>
    </xf>
    <xf numFmtId="0" fontId="52" fillId="0" borderId="56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26" xfId="0" applyFont="1" applyFill="1" applyBorder="1" applyAlignment="1">
      <alignment horizontal="center" vertical="top" wrapText="1"/>
    </xf>
    <xf numFmtId="0" fontId="52" fillId="0" borderId="62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64" fillId="0" borderId="71" xfId="0" applyFont="1" applyFill="1" applyBorder="1" applyAlignment="1">
      <alignment horizontal="center" vertical="top" wrapText="1"/>
    </xf>
    <xf numFmtId="0" fontId="64" fillId="0" borderId="62" xfId="0" applyFont="1" applyFill="1" applyBorder="1" applyAlignment="1">
      <alignment horizontal="center" vertical="top" wrapText="1"/>
    </xf>
    <xf numFmtId="0" fontId="64" fillId="0" borderId="49" xfId="0" applyFont="1" applyFill="1" applyBorder="1" applyAlignment="1">
      <alignment horizontal="center" vertical="top" wrapText="1"/>
    </xf>
    <xf numFmtId="0" fontId="64" fillId="0" borderId="53" xfId="0" applyFont="1" applyFill="1" applyBorder="1" applyAlignment="1">
      <alignment horizontal="center" vertical="top" wrapText="1"/>
    </xf>
    <xf numFmtId="0" fontId="64" fillId="0" borderId="48" xfId="0" applyFont="1" applyFill="1" applyBorder="1" applyAlignment="1">
      <alignment horizontal="center" vertical="top" wrapText="1"/>
    </xf>
    <xf numFmtId="0" fontId="64" fillId="0" borderId="50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0" fontId="64" fillId="0" borderId="27" xfId="0" applyFont="1" applyFill="1" applyBorder="1" applyAlignment="1">
      <alignment horizontal="center" vertical="top" wrapText="1"/>
    </xf>
    <xf numFmtId="0" fontId="52" fillId="0" borderId="53" xfId="0" applyFont="1" applyFill="1" applyBorder="1" applyAlignment="1">
      <alignment horizontal="center" vertical="top" wrapText="1"/>
    </xf>
    <xf numFmtId="0" fontId="52" fillId="0" borderId="48" xfId="0" applyFont="1" applyFill="1" applyBorder="1" applyAlignment="1">
      <alignment horizontal="center" vertical="top" wrapText="1"/>
    </xf>
    <xf numFmtId="0" fontId="52" fillId="0" borderId="50" xfId="0" applyFont="1" applyFill="1" applyBorder="1" applyAlignment="1">
      <alignment horizontal="center" vertical="top" wrapText="1"/>
    </xf>
    <xf numFmtId="0" fontId="61" fillId="0" borderId="53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 wrapText="1"/>
    </xf>
    <xf numFmtId="167" fontId="52" fillId="0" borderId="53" xfId="0" applyNumberFormat="1" applyFont="1" applyFill="1" applyBorder="1" applyAlignment="1">
      <alignment horizontal="center" vertical="center"/>
    </xf>
    <xf numFmtId="167" fontId="52" fillId="0" borderId="48" xfId="0" applyNumberFormat="1" applyFont="1" applyFill="1" applyBorder="1" applyAlignment="1">
      <alignment horizontal="center" vertical="center"/>
    </xf>
    <xf numFmtId="167" fontId="52" fillId="0" borderId="50" xfId="0" applyNumberFormat="1" applyFont="1" applyFill="1" applyBorder="1" applyAlignment="1">
      <alignment horizontal="center" vertical="center"/>
    </xf>
    <xf numFmtId="2" fontId="52" fillId="0" borderId="53" xfId="0" applyNumberFormat="1" applyFont="1" applyFill="1" applyBorder="1" applyAlignment="1">
      <alignment horizontal="center" vertical="center"/>
    </xf>
    <xf numFmtId="2" fontId="52" fillId="0" borderId="48" xfId="0" applyNumberFormat="1" applyFont="1" applyFill="1" applyBorder="1" applyAlignment="1">
      <alignment horizontal="center" vertical="center"/>
    </xf>
    <xf numFmtId="2" fontId="52" fillId="0" borderId="50" xfId="0" applyNumberFormat="1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4" fontId="52" fillId="0" borderId="4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center" vertical="center"/>
    </xf>
    <xf numFmtId="4" fontId="52" fillId="0" borderId="37" xfId="0" applyNumberFormat="1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36" xfId="0" applyFont="1" applyFill="1" applyBorder="1" applyAlignment="1">
      <alignment horizontal="center" vertical="top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167" fontId="52" fillId="0" borderId="5" xfId="0" applyNumberFormat="1" applyFont="1" applyFill="1" applyBorder="1" applyAlignment="1">
      <alignment horizontal="center" vertical="center"/>
    </xf>
    <xf numFmtId="167" fontId="52" fillId="0" borderId="10" xfId="0" applyNumberFormat="1" applyFont="1" applyFill="1" applyBorder="1" applyAlignment="1">
      <alignment horizontal="center" vertical="center"/>
    </xf>
    <xf numFmtId="167" fontId="52" fillId="0" borderId="36" xfId="0" applyNumberFormat="1" applyFont="1" applyFill="1" applyBorder="1" applyAlignment="1">
      <alignment horizontal="center" vertical="center"/>
    </xf>
  </cellXfs>
  <cellStyles count="236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512307734744496E-2"/>
                  <c:y val="-5.8085510364883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888758277829529E-2"/>
                  <c:y val="-3.645959160831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77512311978524E-3"/>
                  <c:y val="5.3177697310760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984514809384475E-2"/>
                  <c:y val="-4.0598182713144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диаграмма!$AQ$27:$AY$27</c:f>
              <c:strCache>
                <c:ptCount val="9"/>
                <c:pt idx="0">
                  <c:v>4 кв. 2013</c:v>
                </c:pt>
                <c:pt idx="1">
                  <c:v>1 кв. 2014</c:v>
                </c:pt>
                <c:pt idx="2">
                  <c:v>2 кв. 2014</c:v>
                </c:pt>
                <c:pt idx="3">
                  <c:v>3 кв. 2014</c:v>
                </c:pt>
                <c:pt idx="4">
                  <c:v>4 кв. 2014</c:v>
                </c:pt>
                <c:pt idx="5">
                  <c:v>1 кв. 2015</c:v>
                </c:pt>
                <c:pt idx="6">
                  <c:v>2 кв. 2015</c:v>
                </c:pt>
                <c:pt idx="7">
                  <c:v>3 кв. 2015</c:v>
                </c:pt>
                <c:pt idx="8">
                  <c:v>4 кв. 2015</c:v>
                </c:pt>
              </c:strCache>
            </c:strRef>
          </c:cat>
          <c:val>
            <c:numRef>
              <c:f>диаграмма!$AQ$28:$AY$28</c:f>
              <c:numCache>
                <c:formatCode>#,##0</c:formatCode>
                <c:ptCount val="9"/>
                <c:pt idx="0">
                  <c:v>2858</c:v>
                </c:pt>
                <c:pt idx="1">
                  <c:v>2252</c:v>
                </c:pt>
                <c:pt idx="2">
                  <c:v>3554</c:v>
                </c:pt>
                <c:pt idx="3">
                  <c:v>2982</c:v>
                </c:pt>
                <c:pt idx="4">
                  <c:v>3268</c:v>
                </c:pt>
                <c:pt idx="5">
                  <c:v>2336</c:v>
                </c:pt>
                <c:pt idx="6">
                  <c:v>3474</c:v>
                </c:pt>
                <c:pt idx="7">
                  <c:v>3157</c:v>
                </c:pt>
                <c:pt idx="8">
                  <c:v>3619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42891941035E-2"/>
                  <c:y val="-3.772888828720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141424900644824E-2"/>
                  <c:y val="-5.0559043718721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501359038721515E-2"/>
                  <c:y val="3.4796430761877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66065259701713E-2"/>
                  <c:y val="-4.069443531065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455058361217853E-2"/>
                  <c:y val="-5.571689413763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111767938568577E-2"/>
                  <c:y val="3.1707473582637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409744339460502E-2"/>
                  <c:y val="3.495775816860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диаграмма!$AQ$27:$AY$27</c:f>
              <c:strCache>
                <c:ptCount val="9"/>
                <c:pt idx="0">
                  <c:v>4 кв. 2013</c:v>
                </c:pt>
                <c:pt idx="1">
                  <c:v>1 кв. 2014</c:v>
                </c:pt>
                <c:pt idx="2">
                  <c:v>2 кв. 2014</c:v>
                </c:pt>
                <c:pt idx="3">
                  <c:v>3 кв. 2014</c:v>
                </c:pt>
                <c:pt idx="4">
                  <c:v>4 кв. 2014</c:v>
                </c:pt>
                <c:pt idx="5">
                  <c:v>1 кв. 2015</c:v>
                </c:pt>
                <c:pt idx="6">
                  <c:v>2 кв. 2015</c:v>
                </c:pt>
                <c:pt idx="7">
                  <c:v>3 кв. 2015</c:v>
                </c:pt>
                <c:pt idx="8">
                  <c:v>4 кв. 2015</c:v>
                </c:pt>
              </c:strCache>
            </c:strRef>
          </c:cat>
          <c:val>
            <c:numRef>
              <c:f>диаграмма!$AQ$29:$AY$29</c:f>
              <c:numCache>
                <c:formatCode>#,##0</c:formatCode>
                <c:ptCount val="9"/>
                <c:pt idx="0">
                  <c:v>3654</c:v>
                </c:pt>
                <c:pt idx="1">
                  <c:v>3012</c:v>
                </c:pt>
                <c:pt idx="2">
                  <c:v>3149</c:v>
                </c:pt>
                <c:pt idx="3">
                  <c:v>4063</c:v>
                </c:pt>
                <c:pt idx="4">
                  <c:v>3870</c:v>
                </c:pt>
                <c:pt idx="5">
                  <c:v>2735</c:v>
                </c:pt>
                <c:pt idx="6">
                  <c:v>3111</c:v>
                </c:pt>
                <c:pt idx="7">
                  <c:v>3845</c:v>
                </c:pt>
                <c:pt idx="8">
                  <c:v>3435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0576"/>
        <c:axId val="3571136"/>
      </c:lineChart>
      <c:catAx>
        <c:axId val="35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3571136"/>
        <c:crosses val="autoZero"/>
        <c:auto val="1"/>
        <c:lblAlgn val="ctr"/>
        <c:lblOffset val="100"/>
        <c:noMultiLvlLbl val="0"/>
      </c:catAx>
      <c:valAx>
        <c:axId val="3571136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570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129"/>
          <c:y val="7.1162973185052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610095719629899E-2"/>
                  <c:y val="-1.7065213002220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345502348385631E-2"/>
                  <c:y val="3.7569870252142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722952692868832E-3"/>
                  <c:y val="1.8596796954375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597188456464734E-2"/>
                  <c:y val="-3.729214617403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766562733350638E-2"/>
                  <c:y val="-3.8568140520896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653265424283382E-2"/>
                  <c:y val="-4.4949189043677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011777469359031E-2"/>
                  <c:y val="-2.996255591509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94015748311347E-2"/>
                  <c:y val="-3.2284996129266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335254928233409E-2"/>
                  <c:y val="-4.1667071555127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227327816152521E-2"/>
                  <c:y val="-4.855719346434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476116305064549E-2"/>
                  <c:y val="-3.9861808868892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52989151450731E-2"/>
                  <c:y val="-3.6077259573322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8921190914955208E-3"/>
                  <c:y val="-2.0138882140747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361840643864606E-2"/>
                  <c:y val="4.028397257123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3706032"/>
        <c:axId val="223706592"/>
      </c:lineChart>
      <c:catAx>
        <c:axId val="22370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370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706592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370603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81781263443E-2"/>
                  <c:y val="-4.507148919085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168089982409703E-2"/>
                  <c:y val="-3.900936816147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323418489243434E-2"/>
                  <c:y val="3.244930063540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396549813351369E-2"/>
                  <c:y val="3.628789415712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274633379884415E-2"/>
                  <c:y val="-3.8235434561599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071826852506913E-2"/>
                  <c:y val="-4.4771426841612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056304009304313E-2"/>
                  <c:y val="-3.2037084054223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893751912208478E-2"/>
                  <c:y val="-3.5413860631801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76888258207855E-2"/>
                  <c:y val="4.58667823359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058029449502206E-2"/>
                  <c:y val="5.3112894608543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386844138721494E-2"/>
                  <c:y val="4.058696847397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597682166317347E-2"/>
                  <c:y val="3.9238471148159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917731639435644E-2"/>
                  <c:y val="4.4574038905548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2808068947048E-2"/>
                  <c:y val="3.982517783341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722379923312212E-2"/>
                  <c:y val="3.4888753875584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496857523305209E-2"/>
                  <c:y val="3.710629429902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949093726483566E-2"/>
                  <c:y val="3.5479850149393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42230077322187E-2"/>
                  <c:y val="-3.2841956895114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666785869721642E-2"/>
                  <c:y val="-4.069323431098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141904"/>
        <c:axId val="224142464"/>
      </c:lineChart>
      <c:catAx>
        <c:axId val="22414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14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142464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14190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9688063962527E-2"/>
                  <c:y val="3.832382873606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051281526442254E-2"/>
                  <c:y val="-3.2498452124930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794721208404313E-2"/>
                  <c:y val="4.018531800826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62997541426265E-2"/>
                  <c:y val="3.865561929139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07422782272754E-2"/>
                  <c:y val="-3.6055953702107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942267742617645E-2"/>
                  <c:y val="-3.18810081201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087530898641794E-2"/>
                  <c:y val="-3.2889811061363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329123180512041E-2"/>
                  <c:y val="-3.3722717189168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805538920293552E-2"/>
                  <c:y val="-3.6249208753643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65818060978108E-2"/>
                  <c:y val="-2.169316883895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503357756069995E-2"/>
                  <c:y val="-2.2368982911393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425651337149377E-2"/>
                  <c:y val="-2.8799342238495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47502074718291E-2"/>
                  <c:y val="-2.9253838774369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249599717092049E-2"/>
                  <c:y val="3.5231437389413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85887025410896E-2"/>
                  <c:y val="2.631087142639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922384"/>
        <c:axId val="222922944"/>
      </c:lineChart>
      <c:catAx>
        <c:axId val="22292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292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922944"/>
        <c:scaling>
          <c:orientation val="minMax"/>
          <c:max val="36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2922384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97796408015138E-2"/>
                  <c:y val="-3.8363866635326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7377867375072029E-3"/>
                  <c:y val="-2.3966208159623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614884376328346E-2"/>
                  <c:y val="-2.8565445775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216341658337693E-2"/>
                  <c:y val="-4.1496282539923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502546339237E-2"/>
                  <c:y val="3.841492032385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77653457233754E-2"/>
                  <c:y val="-2.543800836776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3059398844701E-2"/>
                  <c:y val="-2.249783151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92303343361943E-2"/>
                  <c:y val="2.9695105817192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839395010909206E-2"/>
                  <c:y val="3.0546173396467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618417288150475E-2"/>
                  <c:y val="-3.100358334696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788663667720997E-2"/>
                  <c:y val="3.294103195313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65701697435821E-2"/>
                  <c:y val="3.809981568681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720499873502E-2"/>
                  <c:y val="2.6646137054650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28695257167E-2"/>
                  <c:y val="3.010329393164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362159858524716E-2"/>
                  <c:y val="-5.718764666597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058960539519072E-2"/>
                  <c:y val="-2.383170631015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857735667343352E-2"/>
                  <c:y val="3.395718176382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157452147640244E-2"/>
                  <c:y val="3.8202930896370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68609886819466E-2"/>
                  <c:y val="3.8550193602037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974787003885098E-2"/>
                  <c:y val="3.7986798679867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570608822406305E-2"/>
                  <c:y val="4.8613861386138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2309149912086924E-2"/>
                  <c:y val="3.988799667368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926864"/>
        <c:axId val="222927424"/>
      </c:lineChart>
      <c:catAx>
        <c:axId val="22292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292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927424"/>
        <c:scaling>
          <c:orientation val="minMax"/>
          <c:max val="1800"/>
          <c:min val="9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292686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4162352"/>
        <c:axId val="224162912"/>
        <c:axId val="0"/>
      </c:bar3DChart>
      <c:catAx>
        <c:axId val="22416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16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16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162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4165712"/>
        <c:axId val="224166272"/>
        <c:axId val="0"/>
      </c:bar3DChart>
      <c:catAx>
        <c:axId val="22416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16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16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165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2014-2015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</a:t>
            </a:r>
            <a:r>
              <a:rPr lang="ru-RU" sz="1600" b="0" i="0" u="none" strike="noStrike" baseline="0">
                <a:effectLst/>
              </a:rPr>
              <a:t>отчетный месяц к декабрю предыдущего года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, %)</a:t>
            </a:r>
          </a:p>
        </c:rich>
      </c:tx>
      <c:layout>
        <c:manualLayout>
          <c:xMode val="edge"/>
          <c:yMode val="edge"/>
          <c:x val="9.8995139699601498E-2"/>
          <c:y val="4.223241133631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3.9234619250405472E-2"/>
                  <c:y val="-4.386651812656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323224488657105E-2"/>
                  <c:y val="-4.770178575657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32322448865710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38490331806115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629658356405422E-2"/>
                  <c:y val="-3.6422388271794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016790620908789E-2"/>
                  <c:y val="-4.8513251071690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342351781417488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710464478569697E-2"/>
                  <c:y val="-4.3279433010444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057247544695542E-2"/>
                  <c:y val="-4.2467967695331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75081367694722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484836732985759E-2"/>
                  <c:y val="-3.870787248655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9221327045620963E-2"/>
                  <c:y val="-6.4541938201630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цен'!$I$75:$T$75</c:f>
              <c:numCache>
                <c:formatCode>General</c:formatCode>
                <c:ptCount val="12"/>
                <c:pt idx="0">
                  <c:v>100.4</c:v>
                </c:pt>
                <c:pt idx="1">
                  <c:v>101.1</c:v>
                </c:pt>
                <c:pt idx="2">
                  <c:v>101.9</c:v>
                </c:pt>
                <c:pt idx="3">
                  <c:v>102.6</c:v>
                </c:pt>
                <c:pt idx="4">
                  <c:v>103.5</c:v>
                </c:pt>
                <c:pt idx="5">
                  <c:v>103.7</c:v>
                </c:pt>
                <c:pt idx="6">
                  <c:v>104.1</c:v>
                </c:pt>
                <c:pt idx="7">
                  <c:v>104.8</c:v>
                </c:pt>
                <c:pt idx="8">
                  <c:v>105.3</c:v>
                </c:pt>
                <c:pt idx="9" formatCode="0.0">
                  <c:v>106.01</c:v>
                </c:pt>
                <c:pt idx="10">
                  <c:v>106.7</c:v>
                </c:pt>
                <c:pt idx="11" formatCode="0.0">
                  <c:v>109.46</c:v>
                </c:pt>
              </c:numCache>
            </c:numRef>
          </c:val>
          <c:smooth val="0"/>
        </c:ser>
        <c:ser>
          <c:idx val="1"/>
          <c:order val="1"/>
          <c:tx>
            <c:v>2015</c:v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9057239057239054E-2"/>
                  <c:y val="3.20000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36439808789857E-2"/>
                  <c:y val="-5.9067220850109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206447236471625E-2"/>
                  <c:y val="-5.1527307391705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753016015213414E-2"/>
                  <c:y val="-5.6098571868412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363681412443859E-2"/>
                  <c:y val="-5.233877270681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755326078888828E-2"/>
                  <c:y val="-4.710495464557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791245791245792E-2"/>
                  <c:y val="-2.7428751406074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097643097643953E-2"/>
                  <c:y val="-3.4285714285714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0408704122052413E-2"/>
                  <c:y val="-4.9354395641661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710437710437812E-2"/>
                  <c:y val="-3.428571428571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7138047138047236E-2"/>
                  <c:y val="-3.657142857142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670033670033669E-2"/>
                  <c:y val="-4.1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цен'!$I$76:$T$76</c:f>
              <c:numCache>
                <c:formatCode>#\ ##0.0</c:formatCode>
                <c:ptCount val="12"/>
                <c:pt idx="0">
                  <c:v>103.41</c:v>
                </c:pt>
                <c:pt idx="1">
                  <c:v>105.29</c:v>
                </c:pt>
                <c:pt idx="2">
                  <c:v>106.47</c:v>
                </c:pt>
                <c:pt idx="3" formatCode="0.0">
                  <c:v>106.59</c:v>
                </c:pt>
                <c:pt idx="4" formatCode="0.0">
                  <c:v>106.66</c:v>
                </c:pt>
                <c:pt idx="5" formatCode="0.0">
                  <c:v>106.47</c:v>
                </c:pt>
                <c:pt idx="6" formatCode="0.0">
                  <c:v>106.91</c:v>
                </c:pt>
                <c:pt idx="7" formatCode="0.0">
                  <c:v>107.7</c:v>
                </c:pt>
                <c:pt idx="8" formatCode="0.0">
                  <c:v>108.22</c:v>
                </c:pt>
                <c:pt idx="9" formatCode="0.0">
                  <c:v>108.99</c:v>
                </c:pt>
                <c:pt idx="10" formatCode="0.0">
                  <c:v>109.94</c:v>
                </c:pt>
                <c:pt idx="11" formatCode="0.0">
                  <c:v>110.56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169072"/>
        <c:axId val="223250128"/>
      </c:lineChart>
      <c:catAx>
        <c:axId val="2241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223250128"/>
        <c:crosses val="autoZero"/>
        <c:auto val="1"/>
        <c:lblAlgn val="ctr"/>
        <c:lblOffset val="100"/>
        <c:noMultiLvlLbl val="0"/>
      </c:catAx>
      <c:valAx>
        <c:axId val="223250128"/>
        <c:scaling>
          <c:orientation val="minMax"/>
          <c:min val="97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24169072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overlay val="0"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</c:sp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252928"/>
        <c:axId val="223253488"/>
        <c:axId val="0"/>
      </c:bar3DChart>
      <c:catAx>
        <c:axId val="22325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25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25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252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256288"/>
        <c:axId val="223256848"/>
        <c:axId val="0"/>
      </c:bar3DChart>
      <c:catAx>
        <c:axId val="22325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25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25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256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4697472"/>
        <c:axId val="224698032"/>
        <c:axId val="0"/>
      </c:bar3DChart>
      <c:catAx>
        <c:axId val="22469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69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69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697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01.01.2016г.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- 26,1%
(2015г. - 23,8%)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- 31,9%
(2015г. - 31,0%)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Среднее общее образование - 26,6%
(2015г. - 28,2%)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- 14,0%
(2015г. - 16,0%)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-1,4%
(2015г. - 1,0%)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26.1</c:v>
                </c:pt>
                <c:pt idx="1">
                  <c:v>31.9</c:v>
                </c:pt>
                <c:pt idx="2">
                  <c:v>26.6</c:v>
                </c:pt>
                <c:pt idx="3">
                  <c:v>14</c:v>
                </c:pt>
                <c:pt idx="4">
                  <c:v>1.4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4700832"/>
        <c:axId val="224701392"/>
        <c:axId val="0"/>
      </c:bar3DChart>
      <c:catAx>
        <c:axId val="2247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70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70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700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01.01.2015г.</c:v>
                </c:pt>
                <c:pt idx="1">
                  <c:v>на 01.01.2016г.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41.1</c:v>
                </c:pt>
                <c:pt idx="1">
                  <c:v>35.4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01.01.2015г.</c:v>
                </c:pt>
                <c:pt idx="1">
                  <c:v>на 01.01.2016г.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58.9</c:v>
                </c:pt>
                <c:pt idx="1">
                  <c:v>64.599999999999994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9809824"/>
        <c:axId val="219810384"/>
        <c:axId val="0"/>
      </c:bar3DChart>
      <c:catAx>
        <c:axId val="219809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19810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81038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19809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01.01.2015г.</c:v>
                </c:pt>
                <c:pt idx="1">
                  <c:v>на 01.01.2016г.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38.299999999999997</c:v>
                </c:pt>
                <c:pt idx="1">
                  <c:v>35.700000000000003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01.01.2015г.</c:v>
                </c:pt>
                <c:pt idx="1">
                  <c:v>на 01.01.2016г.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33.4</c:v>
                </c:pt>
                <c:pt idx="1">
                  <c:v>33.4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01.01.2015г.</c:v>
                </c:pt>
                <c:pt idx="1">
                  <c:v>на 01.01.2016г.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28.3</c:v>
                </c:pt>
                <c:pt idx="1">
                  <c:v>30.9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9814304"/>
        <c:axId val="155835840"/>
        <c:axId val="0"/>
      </c:bar3DChart>
      <c:catAx>
        <c:axId val="219814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583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83584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19814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2015 декабрь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9"/>
                <c:pt idx="0">
                  <c:v>3589.92</c:v>
                </c:pt>
                <c:pt idx="1">
                  <c:v>4063.97</c:v>
                </c:pt>
                <c:pt idx="2">
                  <c:v>5310.43</c:v>
                </c:pt>
                <c:pt idx="3">
                  <c:v>5381.16</c:v>
                </c:pt>
                <c:pt idx="4">
                  <c:v>5495.5</c:v>
                </c:pt>
                <c:pt idx="5">
                  <c:v>5838.08</c:v>
                </c:pt>
                <c:pt idx="6">
                  <c:v>6261.8</c:v>
                </c:pt>
                <c:pt idx="7">
                  <c:v>6491.18</c:v>
                </c:pt>
                <c:pt idx="8">
                  <c:v>8392.52</c:v>
                </c:pt>
              </c:numCache>
            </c:numRef>
          </c:val>
        </c:ser>
        <c:ser>
          <c:idx val="1"/>
          <c:order val="1"/>
          <c:tx>
            <c:v>2014 декабрь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9"/>
                <c:pt idx="0">
                  <c:v>3297.89</c:v>
                </c:pt>
                <c:pt idx="1">
                  <c:v>3603.54</c:v>
                </c:pt>
                <c:pt idx="2">
                  <c:v>4967.5200000000004</c:v>
                </c:pt>
                <c:pt idx="3">
                  <c:v>4758.3900000000003</c:v>
                </c:pt>
                <c:pt idx="4">
                  <c:v>4912.03</c:v>
                </c:pt>
                <c:pt idx="5">
                  <c:v>5059.03</c:v>
                </c:pt>
                <c:pt idx="6">
                  <c:v>5760.67</c:v>
                </c:pt>
                <c:pt idx="7">
                  <c:v>5835.36</c:v>
                </c:pt>
                <c:pt idx="8">
                  <c:v>7899.38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55728256"/>
        <c:axId val="155728816"/>
      </c:barChart>
      <c:catAx>
        <c:axId val="155728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572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28816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5728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9954208"/>
        <c:axId val="219954768"/>
        <c:axId val="0"/>
      </c:bar3DChart>
      <c:catAx>
        <c:axId val="21995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995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95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9954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664471116031547E-2"/>
                  <c:y val="-3.5479840902912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149658668765955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71736973065325E-2"/>
                  <c:y val="-2.8304980395969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95532333267501E-2"/>
                  <c:y val="2.509300623136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75687890224861E-2"/>
                  <c:y val="-3.1782508667897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020968752951686E-2"/>
                  <c:y val="-3.632045994250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18124833632499E-2"/>
                  <c:y val="2.0038209509525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28992177504529E-2"/>
                  <c:y val="2.704519077972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131505634E-2"/>
                  <c:y val="2.268087917581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419770047828E-2"/>
                  <c:y val="-3.067659399717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07106717324355E-2"/>
                  <c:y val="-5.2058673550129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61376609730388E-2"/>
                  <c:y val="-2.9558471336683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386884298763362E-2"/>
                  <c:y val="-3.247625310793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324256"/>
        <c:axId val="222324816"/>
      </c:lineChart>
      <c:catAx>
        <c:axId val="22232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232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324816"/>
        <c:scaling>
          <c:orientation val="minMax"/>
          <c:min val="4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232425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4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27147457334887E-2"/>
                  <c:y val="-2.4942574400945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11079698675056E-2"/>
                  <c:y val="-2.5612914060577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107428067750765E-2"/>
                  <c:y val="-4.4141208376350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178122622962275E-2"/>
                  <c:y val="-3.888480142765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105478794228419E-2"/>
                  <c:y val="-1.9286191965730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065771869750793E-2"/>
                  <c:y val="-3.7745720141146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906801482030563E-2"/>
                  <c:y val="-3.104422285186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8552417792558E-2"/>
                  <c:y val="2.315630625694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97377994957105E-2"/>
                  <c:y val="2.03062569465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2370413525366437E-2"/>
                  <c:y val="-3.3397097728589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924518747583548E-2"/>
                  <c:y val="-3.4573785632660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6077774532472567E-2"/>
                  <c:y val="-2.3288225958056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286954704775653E-2"/>
                  <c:y val="-4.8738154306054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634908055223325E-3"/>
                  <c:y val="-1.4792504813637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603066986880121E-2"/>
                  <c:y val="-4.3637887729787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211491573852025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61852814571367E-2"/>
                  <c:y val="-2.6069001648766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45390199620137E-2"/>
                  <c:y val="-3.663811886527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858935655827395E-2"/>
                  <c:y val="-4.273812348798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484030274116504E-2"/>
                  <c:y val="-3.2834799759619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2763421119803E-2"/>
                  <c:y val="-2.7375441083563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3711936"/>
        <c:axId val="223712496"/>
      </c:lineChart>
      <c:catAx>
        <c:axId val="22371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371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712496"/>
        <c:scaling>
          <c:orientation val="minMax"/>
          <c:max val="21500"/>
          <c:min val="8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3711936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715856"/>
        <c:axId val="223716416"/>
        <c:axId val="0"/>
      </c:bar3DChart>
      <c:catAx>
        <c:axId val="22371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71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716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715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3174</xdr:rowOff>
    </xdr:from>
    <xdr:to>
      <xdr:col>7</xdr:col>
      <xdr:colOff>984250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21167</xdr:rowOff>
    </xdr:from>
    <xdr:to>
      <xdr:col>10</xdr:col>
      <xdr:colOff>603249</xdr:colOff>
      <xdr:row>134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1953875" y="97917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1953875" y="104203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4512469" cy="264560"/>
    <xdr:sp macro="" textlink="">
      <xdr:nvSpPr>
        <xdr:cNvPr id="4" name="TextBox 3"/>
        <xdr:cNvSpPr txBox="1"/>
      </xdr:nvSpPr>
      <xdr:spPr>
        <a:xfrm>
          <a:off x="11953875" y="112585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843</xdr:rowOff>
    </xdr:from>
    <xdr:to>
      <xdr:col>5</xdr:col>
      <xdr:colOff>1477347</xdr:colOff>
      <xdr:row>91</xdr:row>
      <xdr:rowOff>154081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&#1044;&#1083;&#1103;%20&#1082;&#1085;&#1080;&#1078;&#1082;&#1080;%20&#1085;&#1072;%2001.07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цинфрастр"/>
      <sheetName val="Типы учреждений"/>
      <sheetName val="Типы учреждений  (разбивка)"/>
    </sheetNames>
    <sheetDataSet>
      <sheetData sheetId="0"/>
      <sheetData sheetId="1"/>
      <sheetData sheetId="2">
        <row r="9">
          <cell r="E9">
            <v>84</v>
          </cell>
        </row>
        <row r="13">
          <cell r="E13">
            <v>1</v>
          </cell>
        </row>
        <row r="14">
          <cell r="E14">
            <v>3</v>
          </cell>
        </row>
        <row r="15">
          <cell r="E15">
            <v>1</v>
          </cell>
        </row>
        <row r="18">
          <cell r="E18">
            <v>8</v>
          </cell>
        </row>
        <row r="20">
          <cell r="E20">
            <v>1</v>
          </cell>
        </row>
        <row r="23">
          <cell r="E23">
            <v>1</v>
          </cell>
        </row>
        <row r="24">
          <cell r="E24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CH131"/>
  <sheetViews>
    <sheetView zoomScale="71" zoomScaleNormal="71" workbookViewId="0">
      <selection activeCell="CB2" sqref="CB2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bestFit="1" customWidth="1"/>
    <col min="70" max="70" width="19.42578125" style="2" customWidth="1"/>
    <col min="71" max="71" width="18.42578125" style="2" bestFit="1" customWidth="1"/>
    <col min="72" max="72" width="17" style="2" bestFit="1" customWidth="1"/>
    <col min="73" max="73" width="18.42578125" style="2" bestFit="1" customWidth="1"/>
    <col min="74" max="74" width="17" style="2" bestFit="1" customWidth="1"/>
    <col min="75" max="75" width="19" style="2" bestFit="1" customWidth="1"/>
    <col min="76" max="76" width="14.85546875" style="2" bestFit="1" customWidth="1"/>
    <col min="77" max="77" width="17.28515625" style="2" bestFit="1" customWidth="1"/>
    <col min="78" max="78" width="13.5703125" style="2" bestFit="1" customWidth="1"/>
    <col min="79" max="79" width="15" style="2" bestFit="1" customWidth="1"/>
    <col min="80" max="80" width="20" style="2" bestFit="1" customWidth="1"/>
    <col min="81" max="81" width="16.42578125" style="2" bestFit="1" customWidth="1"/>
    <col min="82" max="82" width="19.42578125" style="2" bestFit="1" customWidth="1"/>
    <col min="83" max="85" width="19.42578125" style="521" customWidth="1"/>
    <col min="86" max="86" width="78.42578125" style="2" bestFit="1" customWidth="1" collapsed="1"/>
    <col min="87" max="16384" width="9.140625" style="2"/>
  </cols>
  <sheetData>
    <row r="1" spans="1:86" ht="27.75" customHeight="1" x14ac:dyDescent="0.4">
      <c r="A1" s="88" t="s">
        <v>55</v>
      </c>
      <c r="B1" s="91" t="s">
        <v>550</v>
      </c>
      <c r="C1" s="91" t="s">
        <v>551</v>
      </c>
      <c r="D1" s="89"/>
      <c r="F1" s="90"/>
    </row>
    <row r="2" spans="1:86" ht="16.5" x14ac:dyDescent="0.25">
      <c r="A2" s="75"/>
      <c r="B2" s="92"/>
      <c r="C2" s="74"/>
      <c r="D2" s="76"/>
      <c r="E2" s="3"/>
      <c r="BP2" s="2" t="s">
        <v>372</v>
      </c>
      <c r="BR2" s="521"/>
      <c r="BS2" s="521"/>
      <c r="BT2" s="521"/>
      <c r="BU2" s="521"/>
    </row>
    <row r="3" spans="1:86" x14ac:dyDescent="0.2">
      <c r="A3" s="521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L3" s="521"/>
      <c r="BM3" s="521"/>
      <c r="BN3" s="521"/>
      <c r="BO3" s="521"/>
      <c r="BP3" s="521"/>
      <c r="BQ3" s="521"/>
      <c r="BR3" s="521"/>
      <c r="BS3" s="521"/>
      <c r="BT3" s="521"/>
      <c r="BU3" s="521"/>
      <c r="BV3" s="521"/>
      <c r="BW3" s="521"/>
      <c r="BX3" s="521"/>
      <c r="BY3" s="521"/>
      <c r="BZ3" s="521"/>
      <c r="CA3" s="521"/>
      <c r="CB3" s="521"/>
      <c r="CC3" s="521"/>
      <c r="CD3" s="521"/>
      <c r="CH3" s="521"/>
    </row>
    <row r="4" spans="1:86" x14ac:dyDescent="0.2">
      <c r="A4" s="521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  <c r="BU4" s="521"/>
      <c r="BV4" s="521"/>
      <c r="BW4" s="521"/>
      <c r="BX4" s="521"/>
      <c r="BY4" s="521"/>
      <c r="BZ4" s="521"/>
      <c r="CA4" s="521"/>
      <c r="CB4" s="521"/>
      <c r="CC4" s="521"/>
      <c r="CD4" s="521"/>
      <c r="CH4" s="521"/>
    </row>
    <row r="5" spans="1:86" x14ac:dyDescent="0.2">
      <c r="A5" s="521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521"/>
      <c r="AJ5" s="521"/>
      <c r="AK5" s="521"/>
      <c r="AL5" s="521"/>
      <c r="AM5" s="521"/>
      <c r="AN5" s="521"/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1"/>
      <c r="BG5" s="521"/>
      <c r="BH5" s="521"/>
      <c r="BI5" s="521"/>
      <c r="BJ5" s="521"/>
      <c r="BK5" s="521"/>
      <c r="BL5" s="521"/>
      <c r="BM5" s="521"/>
      <c r="BN5" s="521"/>
      <c r="BO5" s="521"/>
      <c r="BP5" s="521"/>
      <c r="BQ5" s="521"/>
      <c r="BR5" s="521"/>
      <c r="BS5" s="521"/>
      <c r="BT5" s="521"/>
      <c r="BU5" s="521"/>
      <c r="BV5" s="521"/>
      <c r="BW5" s="521"/>
      <c r="BX5" s="521"/>
      <c r="BY5" s="521"/>
      <c r="BZ5" s="521"/>
      <c r="CA5" s="521"/>
      <c r="CB5" s="521"/>
      <c r="CC5" s="521"/>
      <c r="CD5" s="521"/>
      <c r="CH5" s="521"/>
    </row>
    <row r="6" spans="1:86" x14ac:dyDescent="0.2">
      <c r="A6" s="521"/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1"/>
      <c r="AJ6" s="521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1"/>
      <c r="BB6" s="521"/>
      <c r="BC6" s="521"/>
      <c r="BD6" s="521"/>
      <c r="BE6" s="521"/>
      <c r="BF6" s="521"/>
      <c r="BG6" s="521"/>
      <c r="BH6" s="521"/>
      <c r="BI6" s="521"/>
      <c r="BJ6" s="521"/>
      <c r="BK6" s="521"/>
      <c r="BL6" s="521"/>
      <c r="BM6" s="521"/>
      <c r="BN6" s="521"/>
      <c r="BO6" s="521"/>
      <c r="BP6" s="521"/>
      <c r="BQ6" s="521"/>
      <c r="BR6" s="521"/>
      <c r="BS6" s="521"/>
      <c r="BT6" s="521"/>
      <c r="BU6" s="521"/>
      <c r="BV6" s="521"/>
      <c r="BW6" s="521"/>
      <c r="BX6" s="521"/>
      <c r="BY6" s="521"/>
      <c r="BZ6" s="521"/>
      <c r="CA6" s="521"/>
      <c r="CB6" s="521"/>
      <c r="CC6" s="521"/>
      <c r="CD6" s="521"/>
      <c r="CH6" s="521"/>
    </row>
    <row r="7" spans="1:86" x14ac:dyDescent="0.2">
      <c r="A7" s="521"/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H7" s="521"/>
    </row>
    <row r="8" spans="1:86" x14ac:dyDescent="0.2">
      <c r="A8" s="521"/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1"/>
      <c r="AJ8" s="521"/>
      <c r="AK8" s="521"/>
      <c r="AL8" s="521"/>
      <c r="AM8" s="521"/>
      <c r="AN8" s="521"/>
      <c r="AO8" s="521"/>
      <c r="AP8" s="521"/>
      <c r="AQ8" s="521"/>
      <c r="AR8" s="521"/>
      <c r="AS8" s="521"/>
      <c r="AT8" s="521"/>
      <c r="AU8" s="521"/>
      <c r="AV8" s="521"/>
      <c r="AW8" s="521"/>
      <c r="AX8" s="521"/>
      <c r="AY8" s="521"/>
      <c r="AZ8" s="521"/>
      <c r="BA8" s="521"/>
      <c r="BB8" s="521"/>
      <c r="BC8" s="521"/>
      <c r="BD8" s="521"/>
      <c r="BE8" s="521"/>
      <c r="BF8" s="521"/>
      <c r="BG8" s="521"/>
      <c r="BH8" s="521"/>
      <c r="BI8" s="521"/>
      <c r="BJ8" s="521"/>
      <c r="BK8" s="521"/>
      <c r="BL8" s="521"/>
      <c r="BM8" s="521"/>
      <c r="BN8" s="521"/>
      <c r="BO8" s="521"/>
      <c r="BP8" s="521"/>
      <c r="BQ8" s="521"/>
      <c r="BR8" s="521"/>
      <c r="BS8" s="521"/>
      <c r="BT8" s="521"/>
      <c r="BU8" s="521"/>
      <c r="BV8" s="521"/>
      <c r="BW8" s="521"/>
      <c r="BX8" s="521"/>
      <c r="BY8" s="521"/>
      <c r="BZ8" s="521"/>
      <c r="CA8" s="521"/>
      <c r="CB8" s="521"/>
      <c r="CC8" s="521"/>
      <c r="CD8" s="521"/>
      <c r="CH8" s="521"/>
    </row>
    <row r="9" spans="1:86" x14ac:dyDescent="0.2">
      <c r="A9" s="521"/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521"/>
      <c r="AO9" s="521"/>
      <c r="AP9" s="521"/>
      <c r="AQ9" s="521"/>
      <c r="AR9" s="521"/>
      <c r="AS9" s="521"/>
      <c r="AT9" s="521"/>
      <c r="AU9" s="521"/>
      <c r="AV9" s="521"/>
      <c r="AW9" s="521"/>
      <c r="AX9" s="521"/>
      <c r="AY9" s="521"/>
      <c r="AZ9" s="521"/>
      <c r="BA9" s="521"/>
      <c r="BB9" s="521"/>
      <c r="BC9" s="521"/>
      <c r="BD9" s="521"/>
      <c r="BE9" s="521"/>
      <c r="BF9" s="521"/>
      <c r="BG9" s="521"/>
      <c r="BH9" s="521"/>
      <c r="BI9" s="521"/>
      <c r="BJ9" s="521"/>
      <c r="BK9" s="521"/>
      <c r="BL9" s="521"/>
      <c r="BM9" s="521"/>
      <c r="BN9" s="521"/>
      <c r="BO9" s="521"/>
      <c r="BP9" s="521"/>
      <c r="BQ9" s="521"/>
      <c r="BR9" s="521"/>
      <c r="BS9" s="521"/>
      <c r="BT9" s="521"/>
      <c r="BU9" s="521"/>
      <c r="BV9" s="521"/>
      <c r="BW9" s="521"/>
      <c r="BX9" s="521"/>
      <c r="BY9" s="521"/>
      <c r="BZ9" s="521"/>
      <c r="CA9" s="521"/>
      <c r="CB9" s="521"/>
      <c r="CC9" s="521"/>
      <c r="CD9" s="521"/>
      <c r="CH9" s="521"/>
    </row>
    <row r="10" spans="1:86" ht="17.25" thickBot="1" x14ac:dyDescent="0.3">
      <c r="A10" s="77"/>
      <c r="B10" s="78"/>
      <c r="C10" s="79"/>
      <c r="D10" s="20"/>
      <c r="E10" s="20"/>
      <c r="F10" s="3"/>
      <c r="G10" s="20"/>
      <c r="H10" s="20"/>
      <c r="I10" s="20"/>
      <c r="J10" s="20"/>
      <c r="K10" s="20"/>
      <c r="L10" s="20"/>
      <c r="M10" s="20"/>
      <c r="N10" s="80"/>
    </row>
    <row r="11" spans="1:86" ht="16.5" x14ac:dyDescent="0.25">
      <c r="A11" s="211" t="s">
        <v>34</v>
      </c>
      <c r="B11" s="134" t="str">
        <f>B1</f>
        <v>на 01.01.2015г.</v>
      </c>
      <c r="C11" s="135" t="str">
        <f>C1</f>
        <v>на 01.01.2016г.</v>
      </c>
      <c r="D11" s="76"/>
    </row>
    <row r="12" spans="1:86" ht="15.75" customHeight="1" x14ac:dyDescent="0.2">
      <c r="A12" s="212"/>
      <c r="B12" s="115"/>
      <c r="C12" s="213"/>
      <c r="P12" s="81"/>
    </row>
    <row r="13" spans="1:86" ht="16.5" x14ac:dyDescent="0.25">
      <c r="A13" s="214" t="s">
        <v>101</v>
      </c>
      <c r="B13" s="136">
        <v>41.1</v>
      </c>
      <c r="C13" s="291">
        <v>35.4</v>
      </c>
      <c r="D13" s="76"/>
      <c r="P13" s="3"/>
      <c r="BG13" s="521"/>
      <c r="BH13" s="521"/>
      <c r="BI13" s="521"/>
      <c r="BJ13" s="521"/>
    </row>
    <row r="14" spans="1:86" ht="17.25" thickBot="1" x14ac:dyDescent="0.3">
      <c r="A14" s="215" t="s">
        <v>102</v>
      </c>
      <c r="B14" s="216">
        <v>58.9</v>
      </c>
      <c r="C14" s="217">
        <v>64.599999999999994</v>
      </c>
      <c r="P14" s="3"/>
    </row>
    <row r="15" spans="1:86" ht="17.25" thickBot="1" x14ac:dyDescent="0.3">
      <c r="A15" s="218"/>
      <c r="B15" s="219">
        <f>B14+B13</f>
        <v>100</v>
      </c>
      <c r="C15" s="220">
        <f>C14+C13</f>
        <v>100</v>
      </c>
      <c r="P15" s="3"/>
    </row>
    <row r="16" spans="1:86" ht="16.5" x14ac:dyDescent="0.25">
      <c r="A16" s="218" t="s">
        <v>35</v>
      </c>
      <c r="B16" s="221" t="str">
        <f>B1</f>
        <v>на 01.01.2015г.</v>
      </c>
      <c r="C16" s="222" t="str">
        <f>C1</f>
        <v>на 01.01.2016г.</v>
      </c>
      <c r="D16" s="76"/>
      <c r="P16" s="3"/>
    </row>
    <row r="17" spans="1:51" ht="16.5" x14ac:dyDescent="0.25">
      <c r="A17" s="223" t="s">
        <v>103</v>
      </c>
      <c r="B17" s="290">
        <v>38.299999999999997</v>
      </c>
      <c r="C17" s="291">
        <v>35.700000000000003</v>
      </c>
      <c r="D17" s="76"/>
      <c r="P17" s="3"/>
    </row>
    <row r="18" spans="1:51" ht="16.5" x14ac:dyDescent="0.25">
      <c r="A18" s="223" t="s">
        <v>104</v>
      </c>
      <c r="B18" s="290">
        <v>33.4</v>
      </c>
      <c r="C18" s="291">
        <v>33.4</v>
      </c>
      <c r="D18" s="76"/>
      <c r="P18" s="3"/>
    </row>
    <row r="19" spans="1:51" ht="17.25" thickBot="1" x14ac:dyDescent="0.3">
      <c r="A19" s="137" t="s">
        <v>105</v>
      </c>
      <c r="B19" s="224">
        <v>28.3</v>
      </c>
      <c r="C19" s="217">
        <v>30.9</v>
      </c>
      <c r="D19" s="76"/>
      <c r="P19" s="3"/>
    </row>
    <row r="20" spans="1:51" ht="16.5" x14ac:dyDescent="0.25">
      <c r="A20" s="225"/>
      <c r="B20" s="219">
        <f>B17+B18+B19</f>
        <v>99.999999999999986</v>
      </c>
      <c r="C20" s="220">
        <f>C17+C18+C19</f>
        <v>100</v>
      </c>
      <c r="D20" s="76"/>
      <c r="P20" s="3"/>
    </row>
    <row r="21" spans="1:51" ht="15.75" x14ac:dyDescent="0.25">
      <c r="A21" s="226" t="s">
        <v>164</v>
      </c>
      <c r="B21" s="138">
        <v>23.8</v>
      </c>
      <c r="C21" s="139">
        <v>26.1</v>
      </c>
      <c r="D21" s="6"/>
    </row>
    <row r="22" spans="1:51" ht="16.5" x14ac:dyDescent="0.25">
      <c r="A22" s="226" t="s">
        <v>165</v>
      </c>
      <c r="B22" s="138">
        <v>31</v>
      </c>
      <c r="C22" s="139">
        <v>31.9</v>
      </c>
      <c r="D22" s="1"/>
      <c r="E22" s="73"/>
    </row>
    <row r="23" spans="1:51" ht="16.5" x14ac:dyDescent="0.25">
      <c r="A23" s="226" t="s">
        <v>137</v>
      </c>
      <c r="B23" s="138">
        <v>28.2</v>
      </c>
      <c r="C23" s="139">
        <v>26.6</v>
      </c>
      <c r="D23" s="1"/>
      <c r="E23" s="73"/>
    </row>
    <row r="24" spans="1:51" ht="16.5" x14ac:dyDescent="0.25">
      <c r="A24" s="226" t="s">
        <v>281</v>
      </c>
      <c r="B24" s="138">
        <v>16</v>
      </c>
      <c r="C24" s="139">
        <v>14</v>
      </c>
      <c r="D24" s="1"/>
      <c r="E24" s="73"/>
    </row>
    <row r="25" spans="1:51" ht="16.5" thickBot="1" x14ac:dyDescent="0.3">
      <c r="A25" s="227" t="s">
        <v>219</v>
      </c>
      <c r="B25" s="228">
        <v>1</v>
      </c>
      <c r="C25" s="229">
        <v>1.4</v>
      </c>
      <c r="D25" s="6"/>
    </row>
    <row r="26" spans="1:51" ht="17.25" thickBot="1" x14ac:dyDescent="0.25">
      <c r="B26" s="230">
        <f>B21+B22+B23+B24+B25</f>
        <v>100</v>
      </c>
      <c r="C26" s="230">
        <f>C21+C22+C23+C24+C25</f>
        <v>100</v>
      </c>
      <c r="D26" s="1"/>
      <c r="E26" s="74"/>
    </row>
    <row r="27" spans="1:51" x14ac:dyDescent="0.2">
      <c r="A27" s="521"/>
      <c r="B27" s="521"/>
      <c r="C27" s="521"/>
      <c r="D27" s="521"/>
      <c r="E27" s="521"/>
      <c r="G27" s="123"/>
      <c r="H27" s="124" t="s">
        <v>181</v>
      </c>
      <c r="I27" s="124" t="s">
        <v>182</v>
      </c>
      <c r="J27" s="124" t="s">
        <v>183</v>
      </c>
      <c r="K27" s="124" t="s">
        <v>184</v>
      </c>
      <c r="L27" s="124" t="s">
        <v>185</v>
      </c>
      <c r="M27" s="124" t="s">
        <v>186</v>
      </c>
      <c r="N27" s="124" t="s">
        <v>187</v>
      </c>
      <c r="O27" s="124" t="s">
        <v>188</v>
      </c>
      <c r="P27" s="124" t="s">
        <v>189</v>
      </c>
      <c r="Q27" s="124" t="s">
        <v>190</v>
      </c>
      <c r="R27" s="124" t="s">
        <v>191</v>
      </c>
      <c r="S27" s="124" t="s">
        <v>192</v>
      </c>
      <c r="T27" s="124" t="s">
        <v>193</v>
      </c>
      <c r="U27" s="124" t="s">
        <v>194</v>
      </c>
      <c r="V27" s="124" t="s">
        <v>195</v>
      </c>
      <c r="W27" s="124" t="s">
        <v>196</v>
      </c>
      <c r="X27" s="124" t="s">
        <v>197</v>
      </c>
      <c r="Y27" s="124" t="s">
        <v>198</v>
      </c>
      <c r="Z27" s="124" t="s">
        <v>199</v>
      </c>
      <c r="AA27" s="124" t="s">
        <v>200</v>
      </c>
      <c r="AB27" s="124" t="s">
        <v>201</v>
      </c>
      <c r="AC27" s="124" t="s">
        <v>202</v>
      </c>
      <c r="AD27" s="124" t="s">
        <v>203</v>
      </c>
      <c r="AE27" s="124" t="s">
        <v>204</v>
      </c>
      <c r="AF27" s="124" t="s">
        <v>205</v>
      </c>
      <c r="AG27" s="124" t="s">
        <v>206</v>
      </c>
      <c r="AH27" s="125" t="s">
        <v>207</v>
      </c>
      <c r="AI27" s="125" t="s">
        <v>209</v>
      </c>
      <c r="AJ27" s="125" t="s">
        <v>210</v>
      </c>
      <c r="AK27" s="125" t="s">
        <v>211</v>
      </c>
      <c r="AL27" s="125" t="s">
        <v>213</v>
      </c>
      <c r="AM27" s="125" t="s">
        <v>214</v>
      </c>
      <c r="AN27" s="125" t="s">
        <v>220</v>
      </c>
      <c r="AO27" s="125" t="s">
        <v>222</v>
      </c>
      <c r="AP27" s="126" t="s">
        <v>226</v>
      </c>
      <c r="AQ27" s="126" t="s">
        <v>265</v>
      </c>
      <c r="AR27" s="126" t="s">
        <v>280</v>
      </c>
      <c r="AS27" s="126" t="s">
        <v>287</v>
      </c>
      <c r="AT27" s="126" t="s">
        <v>293</v>
      </c>
      <c r="AU27" s="126" t="s">
        <v>315</v>
      </c>
      <c r="AV27" s="126" t="s">
        <v>347</v>
      </c>
      <c r="AW27" s="126" t="s">
        <v>366</v>
      </c>
      <c r="AX27" s="126" t="s">
        <v>504</v>
      </c>
      <c r="AY27" s="126" t="s">
        <v>540</v>
      </c>
    </row>
    <row r="28" spans="1:51" ht="16.5" x14ac:dyDescent="0.2">
      <c r="A28" s="521"/>
      <c r="B28" s="521"/>
      <c r="C28" s="521"/>
      <c r="D28" s="521"/>
      <c r="E28" s="521"/>
      <c r="G28" s="127" t="s">
        <v>63</v>
      </c>
      <c r="H28" s="128">
        <v>697</v>
      </c>
      <c r="I28" s="128">
        <v>675</v>
      </c>
      <c r="J28" s="128">
        <v>619</v>
      </c>
      <c r="K28" s="128">
        <v>826</v>
      </c>
      <c r="L28" s="128">
        <v>655</v>
      </c>
      <c r="M28" s="128">
        <v>815</v>
      </c>
      <c r="N28" s="128">
        <v>681</v>
      </c>
      <c r="O28" s="128">
        <v>1011</v>
      </c>
      <c r="P28" s="128">
        <v>862</v>
      </c>
      <c r="Q28" s="128">
        <v>865</v>
      </c>
      <c r="R28" s="128">
        <v>903</v>
      </c>
      <c r="S28" s="128">
        <v>829</v>
      </c>
      <c r="T28" s="128">
        <v>957</v>
      </c>
      <c r="U28" s="128">
        <v>1049</v>
      </c>
      <c r="V28" s="128">
        <v>1015</v>
      </c>
      <c r="W28" s="128">
        <v>1149</v>
      </c>
      <c r="X28" s="128">
        <v>601</v>
      </c>
      <c r="Y28" s="128">
        <v>1069</v>
      </c>
      <c r="Z28" s="128">
        <v>939</v>
      </c>
      <c r="AA28" s="128">
        <v>552</v>
      </c>
      <c r="AB28" s="128">
        <v>855</v>
      </c>
      <c r="AC28" s="128">
        <v>976</v>
      </c>
      <c r="AD28" s="128">
        <v>1392</v>
      </c>
      <c r="AE28" s="128">
        <v>1125</v>
      </c>
      <c r="AF28" s="128">
        <v>2202</v>
      </c>
      <c r="AG28" s="128">
        <v>2004</v>
      </c>
      <c r="AH28" s="129">
        <v>2503</v>
      </c>
      <c r="AI28" s="129">
        <v>2952</v>
      </c>
      <c r="AJ28" s="129">
        <v>2754</v>
      </c>
      <c r="AK28" s="129">
        <v>2585</v>
      </c>
      <c r="AL28" s="129">
        <v>2679</v>
      </c>
      <c r="AM28" s="129">
        <v>2969</v>
      </c>
      <c r="AN28" s="129">
        <v>2849</v>
      </c>
      <c r="AO28" s="129">
        <v>2109</v>
      </c>
      <c r="AP28" s="122">
        <v>3192</v>
      </c>
      <c r="AQ28" s="122">
        <v>2858</v>
      </c>
      <c r="AR28" s="122">
        <v>2252</v>
      </c>
      <c r="AS28" s="122">
        <v>3554</v>
      </c>
      <c r="AT28" s="122">
        <v>2982</v>
      </c>
      <c r="AU28" s="122">
        <v>3268</v>
      </c>
      <c r="AV28" s="122">
        <v>2336</v>
      </c>
      <c r="AW28" s="122">
        <v>3474</v>
      </c>
      <c r="AX28" s="122">
        <v>3157</v>
      </c>
      <c r="AY28" s="122">
        <v>3619</v>
      </c>
    </row>
    <row r="29" spans="1:51" ht="16.5" x14ac:dyDescent="0.2">
      <c r="A29" s="521"/>
      <c r="B29" s="521"/>
      <c r="C29" s="521"/>
      <c r="D29" s="521"/>
      <c r="E29" s="521"/>
      <c r="G29" s="127" t="s">
        <v>64</v>
      </c>
      <c r="H29" s="128">
        <v>1383</v>
      </c>
      <c r="I29" s="128">
        <v>1752</v>
      </c>
      <c r="J29" s="128">
        <v>2669</v>
      </c>
      <c r="K29" s="128">
        <v>2226</v>
      </c>
      <c r="L29" s="128">
        <v>1365</v>
      </c>
      <c r="M29" s="128">
        <v>1856</v>
      </c>
      <c r="N29" s="128">
        <v>2686</v>
      </c>
      <c r="O29" s="128">
        <v>2182</v>
      </c>
      <c r="P29" s="128">
        <v>1672</v>
      </c>
      <c r="Q29" s="128">
        <v>1752</v>
      </c>
      <c r="R29" s="128">
        <v>2555</v>
      </c>
      <c r="S29" s="128">
        <v>1755</v>
      </c>
      <c r="T29" s="128">
        <v>1600</v>
      </c>
      <c r="U29" s="128">
        <v>1821</v>
      </c>
      <c r="V29" s="128">
        <v>2705</v>
      </c>
      <c r="W29" s="128">
        <v>1746</v>
      </c>
      <c r="X29" s="128">
        <v>1356</v>
      </c>
      <c r="Y29" s="128">
        <v>1657</v>
      </c>
      <c r="Z29" s="128">
        <v>2159</v>
      </c>
      <c r="AA29" s="128">
        <v>1580</v>
      </c>
      <c r="AB29" s="128">
        <v>1256</v>
      </c>
      <c r="AC29" s="128">
        <v>1748</v>
      </c>
      <c r="AD29" s="128">
        <v>2311</v>
      </c>
      <c r="AE29" s="128">
        <v>1681</v>
      </c>
      <c r="AF29" s="128">
        <v>1486</v>
      </c>
      <c r="AG29" s="128">
        <v>2039</v>
      </c>
      <c r="AH29" s="129">
        <v>2667</v>
      </c>
      <c r="AI29" s="129">
        <v>2687</v>
      </c>
      <c r="AJ29" s="129">
        <v>2181</v>
      </c>
      <c r="AK29" s="129">
        <v>2695</v>
      </c>
      <c r="AL29" s="129">
        <v>3950</v>
      </c>
      <c r="AM29" s="129">
        <v>3372</v>
      </c>
      <c r="AN29" s="129">
        <v>2664</v>
      </c>
      <c r="AO29" s="129">
        <v>3291</v>
      </c>
      <c r="AP29" s="122">
        <v>4263</v>
      </c>
      <c r="AQ29" s="122">
        <v>3654</v>
      </c>
      <c r="AR29" s="122">
        <v>3012</v>
      </c>
      <c r="AS29" s="122">
        <v>3149</v>
      </c>
      <c r="AT29" s="122">
        <v>4063</v>
      </c>
      <c r="AU29" s="122">
        <v>3870</v>
      </c>
      <c r="AV29" s="122">
        <v>2735</v>
      </c>
      <c r="AW29" s="122">
        <v>3111</v>
      </c>
      <c r="AX29" s="122">
        <v>3845</v>
      </c>
      <c r="AY29" s="122">
        <v>3435</v>
      </c>
    </row>
    <row r="30" spans="1:51" ht="17.25" thickBot="1" x14ac:dyDescent="0.25">
      <c r="A30" s="521"/>
      <c r="B30" s="521"/>
      <c r="C30" s="521"/>
      <c r="D30" s="521"/>
      <c r="E30" s="521"/>
      <c r="G30" s="130" t="s">
        <v>208</v>
      </c>
      <c r="H30" s="131">
        <f t="shared" ref="H30:Y30" si="0">H29-H28</f>
        <v>686</v>
      </c>
      <c r="I30" s="131">
        <f t="shared" si="0"/>
        <v>1077</v>
      </c>
      <c r="J30" s="131">
        <f t="shared" si="0"/>
        <v>2050</v>
      </c>
      <c r="K30" s="131">
        <f t="shared" si="0"/>
        <v>1400</v>
      </c>
      <c r="L30" s="131">
        <f t="shared" si="0"/>
        <v>710</v>
      </c>
      <c r="M30" s="131">
        <f t="shared" si="0"/>
        <v>1041</v>
      </c>
      <c r="N30" s="131">
        <f t="shared" si="0"/>
        <v>2005</v>
      </c>
      <c r="O30" s="131">
        <f t="shared" si="0"/>
        <v>1171</v>
      </c>
      <c r="P30" s="131">
        <f t="shared" si="0"/>
        <v>810</v>
      </c>
      <c r="Q30" s="131">
        <f t="shared" si="0"/>
        <v>887</v>
      </c>
      <c r="R30" s="131">
        <f t="shared" si="0"/>
        <v>1652</v>
      </c>
      <c r="S30" s="131">
        <f t="shared" si="0"/>
        <v>926</v>
      </c>
      <c r="T30" s="131">
        <f t="shared" si="0"/>
        <v>643</v>
      </c>
      <c r="U30" s="131">
        <f t="shared" si="0"/>
        <v>772</v>
      </c>
      <c r="V30" s="131">
        <f t="shared" si="0"/>
        <v>1690</v>
      </c>
      <c r="W30" s="131">
        <f t="shared" si="0"/>
        <v>597</v>
      </c>
      <c r="X30" s="131">
        <f t="shared" si="0"/>
        <v>755</v>
      </c>
      <c r="Y30" s="131">
        <f t="shared" si="0"/>
        <v>588</v>
      </c>
      <c r="Z30" s="131">
        <f>Z28-Z29</f>
        <v>-1220</v>
      </c>
      <c r="AA30" s="131">
        <f t="shared" ref="AA30:AM30" si="1">AA28-AA29</f>
        <v>-1028</v>
      </c>
      <c r="AB30" s="131">
        <f t="shared" si="1"/>
        <v>-401</v>
      </c>
      <c r="AC30" s="131">
        <f t="shared" si="1"/>
        <v>-772</v>
      </c>
      <c r="AD30" s="131">
        <f t="shared" si="1"/>
        <v>-919</v>
      </c>
      <c r="AE30" s="131">
        <f t="shared" si="1"/>
        <v>-556</v>
      </c>
      <c r="AF30" s="131">
        <f t="shared" si="1"/>
        <v>716</v>
      </c>
      <c r="AG30" s="131">
        <f t="shared" si="1"/>
        <v>-35</v>
      </c>
      <c r="AH30" s="132">
        <f t="shared" si="1"/>
        <v>-164</v>
      </c>
      <c r="AI30" s="132">
        <f t="shared" si="1"/>
        <v>265</v>
      </c>
      <c r="AJ30" s="132">
        <f t="shared" si="1"/>
        <v>573</v>
      </c>
      <c r="AK30" s="132">
        <f t="shared" si="1"/>
        <v>-110</v>
      </c>
      <c r="AL30" s="132">
        <f t="shared" si="1"/>
        <v>-1271</v>
      </c>
      <c r="AM30" s="132">
        <f t="shared" si="1"/>
        <v>-403</v>
      </c>
      <c r="AN30" s="132">
        <f t="shared" ref="AN30:AS30" si="2">AN28-AN29</f>
        <v>185</v>
      </c>
      <c r="AO30" s="132">
        <f t="shared" si="2"/>
        <v>-1182</v>
      </c>
      <c r="AP30" s="133">
        <f t="shared" si="2"/>
        <v>-1071</v>
      </c>
      <c r="AQ30" s="133">
        <f t="shared" si="2"/>
        <v>-796</v>
      </c>
      <c r="AR30" s="133">
        <f t="shared" si="2"/>
        <v>-760</v>
      </c>
      <c r="AS30" s="133">
        <f t="shared" si="2"/>
        <v>405</v>
      </c>
      <c r="AT30" s="133">
        <f t="shared" ref="AT30:AU30" si="3">AT28-AT29</f>
        <v>-1081</v>
      </c>
      <c r="AU30" s="133">
        <f t="shared" si="3"/>
        <v>-602</v>
      </c>
      <c r="AV30" s="133">
        <f t="shared" ref="AV30:AW30" si="4">AV28-AV29</f>
        <v>-399</v>
      </c>
      <c r="AW30" s="133">
        <f t="shared" si="4"/>
        <v>363</v>
      </c>
      <c r="AX30" s="133">
        <f t="shared" ref="AX30:AY30" si="5">AX28-AX29</f>
        <v>-688</v>
      </c>
      <c r="AY30" s="133">
        <f t="shared" si="5"/>
        <v>184</v>
      </c>
    </row>
    <row r="31" spans="1:51" x14ac:dyDescent="0.2">
      <c r="A31" s="521"/>
      <c r="B31" s="521"/>
      <c r="C31" s="521"/>
      <c r="D31" s="521"/>
      <c r="E31" s="521"/>
    </row>
    <row r="32" spans="1:51" x14ac:dyDescent="0.2">
      <c r="A32" s="521"/>
      <c r="B32" s="521"/>
      <c r="C32" s="521"/>
      <c r="D32" s="521"/>
      <c r="E32" s="521"/>
      <c r="F32" s="521"/>
      <c r="G32" s="521"/>
    </row>
    <row r="33" spans="1:48" ht="15.75" customHeight="1" x14ac:dyDescent="0.2">
      <c r="A33" s="521"/>
      <c r="B33" s="521"/>
      <c r="C33" s="521"/>
      <c r="D33" s="521"/>
      <c r="E33" s="521"/>
      <c r="F33" s="521"/>
      <c r="G33" s="521"/>
    </row>
    <row r="34" spans="1:48" ht="15.75" customHeight="1" x14ac:dyDescent="0.2">
      <c r="A34" s="521"/>
      <c r="B34" s="521"/>
      <c r="C34" s="521"/>
      <c r="D34" s="521"/>
      <c r="E34" s="521"/>
      <c r="F34" s="521"/>
      <c r="G34" s="521"/>
    </row>
    <row r="35" spans="1:48" x14ac:dyDescent="0.2">
      <c r="A35" s="521"/>
      <c r="B35" s="521"/>
      <c r="C35" s="521"/>
      <c r="D35" s="521"/>
      <c r="E35" s="521"/>
      <c r="F35" s="521"/>
      <c r="G35" s="521"/>
      <c r="AT35" s="45"/>
      <c r="AU35" s="45"/>
      <c r="AV35" s="45"/>
    </row>
    <row r="36" spans="1:48" x14ac:dyDescent="0.2">
      <c r="A36" s="521"/>
      <c r="B36" s="521"/>
      <c r="C36" s="521"/>
      <c r="D36" s="521"/>
      <c r="E36" s="521"/>
      <c r="F36" s="521"/>
      <c r="G36" s="521"/>
      <c r="AT36" s="45"/>
      <c r="AU36" s="45"/>
      <c r="AV36" s="45"/>
    </row>
    <row r="37" spans="1:48" x14ac:dyDescent="0.2">
      <c r="A37" s="521"/>
      <c r="B37" s="521"/>
      <c r="C37" s="521"/>
      <c r="D37" s="521"/>
      <c r="E37" s="521"/>
      <c r="F37" s="521"/>
      <c r="G37" s="521"/>
    </row>
    <row r="38" spans="1:48" x14ac:dyDescent="0.2">
      <c r="A38" s="521"/>
      <c r="B38" s="521"/>
      <c r="C38" s="521"/>
      <c r="D38" s="521"/>
      <c r="E38" s="521"/>
      <c r="F38" s="521"/>
      <c r="G38" s="521"/>
    </row>
    <row r="39" spans="1:48" x14ac:dyDescent="0.2">
      <c r="A39" s="521"/>
      <c r="B39" s="521"/>
      <c r="C39" s="521"/>
      <c r="D39" s="521"/>
      <c r="E39" s="521"/>
      <c r="F39" s="521"/>
      <c r="G39" s="521"/>
    </row>
    <row r="40" spans="1:48" x14ac:dyDescent="0.2">
      <c r="A40" s="521"/>
      <c r="B40" s="521"/>
      <c r="C40" s="521"/>
      <c r="D40" s="521"/>
      <c r="E40" s="521"/>
      <c r="F40" s="521"/>
      <c r="G40" s="521"/>
    </row>
    <row r="41" spans="1:48" x14ac:dyDescent="0.2">
      <c r="A41" s="521"/>
      <c r="B41" s="521"/>
      <c r="C41" s="521"/>
      <c r="D41" s="521"/>
      <c r="E41" s="521"/>
      <c r="F41" s="521"/>
      <c r="G41" s="521"/>
      <c r="H41" s="521"/>
    </row>
    <row r="42" spans="1:48" x14ac:dyDescent="0.2">
      <c r="A42" s="521"/>
      <c r="B42" s="521"/>
      <c r="C42" s="521"/>
      <c r="D42" s="521"/>
      <c r="E42" s="521"/>
      <c r="F42" s="521"/>
      <c r="G42" s="521"/>
      <c r="H42" s="521"/>
    </row>
    <row r="43" spans="1:48" x14ac:dyDescent="0.2">
      <c r="A43" s="521"/>
      <c r="B43" s="521"/>
      <c r="C43" s="521"/>
      <c r="D43" s="521"/>
      <c r="E43" s="521"/>
      <c r="F43" s="521"/>
      <c r="G43" s="521"/>
      <c r="H43" s="521"/>
    </row>
    <row r="44" spans="1:48" ht="17.25" customHeight="1" x14ac:dyDescent="0.2">
      <c r="A44" s="521"/>
      <c r="B44" s="521"/>
      <c r="C44" s="521"/>
      <c r="D44" s="521"/>
      <c r="E44" s="521"/>
      <c r="F44" s="521"/>
      <c r="G44" s="521"/>
      <c r="H44" s="521"/>
    </row>
    <row r="45" spans="1:48" x14ac:dyDescent="0.2">
      <c r="A45" s="521"/>
      <c r="B45" s="521"/>
      <c r="C45" s="521"/>
      <c r="D45" s="521"/>
      <c r="E45" s="521"/>
      <c r="F45" s="521"/>
      <c r="G45" s="521"/>
      <c r="H45" s="521"/>
    </row>
    <row r="46" spans="1:48" x14ac:dyDescent="0.2">
      <c r="A46" s="521"/>
      <c r="B46" s="521"/>
      <c r="C46" s="521"/>
      <c r="D46" s="521"/>
      <c r="E46" s="521"/>
      <c r="F46" s="521"/>
      <c r="G46" s="521"/>
      <c r="H46" s="521"/>
    </row>
    <row r="47" spans="1:48" x14ac:dyDescent="0.2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</row>
    <row r="48" spans="1:48" x14ac:dyDescent="0.2">
      <c r="A48" s="521"/>
      <c r="B48" s="521"/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</row>
    <row r="49" spans="1:16" x14ac:dyDescent="0.2">
      <c r="A49" s="521"/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</row>
    <row r="50" spans="1:16" x14ac:dyDescent="0.2">
      <c r="A50" s="521"/>
      <c r="B50" s="52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</row>
    <row r="51" spans="1:16" x14ac:dyDescent="0.2">
      <c r="A51" s="521"/>
      <c r="B51" s="521"/>
      <c r="C51" s="521"/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521"/>
      <c r="O51" s="521"/>
      <c r="P51" s="521"/>
    </row>
    <row r="52" spans="1:16" x14ac:dyDescent="0.2">
      <c r="A52" s="521"/>
      <c r="B52" s="521"/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</row>
    <row r="53" spans="1:16" x14ac:dyDescent="0.2">
      <c r="A53" s="521"/>
      <c r="B53" s="521"/>
      <c r="C53" s="521"/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</row>
    <row r="54" spans="1:16" ht="15.75" x14ac:dyDescent="0.25">
      <c r="D54" s="300"/>
      <c r="H54" s="521"/>
      <c r="I54" s="521"/>
      <c r="J54" s="521"/>
      <c r="K54" s="521"/>
      <c r="L54" s="521"/>
      <c r="M54" s="521"/>
      <c r="N54" s="521"/>
      <c r="O54" s="521"/>
      <c r="P54" s="521"/>
    </row>
    <row r="55" spans="1:16" x14ac:dyDescent="0.2">
      <c r="A55" s="521"/>
      <c r="B55" s="521"/>
      <c r="C55" s="521"/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</row>
    <row r="56" spans="1:16" x14ac:dyDescent="0.2">
      <c r="A56" s="521"/>
      <c r="B56" s="521"/>
      <c r="C56" s="521"/>
      <c r="D56" s="521"/>
      <c r="E56" s="521"/>
      <c r="F56" s="521"/>
      <c r="G56" s="521"/>
      <c r="H56" s="521"/>
      <c r="I56" s="521"/>
      <c r="J56" s="521"/>
      <c r="K56" s="521"/>
      <c r="L56" s="521"/>
      <c r="M56" s="521"/>
      <c r="N56" s="521"/>
      <c r="O56" s="521"/>
      <c r="P56" s="521"/>
    </row>
    <row r="57" spans="1:16" x14ac:dyDescent="0.2">
      <c r="A57" s="521"/>
      <c r="B57" s="521"/>
      <c r="C57" s="521"/>
      <c r="D57" s="521"/>
      <c r="E57" s="521"/>
      <c r="F57" s="521"/>
      <c r="G57" s="521"/>
      <c r="H57" s="521"/>
      <c r="I57" s="521"/>
      <c r="J57" s="521"/>
      <c r="K57" s="521"/>
      <c r="L57" s="521"/>
      <c r="M57" s="521"/>
      <c r="N57" s="521"/>
      <c r="O57" s="521"/>
      <c r="P57" s="521"/>
    </row>
    <row r="58" spans="1:16" x14ac:dyDescent="0.2">
      <c r="A58" s="521"/>
      <c r="B58" s="521"/>
      <c r="C58" s="521"/>
      <c r="D58" s="521"/>
      <c r="E58" s="521"/>
      <c r="F58" s="521"/>
      <c r="G58" s="521"/>
      <c r="H58" s="521"/>
      <c r="I58" s="521"/>
      <c r="J58" s="521"/>
      <c r="K58" s="521"/>
      <c r="L58" s="521"/>
      <c r="M58" s="521"/>
      <c r="N58" s="521"/>
      <c r="O58" s="521"/>
      <c r="P58" s="521"/>
    </row>
    <row r="59" spans="1:16" x14ac:dyDescent="0.2">
      <c r="A59" s="521"/>
      <c r="B59" s="521"/>
      <c r="C59" s="521"/>
      <c r="D59" s="521"/>
      <c r="E59" s="521"/>
      <c r="F59" s="521"/>
      <c r="G59" s="521"/>
      <c r="H59" s="521"/>
      <c r="I59" s="521"/>
      <c r="J59" s="521"/>
      <c r="K59" s="521"/>
      <c r="L59" s="521"/>
      <c r="M59" s="521"/>
      <c r="N59" s="521"/>
      <c r="O59" s="521"/>
    </row>
    <row r="60" spans="1:16" x14ac:dyDescent="0.2">
      <c r="A60" s="521"/>
      <c r="B60" s="521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</row>
    <row r="61" spans="1:16" x14ac:dyDescent="0.2">
      <c r="A61" s="521"/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</row>
    <row r="62" spans="1:16" x14ac:dyDescent="0.2">
      <c r="A62" s="521"/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</row>
    <row r="63" spans="1:16" x14ac:dyDescent="0.2">
      <c r="A63" s="521"/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</row>
    <row r="64" spans="1:16" x14ac:dyDescent="0.2">
      <c r="A64" s="521"/>
      <c r="B64" s="521"/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</row>
    <row r="65" spans="1:85" x14ac:dyDescent="0.2">
      <c r="A65" s="521"/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</row>
    <row r="66" spans="1:85" x14ac:dyDescent="0.2">
      <c r="A66" s="521"/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</row>
    <row r="67" spans="1:85" x14ac:dyDescent="0.2">
      <c r="A67" s="521"/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</row>
    <row r="68" spans="1:85" x14ac:dyDescent="0.2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</row>
    <row r="69" spans="1:85" x14ac:dyDescent="0.2">
      <c r="A69" s="521"/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</row>
    <row r="70" spans="1:85" x14ac:dyDescent="0.2">
      <c r="A70" s="521"/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</row>
    <row r="71" spans="1:85" x14ac:dyDescent="0.2">
      <c r="A71" s="521"/>
      <c r="B71" s="521"/>
      <c r="C71" s="521"/>
      <c r="D71" s="521"/>
      <c r="E71" s="521"/>
      <c r="F71" s="521"/>
      <c r="G71" s="521"/>
      <c r="H71" s="521"/>
      <c r="I71" s="521"/>
      <c r="J71" s="521"/>
      <c r="K71" s="521"/>
      <c r="L71" s="521"/>
      <c r="M71" s="521"/>
      <c r="N71" s="521"/>
      <c r="O71" s="521"/>
    </row>
    <row r="72" spans="1:85" ht="13.5" thickBot="1" x14ac:dyDescent="0.25"/>
    <row r="73" spans="1:85" ht="30.75" customHeight="1" thickBot="1" x14ac:dyDescent="0.3">
      <c r="A73" s="292" t="s">
        <v>26</v>
      </c>
      <c r="B73" s="293" t="s">
        <v>553</v>
      </c>
      <c r="C73" s="294" t="s">
        <v>554</v>
      </c>
      <c r="D73" s="66"/>
      <c r="E73" s="66"/>
    </row>
    <row r="74" spans="1:85" ht="13.5" customHeight="1" x14ac:dyDescent="0.25">
      <c r="A74" s="295"/>
      <c r="B74" s="296"/>
      <c r="C74" s="297"/>
      <c r="D74" s="66"/>
      <c r="E74" s="66"/>
      <c r="G74" s="53"/>
    </row>
    <row r="75" spans="1:85" s="14" customFormat="1" ht="15.75" x14ac:dyDescent="0.25">
      <c r="A75" s="360" t="s">
        <v>311</v>
      </c>
      <c r="B75" s="703">
        <v>3589.92</v>
      </c>
      <c r="C75" s="703">
        <v>3297.89</v>
      </c>
      <c r="D75" s="66"/>
      <c r="E75" s="181"/>
      <c r="F75" s="179"/>
      <c r="G75" s="55"/>
      <c r="H75" s="179"/>
      <c r="I75" s="56"/>
      <c r="J75" s="57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</row>
    <row r="76" spans="1:85" s="14" customFormat="1" ht="16.5" customHeight="1" x14ac:dyDescent="0.25">
      <c r="A76" s="360" t="s">
        <v>56</v>
      </c>
      <c r="B76" s="703">
        <v>4063.97</v>
      </c>
      <c r="C76" s="703">
        <v>3603.54</v>
      </c>
      <c r="D76" s="66"/>
      <c r="E76" s="180"/>
      <c r="F76" s="179"/>
      <c r="G76" s="55"/>
      <c r="I76" s="56"/>
      <c r="J76" s="57"/>
      <c r="AV76" s="179"/>
      <c r="BY76" s="179"/>
      <c r="BZ76" s="179"/>
      <c r="CA76" s="179"/>
      <c r="CB76" s="179"/>
      <c r="CC76" s="179"/>
      <c r="CD76" s="179"/>
      <c r="CE76" s="179"/>
      <c r="CF76" s="179"/>
      <c r="CG76" s="179"/>
    </row>
    <row r="77" spans="1:85" s="14" customFormat="1" ht="15.75" x14ac:dyDescent="0.25">
      <c r="A77" s="360" t="s">
        <v>138</v>
      </c>
      <c r="B77" s="703">
        <v>5310.43</v>
      </c>
      <c r="C77" s="703">
        <v>4967.5200000000004</v>
      </c>
      <c r="D77" s="66"/>
      <c r="E77" s="181"/>
      <c r="F77" s="179"/>
      <c r="G77" s="55"/>
      <c r="I77" s="56"/>
      <c r="J77" s="57"/>
      <c r="AV77" s="179"/>
      <c r="BY77" s="179"/>
      <c r="BZ77" s="179"/>
      <c r="CA77" s="179"/>
      <c r="CB77" s="179"/>
      <c r="CC77" s="179"/>
      <c r="CD77" s="179"/>
      <c r="CE77" s="179"/>
      <c r="CF77" s="179"/>
      <c r="CG77" s="179"/>
    </row>
    <row r="78" spans="1:85" s="14" customFormat="1" ht="15.75" x14ac:dyDescent="0.25">
      <c r="A78" s="361" t="s">
        <v>332</v>
      </c>
      <c r="B78" s="704">
        <v>5381.16</v>
      </c>
      <c r="C78" s="704">
        <v>4758.3900000000003</v>
      </c>
      <c r="D78" s="66"/>
      <c r="E78" s="181"/>
      <c r="F78" s="58"/>
      <c r="G78" s="59"/>
      <c r="I78" s="60"/>
      <c r="J78" s="61"/>
      <c r="AV78" s="179"/>
      <c r="BY78" s="179"/>
      <c r="BZ78" s="179"/>
      <c r="CA78" s="179"/>
      <c r="CB78" s="179"/>
      <c r="CC78" s="179"/>
      <c r="CD78" s="179"/>
      <c r="CE78" s="179"/>
      <c r="CF78" s="179"/>
      <c r="CG78" s="179"/>
    </row>
    <row r="79" spans="1:85" s="14" customFormat="1" ht="15.75" x14ac:dyDescent="0.25">
      <c r="A79" s="360" t="s">
        <v>344</v>
      </c>
      <c r="B79" s="703">
        <v>5495.5</v>
      </c>
      <c r="C79" s="703">
        <v>4912.03</v>
      </c>
      <c r="D79" s="66"/>
      <c r="E79" s="181"/>
      <c r="F79" s="58"/>
      <c r="G79" s="59"/>
      <c r="H79" s="179"/>
      <c r="I79" s="60"/>
      <c r="J79" s="61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</row>
    <row r="80" spans="1:85" s="179" customFormat="1" ht="15.75" x14ac:dyDescent="0.25">
      <c r="A80" s="360" t="s">
        <v>1</v>
      </c>
      <c r="B80" s="703">
        <v>5838.08</v>
      </c>
      <c r="C80" s="703">
        <v>5059.03</v>
      </c>
      <c r="D80" s="66"/>
      <c r="E80" s="181"/>
      <c r="F80" s="58"/>
      <c r="G80" s="59"/>
      <c r="I80" s="60"/>
      <c r="J80" s="61"/>
    </row>
    <row r="81" spans="1:11" ht="15.75" x14ac:dyDescent="0.25">
      <c r="A81" s="361" t="s">
        <v>331</v>
      </c>
      <c r="B81" s="704">
        <v>6261.8</v>
      </c>
      <c r="C81" s="704">
        <v>5760.67</v>
      </c>
      <c r="D81" s="66"/>
      <c r="E81" s="182"/>
      <c r="F81" s="62"/>
      <c r="G81" s="4"/>
      <c r="H81" s="4"/>
      <c r="I81" s="63"/>
      <c r="J81" s="63"/>
    </row>
    <row r="82" spans="1:11" ht="15.75" x14ac:dyDescent="0.25">
      <c r="A82" s="360" t="s">
        <v>0</v>
      </c>
      <c r="B82" s="703">
        <v>6491.18</v>
      </c>
      <c r="C82" s="703">
        <v>5835.36</v>
      </c>
      <c r="D82" s="66"/>
      <c r="E82" s="181"/>
      <c r="F82" s="4"/>
      <c r="G82" s="64"/>
      <c r="H82" s="65"/>
      <c r="I82" s="66"/>
      <c r="J82" s="67"/>
      <c r="K82" s="54"/>
    </row>
    <row r="83" spans="1:11" s="47" customFormat="1" ht="16.5" thickBot="1" x14ac:dyDescent="0.3">
      <c r="A83" s="362" t="s">
        <v>312</v>
      </c>
      <c r="B83" s="705">
        <v>8392.52</v>
      </c>
      <c r="C83" s="705">
        <v>7899.38</v>
      </c>
      <c r="D83" s="66"/>
      <c r="E83" s="181"/>
      <c r="F83" s="68"/>
      <c r="G83" s="69"/>
      <c r="H83" s="70"/>
      <c r="I83" s="71"/>
      <c r="J83" s="72"/>
    </row>
    <row r="84" spans="1:11" x14ac:dyDescent="0.2">
      <c r="E84" s="4"/>
      <c r="F84" s="4"/>
    </row>
    <row r="85" spans="1:11" ht="29.25" customHeight="1" x14ac:dyDescent="0.2">
      <c r="A85" s="298"/>
      <c r="C85" s="299"/>
      <c r="E85" s="4"/>
      <c r="G85" s="4"/>
    </row>
    <row r="86" spans="1:11" ht="31.5" customHeight="1" x14ac:dyDescent="0.2">
      <c r="A86" s="521"/>
      <c r="B86" s="521"/>
      <c r="C86" s="521"/>
      <c r="D86" s="4"/>
      <c r="E86" s="4"/>
      <c r="F86" s="4"/>
      <c r="G86" s="4"/>
    </row>
    <row r="87" spans="1:11" x14ac:dyDescent="0.2">
      <c r="A87" s="521"/>
      <c r="B87" s="521"/>
      <c r="C87" s="521"/>
      <c r="D87" s="4"/>
      <c r="E87" s="4"/>
      <c r="F87" s="4"/>
      <c r="G87" s="4"/>
    </row>
    <row r="88" spans="1:11" x14ac:dyDescent="0.2">
      <c r="A88" s="521"/>
      <c r="B88" s="521"/>
      <c r="C88" s="521"/>
      <c r="D88" s="4"/>
      <c r="E88" s="4"/>
      <c r="F88" s="4"/>
      <c r="G88" s="4"/>
    </row>
    <row r="89" spans="1:11" x14ac:dyDescent="0.2">
      <c r="A89" s="521"/>
      <c r="B89" s="521"/>
      <c r="C89" s="521"/>
      <c r="D89" s="4"/>
      <c r="E89" s="4"/>
      <c r="F89" s="4"/>
      <c r="G89" s="4"/>
    </row>
    <row r="90" spans="1:11" x14ac:dyDescent="0.2">
      <c r="A90" s="521"/>
      <c r="B90" s="521"/>
      <c r="C90" s="521"/>
      <c r="D90" s="4"/>
      <c r="E90" s="4"/>
      <c r="F90" s="4"/>
      <c r="G90" s="4"/>
    </row>
    <row r="91" spans="1:11" x14ac:dyDescent="0.2">
      <c r="A91" s="521"/>
      <c r="B91" s="521"/>
      <c r="C91" s="521"/>
      <c r="D91" s="4"/>
      <c r="E91" s="4"/>
      <c r="F91" s="4"/>
      <c r="G91" s="4"/>
    </row>
    <row r="92" spans="1:11" x14ac:dyDescent="0.2">
      <c r="A92" s="521"/>
      <c r="B92" s="521"/>
      <c r="C92" s="521"/>
      <c r="D92" s="4"/>
      <c r="E92" s="4"/>
      <c r="F92" s="4"/>
      <c r="G92" s="4"/>
    </row>
    <row r="93" spans="1:11" x14ac:dyDescent="0.2">
      <c r="A93" s="521"/>
      <c r="B93" s="521"/>
      <c r="C93" s="521"/>
      <c r="D93" s="4"/>
      <c r="E93" s="4"/>
      <c r="F93" s="4"/>
      <c r="G93" s="4"/>
    </row>
    <row r="94" spans="1:11" x14ac:dyDescent="0.2">
      <c r="A94" s="521"/>
      <c r="B94" s="521"/>
      <c r="C94" s="521"/>
      <c r="D94" s="4"/>
      <c r="E94" s="4"/>
      <c r="F94" s="4"/>
      <c r="G94" s="4"/>
    </row>
    <row r="95" spans="1:11" x14ac:dyDescent="0.2">
      <c r="A95" s="521"/>
      <c r="B95" s="521"/>
      <c r="C95" s="521"/>
      <c r="D95" s="4"/>
      <c r="E95" s="4"/>
      <c r="F95" s="4"/>
      <c r="G95" s="4"/>
    </row>
    <row r="96" spans="1:11" x14ac:dyDescent="0.2">
      <c r="A96" s="521"/>
      <c r="B96" s="521"/>
      <c r="C96" s="521"/>
      <c r="D96" s="4"/>
      <c r="E96" s="4"/>
      <c r="F96" s="4"/>
      <c r="G96" s="4"/>
    </row>
    <row r="97" spans="1:19" x14ac:dyDescent="0.2">
      <c r="A97" s="521"/>
      <c r="B97" s="521"/>
      <c r="C97" s="521"/>
      <c r="D97" s="4"/>
      <c r="E97" s="4"/>
      <c r="F97" s="4"/>
      <c r="G97" s="4"/>
    </row>
    <row r="98" spans="1:19" x14ac:dyDescent="0.2">
      <c r="A98" s="521"/>
      <c r="B98" s="521"/>
      <c r="C98" s="521"/>
      <c r="D98" s="4"/>
      <c r="E98" s="4"/>
      <c r="F98" s="4"/>
      <c r="G98" s="4"/>
    </row>
    <row r="99" spans="1:19" x14ac:dyDescent="0.2">
      <c r="A99" s="521"/>
      <c r="B99" s="521"/>
      <c r="C99" s="521"/>
      <c r="D99" s="4"/>
      <c r="E99" s="4"/>
      <c r="F99" s="4"/>
      <c r="G99" s="4"/>
    </row>
    <row r="100" spans="1:19" x14ac:dyDescent="0.2">
      <c r="A100" s="4"/>
      <c r="B100" s="4"/>
      <c r="C100" s="301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62" t="s">
        <v>163</v>
      </c>
      <c r="B102" s="764" t="s">
        <v>5</v>
      </c>
      <c r="C102" s="765"/>
      <c r="D102" s="766"/>
      <c r="E102" s="764" t="s">
        <v>6</v>
      </c>
      <c r="F102" s="765"/>
      <c r="G102" s="766"/>
      <c r="H102" s="759" t="s">
        <v>8</v>
      </c>
      <c r="I102" s="760"/>
      <c r="J102" s="761"/>
      <c r="K102" s="759" t="s">
        <v>7</v>
      </c>
      <c r="L102" s="760"/>
      <c r="M102" s="761"/>
      <c r="N102" s="759" t="s">
        <v>158</v>
      </c>
      <c r="O102" s="760"/>
      <c r="P102" s="761"/>
      <c r="Q102" s="759" t="s">
        <v>159</v>
      </c>
      <c r="R102" s="760"/>
      <c r="S102" s="761"/>
    </row>
    <row r="103" spans="1:19" ht="16.5" thickBot="1" x14ac:dyDescent="0.3">
      <c r="A103" s="763"/>
      <c r="B103" s="140">
        <v>2013</v>
      </c>
      <c r="C103" s="141">
        <v>2014</v>
      </c>
      <c r="D103" s="142">
        <v>2015</v>
      </c>
      <c r="E103" s="140">
        <v>2013</v>
      </c>
      <c r="F103" s="141">
        <v>2014</v>
      </c>
      <c r="G103" s="142">
        <v>2015</v>
      </c>
      <c r="H103" s="140">
        <v>2013</v>
      </c>
      <c r="I103" s="141">
        <v>2014</v>
      </c>
      <c r="J103" s="142">
        <v>2015</v>
      </c>
      <c r="K103" s="140">
        <v>2013</v>
      </c>
      <c r="L103" s="141">
        <v>2014</v>
      </c>
      <c r="M103" s="142">
        <v>2015</v>
      </c>
      <c r="N103" s="140">
        <v>2013</v>
      </c>
      <c r="O103" s="141">
        <v>2014</v>
      </c>
      <c r="P103" s="142">
        <v>2015</v>
      </c>
      <c r="Q103" s="140">
        <v>2013</v>
      </c>
      <c r="R103" s="141">
        <v>2014</v>
      </c>
      <c r="S103" s="142">
        <v>2015</v>
      </c>
    </row>
    <row r="104" spans="1:19" ht="16.5" x14ac:dyDescent="0.25">
      <c r="A104" s="302" t="s">
        <v>9</v>
      </c>
      <c r="B104" s="143">
        <v>8048.7713636363642</v>
      </c>
      <c r="C104" s="144">
        <v>7294.3281818181822</v>
      </c>
      <c r="D104" s="145">
        <v>5815.07</v>
      </c>
      <c r="E104" s="146">
        <v>17459.886363636364</v>
      </c>
      <c r="F104" s="145">
        <v>14076.37</v>
      </c>
      <c r="G104" s="147">
        <v>14766.91</v>
      </c>
      <c r="H104" s="143">
        <v>1636.57</v>
      </c>
      <c r="I104" s="144">
        <v>1423.18</v>
      </c>
      <c r="J104" s="145">
        <v>1243.48</v>
      </c>
      <c r="K104" s="148">
        <v>712.36</v>
      </c>
      <c r="L104" s="149">
        <v>734.14</v>
      </c>
      <c r="M104" s="145">
        <v>784.33</v>
      </c>
      <c r="N104" s="148">
        <v>1669.91</v>
      </c>
      <c r="O104" s="149">
        <v>1244.8</v>
      </c>
      <c r="P104" s="145">
        <v>1251.8499999999999</v>
      </c>
      <c r="Q104" s="148">
        <v>31.06</v>
      </c>
      <c r="R104" s="149">
        <v>19.91</v>
      </c>
      <c r="S104" s="145">
        <v>17.100000000000001</v>
      </c>
    </row>
    <row r="105" spans="1:19" ht="16.5" x14ac:dyDescent="0.25">
      <c r="A105" s="303" t="s">
        <v>10</v>
      </c>
      <c r="B105" s="150">
        <v>8070.02</v>
      </c>
      <c r="C105" s="151">
        <v>7151.58</v>
      </c>
      <c r="D105" s="152">
        <v>5701.4874999999993</v>
      </c>
      <c r="E105" s="153">
        <v>17728.625</v>
      </c>
      <c r="F105" s="152">
        <v>14191.63</v>
      </c>
      <c r="G105" s="154">
        <v>14531.125</v>
      </c>
      <c r="H105" s="150">
        <v>1673.75</v>
      </c>
      <c r="I105" s="151">
        <v>1410.5</v>
      </c>
      <c r="J105" s="152">
        <v>1197.5999999999999</v>
      </c>
      <c r="K105" s="155">
        <v>751.93</v>
      </c>
      <c r="L105" s="156">
        <v>728.55</v>
      </c>
      <c r="M105" s="152">
        <v>785.55</v>
      </c>
      <c r="N105" s="155">
        <v>1627.59</v>
      </c>
      <c r="O105" s="156">
        <v>1300.98</v>
      </c>
      <c r="P105" s="152">
        <v>1227.19</v>
      </c>
      <c r="Q105" s="155">
        <v>30.33</v>
      </c>
      <c r="R105" s="156">
        <v>20.83</v>
      </c>
      <c r="S105" s="152">
        <v>16.84</v>
      </c>
    </row>
    <row r="106" spans="1:19" ht="16.5" x14ac:dyDescent="0.25">
      <c r="A106" s="303" t="s">
        <v>11</v>
      </c>
      <c r="B106" s="150">
        <v>7662.24</v>
      </c>
      <c r="C106" s="151">
        <v>6667.56</v>
      </c>
      <c r="D106" s="152">
        <v>5925.4554545454539</v>
      </c>
      <c r="E106" s="153">
        <v>16725.13</v>
      </c>
      <c r="F106" s="152">
        <v>15656.79</v>
      </c>
      <c r="G106" s="154">
        <v>13742.160909090908</v>
      </c>
      <c r="H106" s="150">
        <v>1583.3</v>
      </c>
      <c r="I106" s="151">
        <v>1451.62</v>
      </c>
      <c r="J106" s="152">
        <v>1138.6400000000001</v>
      </c>
      <c r="K106" s="155">
        <v>756.65</v>
      </c>
      <c r="L106" s="156">
        <v>773.07</v>
      </c>
      <c r="M106" s="152">
        <v>786.32</v>
      </c>
      <c r="N106" s="155">
        <v>1592.86</v>
      </c>
      <c r="O106" s="156">
        <v>1336.08</v>
      </c>
      <c r="P106" s="152">
        <v>1178.6300000000001</v>
      </c>
      <c r="Q106" s="155">
        <v>28.8</v>
      </c>
      <c r="R106" s="156">
        <v>20.74</v>
      </c>
      <c r="S106" s="152">
        <v>16.22</v>
      </c>
    </row>
    <row r="107" spans="1:19" ht="16.5" x14ac:dyDescent="0.25">
      <c r="A107" s="303" t="s">
        <v>12</v>
      </c>
      <c r="B107" s="150">
        <v>7202.97</v>
      </c>
      <c r="C107" s="151">
        <v>6670.24</v>
      </c>
      <c r="D107" s="152">
        <v>6027.97</v>
      </c>
      <c r="E107" s="153">
        <v>15631.55</v>
      </c>
      <c r="F107" s="152">
        <v>17370.75</v>
      </c>
      <c r="G107" s="154">
        <v>12779.75</v>
      </c>
      <c r="H107" s="150">
        <v>1489.12</v>
      </c>
      <c r="I107" s="151">
        <v>1431.5</v>
      </c>
      <c r="J107" s="152">
        <v>1150.0999999999999</v>
      </c>
      <c r="K107" s="155">
        <v>703.05</v>
      </c>
      <c r="L107" s="156">
        <v>792.33</v>
      </c>
      <c r="M107" s="152">
        <v>768.8</v>
      </c>
      <c r="N107" s="155">
        <v>1485.08</v>
      </c>
      <c r="O107" s="156">
        <v>1299</v>
      </c>
      <c r="P107" s="152">
        <v>1197.9100000000001</v>
      </c>
      <c r="Q107" s="155">
        <v>25.2</v>
      </c>
      <c r="R107" s="156">
        <v>19.71</v>
      </c>
      <c r="S107" s="152">
        <v>16.34</v>
      </c>
    </row>
    <row r="108" spans="1:19" ht="16.5" x14ac:dyDescent="0.25">
      <c r="A108" s="303" t="s">
        <v>13</v>
      </c>
      <c r="B108" s="150">
        <v>7228.62</v>
      </c>
      <c r="C108" s="151">
        <v>6883.15</v>
      </c>
      <c r="D108" s="152">
        <v>6300.0776315789481</v>
      </c>
      <c r="E108" s="153">
        <v>14947.98</v>
      </c>
      <c r="F108" s="152">
        <v>19434.38</v>
      </c>
      <c r="G108" s="154">
        <v>13504.998684210526</v>
      </c>
      <c r="H108" s="150">
        <v>1474.9</v>
      </c>
      <c r="I108" s="151">
        <v>1455.89</v>
      </c>
      <c r="J108" s="152">
        <v>1140.26</v>
      </c>
      <c r="K108" s="155">
        <v>720.19</v>
      </c>
      <c r="L108" s="156">
        <v>821.05</v>
      </c>
      <c r="M108" s="152">
        <v>784.42</v>
      </c>
      <c r="N108" s="155">
        <v>1413.87</v>
      </c>
      <c r="O108" s="156">
        <v>1286.69</v>
      </c>
      <c r="P108" s="152">
        <v>1199.05</v>
      </c>
      <c r="Q108" s="155">
        <v>23.01</v>
      </c>
      <c r="R108" s="156">
        <v>19.36</v>
      </c>
      <c r="S108" s="152">
        <v>16.8</v>
      </c>
    </row>
    <row r="109" spans="1:19" ht="16.5" x14ac:dyDescent="0.25">
      <c r="A109" s="303" t="s">
        <v>14</v>
      </c>
      <c r="B109" s="157">
        <v>7003.7150000000001</v>
      </c>
      <c r="C109" s="151">
        <v>6805.8</v>
      </c>
      <c r="D109" s="152">
        <v>5833.2168181818179</v>
      </c>
      <c r="E109" s="158">
        <v>14266.875</v>
      </c>
      <c r="F109" s="152">
        <v>18568.22</v>
      </c>
      <c r="G109" s="154">
        <v>12776.591363636364</v>
      </c>
      <c r="H109" s="157">
        <v>1430.23</v>
      </c>
      <c r="I109" s="151">
        <v>1452.57</v>
      </c>
      <c r="J109" s="152">
        <v>1088.77</v>
      </c>
      <c r="K109" s="159">
        <v>713.68</v>
      </c>
      <c r="L109" s="156">
        <v>832.19</v>
      </c>
      <c r="M109" s="152">
        <v>726.77</v>
      </c>
      <c r="N109" s="159">
        <v>1342.36</v>
      </c>
      <c r="O109" s="156">
        <v>1279.0999999999999</v>
      </c>
      <c r="P109" s="152">
        <v>1181.5</v>
      </c>
      <c r="Q109" s="159">
        <v>21.11</v>
      </c>
      <c r="R109" s="156">
        <v>19.79</v>
      </c>
      <c r="S109" s="152">
        <v>16.100000000000001</v>
      </c>
    </row>
    <row r="110" spans="1:19" ht="16.5" x14ac:dyDescent="0.25">
      <c r="A110" s="303" t="s">
        <v>113</v>
      </c>
      <c r="B110" s="157">
        <v>6892.5091304347825</v>
      </c>
      <c r="C110" s="151">
        <v>7104.02</v>
      </c>
      <c r="D110" s="152">
        <v>5456.2165217391303</v>
      </c>
      <c r="E110" s="158">
        <v>13702.174999999999</v>
      </c>
      <c r="F110" s="152">
        <v>19046.737391304348</v>
      </c>
      <c r="G110" s="154">
        <v>11380.55</v>
      </c>
      <c r="H110" s="157">
        <v>1401.48</v>
      </c>
      <c r="I110" s="151">
        <v>1492.48</v>
      </c>
      <c r="J110" s="152">
        <v>1014.09</v>
      </c>
      <c r="K110" s="159">
        <v>718.02</v>
      </c>
      <c r="L110" s="156">
        <v>871.36</v>
      </c>
      <c r="M110" s="152">
        <v>642.57000000000005</v>
      </c>
      <c r="N110" s="159">
        <v>1286.72</v>
      </c>
      <c r="O110" s="156">
        <v>1311.11</v>
      </c>
      <c r="P110" s="152">
        <v>1130.04</v>
      </c>
      <c r="Q110" s="159">
        <v>19.71</v>
      </c>
      <c r="R110" s="156">
        <v>20.93</v>
      </c>
      <c r="S110" s="152">
        <v>15.07</v>
      </c>
    </row>
    <row r="111" spans="1:19" ht="16.5" x14ac:dyDescent="0.25">
      <c r="A111" s="137" t="s">
        <v>121</v>
      </c>
      <c r="B111" s="160">
        <v>7181.88</v>
      </c>
      <c r="C111" s="151">
        <v>7000.1750000000002</v>
      </c>
      <c r="D111" s="152">
        <v>5088.5600000000004</v>
      </c>
      <c r="E111" s="161">
        <v>14278.22</v>
      </c>
      <c r="F111" s="152">
        <v>18572.375</v>
      </c>
      <c r="G111" s="154">
        <v>10338.75</v>
      </c>
      <c r="H111" s="160">
        <v>1494.1</v>
      </c>
      <c r="I111" s="151">
        <v>1447.64</v>
      </c>
      <c r="J111" s="152">
        <v>983.15</v>
      </c>
      <c r="K111" s="162">
        <v>740.57</v>
      </c>
      <c r="L111" s="156">
        <v>875.32</v>
      </c>
      <c r="M111" s="152">
        <v>595.4</v>
      </c>
      <c r="N111" s="162">
        <v>1347.1</v>
      </c>
      <c r="O111" s="156">
        <v>1295.94</v>
      </c>
      <c r="P111" s="152">
        <v>1117.48</v>
      </c>
      <c r="Q111" s="162">
        <v>21.84</v>
      </c>
      <c r="R111" s="156">
        <v>19.8</v>
      </c>
      <c r="S111" s="152">
        <v>14.94</v>
      </c>
    </row>
    <row r="112" spans="1:19" ht="16.5" x14ac:dyDescent="0.25">
      <c r="A112" s="137" t="s">
        <v>127</v>
      </c>
      <c r="B112" s="160">
        <v>7161.11</v>
      </c>
      <c r="C112" s="151">
        <v>6871.8286363636362</v>
      </c>
      <c r="D112" s="152">
        <v>5207.3204545454546</v>
      </c>
      <c r="E112" s="161">
        <v>13776.19</v>
      </c>
      <c r="F112" s="152">
        <v>18075.8</v>
      </c>
      <c r="G112" s="154">
        <v>9895.4599999999991</v>
      </c>
      <c r="H112" s="160">
        <v>1456.86</v>
      </c>
      <c r="I112" s="151">
        <v>1362.29</v>
      </c>
      <c r="J112" s="152">
        <v>965.36</v>
      </c>
      <c r="K112" s="162">
        <v>709.14</v>
      </c>
      <c r="L112" s="156">
        <v>841.88</v>
      </c>
      <c r="M112" s="152">
        <v>608.5</v>
      </c>
      <c r="N112" s="162">
        <v>1348.8</v>
      </c>
      <c r="O112" s="156">
        <v>1239.75</v>
      </c>
      <c r="P112" s="152">
        <v>1124.53</v>
      </c>
      <c r="Q112" s="162">
        <v>22.56</v>
      </c>
      <c r="R112" s="156">
        <v>18.48</v>
      </c>
      <c r="S112" s="152">
        <v>14.79</v>
      </c>
    </row>
    <row r="113" spans="1:19" ht="16.5" x14ac:dyDescent="0.25">
      <c r="A113" s="137" t="s">
        <v>128</v>
      </c>
      <c r="B113" s="160">
        <v>7188.38</v>
      </c>
      <c r="C113" s="151">
        <v>6738.73</v>
      </c>
      <c r="D113" s="152">
        <v>5221.8100000000004</v>
      </c>
      <c r="E113" s="161">
        <v>14066.41</v>
      </c>
      <c r="F113" s="152">
        <v>15765.33</v>
      </c>
      <c r="G113" s="154">
        <v>10341.370000000001</v>
      </c>
      <c r="H113" s="160">
        <v>1413.48</v>
      </c>
      <c r="I113" s="151">
        <v>1259.3399999999999</v>
      </c>
      <c r="J113" s="152">
        <v>977.09</v>
      </c>
      <c r="K113" s="162">
        <v>724.61</v>
      </c>
      <c r="L113" s="156">
        <v>778.24</v>
      </c>
      <c r="M113" s="152">
        <v>691.5</v>
      </c>
      <c r="N113" s="162">
        <v>1316.18</v>
      </c>
      <c r="O113" s="156">
        <v>1221.27</v>
      </c>
      <c r="P113" s="152">
        <v>1159.25</v>
      </c>
      <c r="Q113" s="162">
        <v>21.92</v>
      </c>
      <c r="R113" s="156">
        <v>17.170000000000002</v>
      </c>
      <c r="S113" s="152">
        <v>15.71</v>
      </c>
    </row>
    <row r="114" spans="1:19" ht="16.5" x14ac:dyDescent="0.25">
      <c r="A114" s="137" t="s">
        <v>132</v>
      </c>
      <c r="B114" s="160">
        <v>7066.06</v>
      </c>
      <c r="C114" s="151">
        <v>6700.67</v>
      </c>
      <c r="D114" s="152">
        <v>4807.6290476190479</v>
      </c>
      <c r="E114" s="161">
        <v>13725.12</v>
      </c>
      <c r="F114" s="152">
        <v>15702.38</v>
      </c>
      <c r="G114" s="154">
        <v>9228.5714285714275</v>
      </c>
      <c r="H114" s="160">
        <v>1420.19</v>
      </c>
      <c r="I114" s="151">
        <v>1208.8499999999999</v>
      </c>
      <c r="J114" s="152">
        <v>883.52</v>
      </c>
      <c r="K114" s="162">
        <v>733.36</v>
      </c>
      <c r="L114" s="156">
        <v>780.75</v>
      </c>
      <c r="M114" s="152">
        <v>574.04999999999995</v>
      </c>
      <c r="N114" s="162">
        <v>1276.45</v>
      </c>
      <c r="O114" s="156">
        <v>1176.3</v>
      </c>
      <c r="P114" s="152">
        <v>1085.7</v>
      </c>
      <c r="Q114" s="162">
        <v>20.77</v>
      </c>
      <c r="R114" s="156">
        <v>15.97</v>
      </c>
      <c r="S114" s="152">
        <v>14.51</v>
      </c>
    </row>
    <row r="115" spans="1:19" ht="17.25" thickBot="1" x14ac:dyDescent="0.3">
      <c r="A115" s="163" t="s">
        <v>133</v>
      </c>
      <c r="B115" s="164">
        <v>7202.5499999999993</v>
      </c>
      <c r="C115" s="165">
        <v>6422.23</v>
      </c>
      <c r="D115" s="166">
        <v>4628.5949999999993</v>
      </c>
      <c r="E115" s="167">
        <v>13911.125</v>
      </c>
      <c r="F115" s="166">
        <v>15914.29</v>
      </c>
      <c r="G115" s="168">
        <v>8688.6914285714283</v>
      </c>
      <c r="H115" s="164">
        <v>1357.1</v>
      </c>
      <c r="I115" s="165">
        <v>1215.67</v>
      </c>
      <c r="J115" s="166">
        <v>859.9</v>
      </c>
      <c r="K115" s="169">
        <v>718.2</v>
      </c>
      <c r="L115" s="170">
        <v>805.52</v>
      </c>
      <c r="M115" s="166">
        <v>552.04999999999995</v>
      </c>
      <c r="N115" s="169">
        <v>1222.76</v>
      </c>
      <c r="O115" s="170">
        <v>1200.94</v>
      </c>
      <c r="P115" s="166">
        <v>1068.1400000000001</v>
      </c>
      <c r="Q115" s="169">
        <v>19.61</v>
      </c>
      <c r="R115" s="170">
        <v>16.239999999999998</v>
      </c>
      <c r="S115" s="166">
        <v>14.05</v>
      </c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7">
    <mergeCell ref="Q102:S102"/>
    <mergeCell ref="A102:A103"/>
    <mergeCell ref="B102:D102"/>
    <mergeCell ref="E102:G102"/>
    <mergeCell ref="N102:P102"/>
    <mergeCell ref="K102:M102"/>
    <mergeCell ref="H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91"/>
  <sheetViews>
    <sheetView zoomScale="73" zoomScaleNormal="73" workbookViewId="0">
      <pane ySplit="4" topLeftCell="A5" activePane="bottomLeft" state="frozen"/>
      <selection activeCell="M21" sqref="M21"/>
      <selection pane="bottomLeft" activeCell="D67" sqref="D67"/>
    </sheetView>
  </sheetViews>
  <sheetFormatPr defaultRowHeight="15.75" x14ac:dyDescent="0.25"/>
  <cols>
    <col min="1" max="1" width="58.5703125" style="521" customWidth="1"/>
    <col min="2" max="2" width="14.28515625" style="521" customWidth="1"/>
    <col min="3" max="3" width="15.28515625" style="521" customWidth="1"/>
    <col min="4" max="4" width="16.7109375" style="522" customWidth="1"/>
    <col min="5" max="5" width="15" style="522" customWidth="1"/>
    <col min="6" max="6" width="22.5703125" style="522" customWidth="1"/>
    <col min="7" max="7" width="12.5703125" style="521" customWidth="1"/>
    <col min="8" max="16384" width="9.140625" style="521"/>
  </cols>
  <sheetData>
    <row r="1" spans="1:6" ht="22.5" x14ac:dyDescent="0.2">
      <c r="A1" s="876" t="s">
        <v>111</v>
      </c>
      <c r="B1" s="876"/>
      <c r="C1" s="876"/>
      <c r="D1" s="876"/>
      <c r="E1" s="876"/>
      <c r="F1" s="876"/>
    </row>
    <row r="2" spans="1:6" ht="23.25" thickBot="1" x14ac:dyDescent="0.25">
      <c r="A2" s="706"/>
      <c r="B2" s="706"/>
      <c r="C2" s="706"/>
      <c r="D2" s="706"/>
      <c r="E2" s="706"/>
      <c r="F2" s="706"/>
    </row>
    <row r="3" spans="1:6" ht="19.5" thickBot="1" x14ac:dyDescent="0.25">
      <c r="A3" s="803" t="s">
        <v>62</v>
      </c>
      <c r="B3" s="877" t="s">
        <v>36</v>
      </c>
      <c r="C3" s="930" t="s">
        <v>46</v>
      </c>
      <c r="D3" s="931"/>
      <c r="E3" s="932"/>
      <c r="F3" s="531" t="s">
        <v>47</v>
      </c>
    </row>
    <row r="4" spans="1:6" ht="28.5" customHeight="1" thickBot="1" x14ac:dyDescent="0.25">
      <c r="A4" s="878"/>
      <c r="B4" s="929"/>
      <c r="C4" s="530" t="s">
        <v>310</v>
      </c>
      <c r="D4" s="532" t="s">
        <v>548</v>
      </c>
      <c r="E4" s="710" t="s">
        <v>54</v>
      </c>
      <c r="F4" s="532" t="s">
        <v>548</v>
      </c>
    </row>
    <row r="5" spans="1:6" ht="23.25" customHeight="1" x14ac:dyDescent="0.3">
      <c r="A5" s="373" t="s">
        <v>33</v>
      </c>
      <c r="B5" s="374"/>
      <c r="C5" s="709"/>
      <c r="D5" s="709"/>
      <c r="E5" s="709"/>
      <c r="F5" s="709"/>
    </row>
    <row r="6" spans="1:6" ht="21.75" customHeight="1" x14ac:dyDescent="0.25">
      <c r="A6" s="375" t="s">
        <v>66</v>
      </c>
      <c r="B6" s="7" t="s">
        <v>41</v>
      </c>
      <c r="C6" s="709">
        <v>41.6</v>
      </c>
      <c r="D6" s="709">
        <v>47.2</v>
      </c>
      <c r="E6" s="709">
        <f t="shared" ref="E6:E34" si="0">D6/C6*100</f>
        <v>113.46153846153845</v>
      </c>
      <c r="F6" s="709">
        <v>46.9</v>
      </c>
    </row>
    <row r="7" spans="1:6" ht="21.75" customHeight="1" x14ac:dyDescent="0.25">
      <c r="A7" s="375" t="s">
        <v>294</v>
      </c>
      <c r="B7" s="7" t="s">
        <v>41</v>
      </c>
      <c r="C7" s="709">
        <v>78.5</v>
      </c>
      <c r="D7" s="709">
        <v>88.3</v>
      </c>
      <c r="E7" s="709">
        <f t="shared" si="0"/>
        <v>112.48407643312102</v>
      </c>
      <c r="F7" s="709">
        <v>72.2</v>
      </c>
    </row>
    <row r="8" spans="1:6" ht="21.75" customHeight="1" x14ac:dyDescent="0.25">
      <c r="A8" s="375" t="s">
        <v>228</v>
      </c>
      <c r="B8" s="7" t="s">
        <v>41</v>
      </c>
      <c r="C8" s="709">
        <v>79.3</v>
      </c>
      <c r="D8" s="709">
        <v>88.6</v>
      </c>
      <c r="E8" s="709">
        <f t="shared" si="0"/>
        <v>111.72761664564943</v>
      </c>
      <c r="F8" s="709">
        <v>73.3</v>
      </c>
    </row>
    <row r="9" spans="1:6" ht="21.75" customHeight="1" x14ac:dyDescent="0.25">
      <c r="A9" s="375" t="s">
        <v>67</v>
      </c>
      <c r="B9" s="7" t="s">
        <v>41</v>
      </c>
      <c r="C9" s="709">
        <v>90.2</v>
      </c>
      <c r="D9" s="709">
        <v>105.4</v>
      </c>
      <c r="E9" s="709">
        <f t="shared" si="0"/>
        <v>116.85144124168514</v>
      </c>
      <c r="F9" s="709">
        <v>123.4</v>
      </c>
    </row>
    <row r="10" spans="1:6" ht="21.75" customHeight="1" x14ac:dyDescent="0.25">
      <c r="A10" s="375" t="s">
        <v>295</v>
      </c>
      <c r="B10" s="7" t="s">
        <v>41</v>
      </c>
      <c r="C10" s="709">
        <v>85.5</v>
      </c>
      <c r="D10" s="709">
        <v>105.8</v>
      </c>
      <c r="E10" s="709">
        <f t="shared" si="0"/>
        <v>123.74269005847952</v>
      </c>
      <c r="F10" s="709">
        <v>103.1</v>
      </c>
    </row>
    <row r="11" spans="1:6" ht="21.75" customHeight="1" x14ac:dyDescent="0.25">
      <c r="A11" s="375" t="s">
        <v>68</v>
      </c>
      <c r="B11" s="7" t="s">
        <v>41</v>
      </c>
      <c r="C11" s="709">
        <v>93.1</v>
      </c>
      <c r="D11" s="709">
        <v>105.1</v>
      </c>
      <c r="E11" s="709">
        <f t="shared" si="0"/>
        <v>112.88936627282492</v>
      </c>
      <c r="F11" s="709">
        <v>102.3</v>
      </c>
    </row>
    <row r="12" spans="1:6" ht="21.75" customHeight="1" x14ac:dyDescent="0.25">
      <c r="A12" s="375" t="s">
        <v>69</v>
      </c>
      <c r="B12" s="7" t="s">
        <v>41</v>
      </c>
      <c r="C12" s="709">
        <v>37.6</v>
      </c>
      <c r="D12" s="709">
        <v>35.799999999999997</v>
      </c>
      <c r="E12" s="709">
        <f t="shared" si="0"/>
        <v>95.212765957446805</v>
      </c>
      <c r="F12" s="709">
        <v>39</v>
      </c>
    </row>
    <row r="13" spans="1:6" ht="21.75" customHeight="1" x14ac:dyDescent="0.25">
      <c r="A13" s="375" t="s">
        <v>304</v>
      </c>
      <c r="B13" s="7" t="s">
        <v>41</v>
      </c>
      <c r="C13" s="709">
        <v>42.5</v>
      </c>
      <c r="D13" s="709">
        <v>40.9</v>
      </c>
      <c r="E13" s="709">
        <f t="shared" si="0"/>
        <v>96.235294117647058</v>
      </c>
      <c r="F13" s="709">
        <v>40.1</v>
      </c>
    </row>
    <row r="14" spans="1:6" ht="21.75" customHeight="1" x14ac:dyDescent="0.25">
      <c r="A14" s="375" t="s">
        <v>70</v>
      </c>
      <c r="B14" s="7" t="s">
        <v>41</v>
      </c>
      <c r="C14" s="709">
        <v>44.3</v>
      </c>
      <c r="D14" s="709">
        <v>39.4</v>
      </c>
      <c r="E14" s="709">
        <f t="shared" si="0"/>
        <v>88.939051918735885</v>
      </c>
      <c r="F14" s="709">
        <v>44.7</v>
      </c>
    </row>
    <row r="15" spans="1:6" ht="21.75" customHeight="1" x14ac:dyDescent="0.25">
      <c r="A15" s="375" t="s">
        <v>296</v>
      </c>
      <c r="B15" s="7" t="s">
        <v>41</v>
      </c>
      <c r="C15" s="709">
        <v>354.2</v>
      </c>
      <c r="D15" s="709">
        <v>422.9</v>
      </c>
      <c r="E15" s="709">
        <f t="shared" si="0"/>
        <v>119.39582156973461</v>
      </c>
      <c r="F15" s="709">
        <v>443.1</v>
      </c>
    </row>
    <row r="16" spans="1:6" ht="21.75" customHeight="1" x14ac:dyDescent="0.25">
      <c r="A16" s="375" t="s">
        <v>297</v>
      </c>
      <c r="B16" s="7" t="s">
        <v>41</v>
      </c>
      <c r="C16" s="709">
        <v>337.4</v>
      </c>
      <c r="D16" s="709">
        <v>396.1</v>
      </c>
      <c r="E16" s="709">
        <f t="shared" si="0"/>
        <v>117.39774748073503</v>
      </c>
      <c r="F16" s="709">
        <v>378</v>
      </c>
    </row>
    <row r="17" spans="1:6" ht="21.75" customHeight="1" x14ac:dyDescent="0.25">
      <c r="A17" s="375" t="s">
        <v>298</v>
      </c>
      <c r="B17" s="7" t="s">
        <v>41</v>
      </c>
      <c r="C17" s="709">
        <v>133.1</v>
      </c>
      <c r="D17" s="709">
        <v>149.4</v>
      </c>
      <c r="E17" s="709">
        <f t="shared" si="0"/>
        <v>112.24643125469574</v>
      </c>
      <c r="F17" s="709">
        <v>155.4</v>
      </c>
    </row>
    <row r="18" spans="1:6" ht="21.75" customHeight="1" x14ac:dyDescent="0.25">
      <c r="A18" s="375" t="s">
        <v>299</v>
      </c>
      <c r="B18" s="7" t="s">
        <v>41</v>
      </c>
      <c r="C18" s="709">
        <v>160.1</v>
      </c>
      <c r="D18" s="709">
        <v>172.1</v>
      </c>
      <c r="E18" s="709">
        <f t="shared" si="0"/>
        <v>107.49531542785759</v>
      </c>
      <c r="F18" s="709">
        <v>183.6</v>
      </c>
    </row>
    <row r="19" spans="1:6" ht="21.75" customHeight="1" x14ac:dyDescent="0.25">
      <c r="A19" s="375" t="s">
        <v>300</v>
      </c>
      <c r="B19" s="7" t="s">
        <v>41</v>
      </c>
      <c r="C19" s="709">
        <v>101.4</v>
      </c>
      <c r="D19" s="709">
        <v>127.4</v>
      </c>
      <c r="E19" s="709">
        <f t="shared" si="0"/>
        <v>125.64102564102564</v>
      </c>
      <c r="F19" s="709">
        <v>147.80000000000001</v>
      </c>
    </row>
    <row r="20" spans="1:6" ht="21.75" customHeight="1" x14ac:dyDescent="0.25">
      <c r="A20" s="375" t="s">
        <v>301</v>
      </c>
      <c r="B20" s="7" t="s">
        <v>41</v>
      </c>
      <c r="C20" s="709">
        <v>102.5</v>
      </c>
      <c r="D20" s="709">
        <v>156.5</v>
      </c>
      <c r="E20" s="709">
        <f t="shared" si="0"/>
        <v>152.6829268292683</v>
      </c>
      <c r="F20" s="709">
        <v>154.30000000000001</v>
      </c>
    </row>
    <row r="21" spans="1:6" ht="21.75" customHeight="1" x14ac:dyDescent="0.25">
      <c r="A21" s="375" t="s">
        <v>71</v>
      </c>
      <c r="B21" s="7" t="s">
        <v>41</v>
      </c>
      <c r="C21" s="709">
        <v>363.2</v>
      </c>
      <c r="D21" s="709">
        <v>446.2</v>
      </c>
      <c r="E21" s="709">
        <f t="shared" si="0"/>
        <v>122.85242290748899</v>
      </c>
      <c r="F21" s="709">
        <v>472.8</v>
      </c>
    </row>
    <row r="22" spans="1:6" ht="21.75" customHeight="1" x14ac:dyDescent="0.25">
      <c r="A22" s="375" t="s">
        <v>72</v>
      </c>
      <c r="B22" s="7" t="s">
        <v>41</v>
      </c>
      <c r="C22" s="709">
        <v>309</v>
      </c>
      <c r="D22" s="709">
        <v>348.3</v>
      </c>
      <c r="E22" s="709">
        <f t="shared" si="0"/>
        <v>112.71844660194175</v>
      </c>
      <c r="F22" s="709">
        <v>366.7</v>
      </c>
    </row>
    <row r="23" spans="1:6" ht="21.75" customHeight="1" x14ac:dyDescent="0.25">
      <c r="A23" s="375" t="s">
        <v>73</v>
      </c>
      <c r="B23" s="7" t="s">
        <v>41</v>
      </c>
      <c r="C23" s="709">
        <v>324</v>
      </c>
      <c r="D23" s="709">
        <v>303</v>
      </c>
      <c r="E23" s="709">
        <f t="shared" si="0"/>
        <v>93.518518518518519</v>
      </c>
      <c r="F23" s="709">
        <v>332.1</v>
      </c>
    </row>
    <row r="24" spans="1:6" ht="21.75" customHeight="1" x14ac:dyDescent="0.25">
      <c r="A24" s="375" t="s">
        <v>74</v>
      </c>
      <c r="B24" s="7" t="s">
        <v>41</v>
      </c>
      <c r="C24" s="709">
        <v>347.8</v>
      </c>
      <c r="D24" s="709">
        <v>331.9</v>
      </c>
      <c r="E24" s="709">
        <f t="shared" si="0"/>
        <v>95.428407130534779</v>
      </c>
      <c r="F24" s="709">
        <v>389.4</v>
      </c>
    </row>
    <row r="25" spans="1:6" ht="21.75" customHeight="1" x14ac:dyDescent="0.25">
      <c r="A25" s="375" t="s">
        <v>302</v>
      </c>
      <c r="B25" s="7" t="s">
        <v>41</v>
      </c>
      <c r="C25" s="709">
        <v>173.6</v>
      </c>
      <c r="D25" s="709">
        <v>167.5</v>
      </c>
      <c r="E25" s="709">
        <f t="shared" si="0"/>
        <v>96.486175115207374</v>
      </c>
      <c r="F25" s="709">
        <v>177.7</v>
      </c>
    </row>
    <row r="26" spans="1:6" ht="21.75" customHeight="1" x14ac:dyDescent="0.25">
      <c r="A26" s="375" t="s">
        <v>75</v>
      </c>
      <c r="B26" s="7" t="s">
        <v>44</v>
      </c>
      <c r="C26" s="709">
        <v>69.900000000000006</v>
      </c>
      <c r="D26" s="709">
        <v>67.2</v>
      </c>
      <c r="E26" s="709">
        <f t="shared" si="0"/>
        <v>96.137339055793987</v>
      </c>
      <c r="F26" s="709">
        <v>81</v>
      </c>
    </row>
    <row r="27" spans="1:6" ht="21.75" customHeight="1" x14ac:dyDescent="0.25">
      <c r="A27" s="375" t="s">
        <v>303</v>
      </c>
      <c r="B27" s="7" t="s">
        <v>42</v>
      </c>
      <c r="C27" s="709">
        <v>69.400000000000006</v>
      </c>
      <c r="D27" s="709">
        <v>74.7</v>
      </c>
      <c r="E27" s="709">
        <f t="shared" si="0"/>
        <v>107.63688760806916</v>
      </c>
      <c r="F27" s="709">
        <v>68.099999999999994</v>
      </c>
    </row>
    <row r="28" spans="1:6" ht="21.75" customHeight="1" x14ac:dyDescent="0.25">
      <c r="A28" s="375" t="s">
        <v>76</v>
      </c>
      <c r="B28" s="7" t="s">
        <v>42</v>
      </c>
      <c r="C28" s="709">
        <v>85.5</v>
      </c>
      <c r="D28" s="709">
        <v>87.1</v>
      </c>
      <c r="E28" s="709">
        <f t="shared" si="0"/>
        <v>101.87134502923976</v>
      </c>
      <c r="F28" s="709">
        <v>111.5</v>
      </c>
    </row>
    <row r="29" spans="1:6" ht="21.75" customHeight="1" x14ac:dyDescent="0.25">
      <c r="A29" s="375" t="s">
        <v>77</v>
      </c>
      <c r="B29" s="7" t="s">
        <v>43</v>
      </c>
      <c r="C29" s="709">
        <v>314.5</v>
      </c>
      <c r="D29" s="709">
        <v>342.7</v>
      </c>
      <c r="E29" s="709">
        <f t="shared" si="0"/>
        <v>108.96661367249602</v>
      </c>
      <c r="F29" s="709">
        <v>335.7</v>
      </c>
    </row>
    <row r="30" spans="1:6" ht="21.75" customHeight="1" x14ac:dyDescent="0.25">
      <c r="A30" s="375" t="s">
        <v>78</v>
      </c>
      <c r="B30" s="7" t="s">
        <v>43</v>
      </c>
      <c r="C30" s="709">
        <v>433.6</v>
      </c>
      <c r="D30" s="709">
        <v>422</v>
      </c>
      <c r="E30" s="709">
        <f t="shared" si="0"/>
        <v>97.32472324723247</v>
      </c>
      <c r="F30" s="709">
        <v>557.5</v>
      </c>
    </row>
    <row r="31" spans="1:6" ht="21.75" customHeight="1" x14ac:dyDescent="0.25">
      <c r="A31" s="375" t="s">
        <v>79</v>
      </c>
      <c r="B31" s="7" t="s">
        <v>43</v>
      </c>
      <c r="C31" s="709">
        <v>456.9</v>
      </c>
      <c r="D31" s="709">
        <v>477.8</v>
      </c>
      <c r="E31" s="709">
        <f t="shared" si="0"/>
        <v>104.57430509958417</v>
      </c>
      <c r="F31" s="709">
        <v>412.6</v>
      </c>
    </row>
    <row r="32" spans="1:6" ht="21.75" customHeight="1" x14ac:dyDescent="0.25">
      <c r="A32" s="375" t="s">
        <v>80</v>
      </c>
      <c r="B32" s="7" t="s">
        <v>43</v>
      </c>
      <c r="C32" s="709">
        <v>91.6</v>
      </c>
      <c r="D32" s="709">
        <v>126.3</v>
      </c>
      <c r="E32" s="709">
        <f t="shared" si="0"/>
        <v>137.88209606986902</v>
      </c>
      <c r="F32" s="709">
        <v>113.4</v>
      </c>
    </row>
    <row r="33" spans="1:6" ht="21.75" customHeight="1" x14ac:dyDescent="0.25">
      <c r="A33" s="375" t="s">
        <v>81</v>
      </c>
      <c r="B33" s="7" t="s">
        <v>42</v>
      </c>
      <c r="C33" s="709">
        <v>129</v>
      </c>
      <c r="D33" s="709">
        <v>142.19999999999999</v>
      </c>
      <c r="E33" s="709">
        <f t="shared" si="0"/>
        <v>110.23255813953487</v>
      </c>
      <c r="F33" s="709">
        <v>133.1</v>
      </c>
    </row>
    <row r="34" spans="1:6" ht="21.75" customHeight="1" thickBot="1" x14ac:dyDescent="0.3">
      <c r="A34" s="185" t="s">
        <v>82</v>
      </c>
      <c r="B34" s="7" t="s">
        <v>42</v>
      </c>
      <c r="C34" s="709">
        <v>624.9</v>
      </c>
      <c r="D34" s="709">
        <v>657</v>
      </c>
      <c r="E34" s="709">
        <f t="shared" si="0"/>
        <v>105.13682189150263</v>
      </c>
      <c r="F34" s="709">
        <v>637.5</v>
      </c>
    </row>
    <row r="35" spans="1:6" ht="27" customHeight="1" thickBot="1" x14ac:dyDescent="0.25">
      <c r="A35" s="369" t="s">
        <v>40</v>
      </c>
      <c r="B35" s="370"/>
      <c r="C35" s="527"/>
      <c r="D35" s="565"/>
      <c r="E35" s="527"/>
      <c r="F35" s="527"/>
    </row>
    <row r="36" spans="1:6" s="15" customFormat="1" ht="21.75" customHeight="1" x14ac:dyDescent="0.25">
      <c r="A36" s="376" t="s">
        <v>83</v>
      </c>
      <c r="B36" s="377" t="s">
        <v>29</v>
      </c>
      <c r="C36" s="709">
        <v>700</v>
      </c>
      <c r="D36" s="709">
        <v>800</v>
      </c>
      <c r="E36" s="709">
        <f t="shared" ref="E36:E51" si="1">D36/C36*100</f>
        <v>114.28571428571428</v>
      </c>
      <c r="F36" s="709">
        <v>380</v>
      </c>
    </row>
    <row r="37" spans="1:6" s="15" customFormat="1" ht="21.75" customHeight="1" x14ac:dyDescent="0.25">
      <c r="A37" s="376" t="s">
        <v>84</v>
      </c>
      <c r="B37" s="377" t="s">
        <v>29</v>
      </c>
      <c r="C37" s="709">
        <v>790.7</v>
      </c>
      <c r="D37" s="709">
        <v>816.7</v>
      </c>
      <c r="E37" s="709">
        <f t="shared" si="1"/>
        <v>103.28822562286581</v>
      </c>
      <c r="F37" s="709">
        <v>487.5</v>
      </c>
    </row>
    <row r="38" spans="1:6" s="15" customFormat="1" ht="21.75" customHeight="1" x14ac:dyDescent="0.25">
      <c r="A38" s="376" t="s">
        <v>85</v>
      </c>
      <c r="B38" s="377" t="s">
        <v>29</v>
      </c>
      <c r="C38" s="709">
        <v>566.70000000000005</v>
      </c>
      <c r="D38" s="709">
        <v>572.20000000000005</v>
      </c>
      <c r="E38" s="709">
        <f t="shared" si="1"/>
        <v>100.97053114522676</v>
      </c>
      <c r="F38" s="709">
        <v>416.67</v>
      </c>
    </row>
    <row r="39" spans="1:6" s="15" customFormat="1" ht="16.5" x14ac:dyDescent="0.25">
      <c r="A39" s="376" t="s">
        <v>86</v>
      </c>
      <c r="B39" s="377" t="s">
        <v>29</v>
      </c>
      <c r="C39" s="709">
        <v>2250</v>
      </c>
      <c r="D39" s="709">
        <v>3000</v>
      </c>
      <c r="E39" s="709">
        <f t="shared" si="1"/>
        <v>133.33333333333331</v>
      </c>
      <c r="F39" s="709">
        <v>2000</v>
      </c>
    </row>
    <row r="40" spans="1:6" s="15" customFormat="1" ht="16.5" x14ac:dyDescent="0.25">
      <c r="A40" s="376" t="s">
        <v>87</v>
      </c>
      <c r="B40" s="377" t="s">
        <v>29</v>
      </c>
      <c r="C40" s="709">
        <v>2750</v>
      </c>
      <c r="D40" s="709">
        <v>3250</v>
      </c>
      <c r="E40" s="709">
        <f t="shared" si="1"/>
        <v>118.18181818181819</v>
      </c>
      <c r="F40" s="709">
        <v>2500</v>
      </c>
    </row>
    <row r="41" spans="1:6" s="15" customFormat="1" ht="33" x14ac:dyDescent="0.25">
      <c r="A41" s="376" t="s">
        <v>305</v>
      </c>
      <c r="B41" s="377" t="s">
        <v>29</v>
      </c>
      <c r="C41" s="709">
        <v>400</v>
      </c>
      <c r="D41" s="709">
        <v>425</v>
      </c>
      <c r="E41" s="709">
        <f t="shared" si="1"/>
        <v>106.25</v>
      </c>
      <c r="F41" s="709">
        <v>380</v>
      </c>
    </row>
    <row r="42" spans="1:6" s="15" customFormat="1" ht="33" x14ac:dyDescent="0.25">
      <c r="A42" s="376" t="s">
        <v>88</v>
      </c>
      <c r="B42" s="377" t="s">
        <v>29</v>
      </c>
      <c r="C42" s="709">
        <v>383.33333333333331</v>
      </c>
      <c r="D42" s="709">
        <v>441.7</v>
      </c>
      <c r="E42" s="709">
        <f t="shared" si="1"/>
        <v>115.22608695652174</v>
      </c>
      <c r="F42" s="709">
        <v>400</v>
      </c>
    </row>
    <row r="43" spans="1:6" s="15" customFormat="1" ht="16.5" x14ac:dyDescent="0.25">
      <c r="A43" s="376" t="s">
        <v>89</v>
      </c>
      <c r="B43" s="377" t="s">
        <v>29</v>
      </c>
      <c r="C43" s="709">
        <v>900</v>
      </c>
      <c r="D43" s="709">
        <v>1150</v>
      </c>
      <c r="E43" s="709">
        <f t="shared" si="1"/>
        <v>127.77777777777777</v>
      </c>
      <c r="F43" s="709" t="s">
        <v>106</v>
      </c>
    </row>
    <row r="44" spans="1:6" s="15" customFormat="1" ht="33" x14ac:dyDescent="0.25">
      <c r="A44" s="376" t="s">
        <v>282</v>
      </c>
      <c r="B44" s="377" t="s">
        <v>29</v>
      </c>
      <c r="C44" s="709">
        <v>5233.3999999999996</v>
      </c>
      <c r="D44" s="709">
        <v>5233.3999999999996</v>
      </c>
      <c r="E44" s="709">
        <f t="shared" si="1"/>
        <v>100</v>
      </c>
      <c r="F44" s="709" t="s">
        <v>106</v>
      </c>
    </row>
    <row r="45" spans="1:6" s="15" customFormat="1" ht="33" customHeight="1" x14ac:dyDescent="0.25">
      <c r="A45" s="376" t="s">
        <v>283</v>
      </c>
      <c r="B45" s="377" t="s">
        <v>29</v>
      </c>
      <c r="C45" s="709">
        <v>6750</v>
      </c>
      <c r="D45" s="709">
        <v>8000</v>
      </c>
      <c r="E45" s="709">
        <f t="shared" si="1"/>
        <v>118.5185185185185</v>
      </c>
      <c r="F45" s="709">
        <v>4000</v>
      </c>
    </row>
    <row r="46" spans="1:6" s="15" customFormat="1" ht="18" customHeight="1" x14ac:dyDescent="0.25">
      <c r="A46" s="378" t="s">
        <v>90</v>
      </c>
      <c r="B46" s="377" t="s">
        <v>29</v>
      </c>
      <c r="C46" s="709">
        <v>200</v>
      </c>
      <c r="D46" s="709">
        <v>200</v>
      </c>
      <c r="E46" s="709">
        <f t="shared" si="1"/>
        <v>100</v>
      </c>
      <c r="F46" s="709">
        <v>88</v>
      </c>
    </row>
    <row r="47" spans="1:6" s="15" customFormat="1" ht="17.25" thickBot="1" x14ac:dyDescent="0.3">
      <c r="A47" s="379" t="s">
        <v>162</v>
      </c>
      <c r="B47" s="380" t="s">
        <v>29</v>
      </c>
      <c r="C47" s="709">
        <v>266.7</v>
      </c>
      <c r="D47" s="709">
        <v>325</v>
      </c>
      <c r="E47" s="709">
        <f t="shared" si="1"/>
        <v>121.85976752905887</v>
      </c>
      <c r="F47" s="709">
        <v>300</v>
      </c>
    </row>
    <row r="48" spans="1:6" ht="27" customHeight="1" thickBot="1" x14ac:dyDescent="0.25">
      <c r="A48" s="381" t="s">
        <v>65</v>
      </c>
      <c r="B48" s="370" t="s">
        <v>29</v>
      </c>
      <c r="C48" s="527">
        <v>359</v>
      </c>
      <c r="D48" s="570">
        <v>368</v>
      </c>
      <c r="E48" s="186">
        <f t="shared" si="1"/>
        <v>102.50696378830084</v>
      </c>
      <c r="F48" s="707">
        <v>369</v>
      </c>
    </row>
    <row r="49" spans="1:6" ht="53.25" customHeight="1" thickBot="1" x14ac:dyDescent="0.3">
      <c r="A49" s="382" t="s">
        <v>555</v>
      </c>
      <c r="B49" s="370" t="s">
        <v>29</v>
      </c>
      <c r="C49" s="527">
        <v>5.8</v>
      </c>
      <c r="D49" s="565">
        <v>5.8</v>
      </c>
      <c r="E49" s="572">
        <f t="shared" si="1"/>
        <v>100</v>
      </c>
      <c r="F49" s="527">
        <v>5.8</v>
      </c>
    </row>
    <row r="50" spans="1:6" ht="56.25" customHeight="1" thickBot="1" x14ac:dyDescent="0.25">
      <c r="A50" s="383" t="s">
        <v>556</v>
      </c>
      <c r="B50" s="370" t="s">
        <v>29</v>
      </c>
      <c r="C50" s="527">
        <v>7.6</v>
      </c>
      <c r="D50" s="565">
        <v>7.6</v>
      </c>
      <c r="E50" s="572">
        <f t="shared" si="1"/>
        <v>100</v>
      </c>
      <c r="F50" s="527">
        <v>7.6</v>
      </c>
    </row>
    <row r="51" spans="1:6" ht="24.75" customHeight="1" thickBot="1" x14ac:dyDescent="0.25">
      <c r="A51" s="383" t="s">
        <v>91</v>
      </c>
      <c r="B51" s="370" t="s">
        <v>29</v>
      </c>
      <c r="C51" s="527">
        <v>90.2</v>
      </c>
      <c r="D51" s="565">
        <v>96</v>
      </c>
      <c r="E51" s="572">
        <f t="shared" si="1"/>
        <v>106.43015521064301</v>
      </c>
      <c r="F51" s="527">
        <v>96</v>
      </c>
    </row>
    <row r="52" spans="1:6" ht="36.75" customHeight="1" thickBot="1" x14ac:dyDescent="0.3">
      <c r="A52" s="384" t="s">
        <v>92</v>
      </c>
      <c r="B52" s="370" t="s">
        <v>29</v>
      </c>
      <c r="C52" s="527">
        <v>2180</v>
      </c>
      <c r="D52" s="566">
        <v>2640</v>
      </c>
      <c r="E52" s="572">
        <f>D52/C52*100</f>
        <v>121.10091743119267</v>
      </c>
      <c r="F52" s="527" t="s">
        <v>106</v>
      </c>
    </row>
    <row r="53" spans="1:6" ht="35.25" customHeight="1" thickBot="1" x14ac:dyDescent="0.25">
      <c r="A53" s="383" t="s">
        <v>93</v>
      </c>
      <c r="B53" s="370" t="s">
        <v>29</v>
      </c>
      <c r="C53" s="527">
        <v>1996.7</v>
      </c>
      <c r="D53" s="565">
        <v>1901.7</v>
      </c>
      <c r="E53" s="572">
        <f t="shared" ref="E53:E54" si="2">D53/C53*100</f>
        <v>95.242149546752145</v>
      </c>
      <c r="F53" s="571" t="s">
        <v>106</v>
      </c>
    </row>
    <row r="54" spans="1:6" ht="50.25" customHeight="1" thickBot="1" x14ac:dyDescent="0.25">
      <c r="A54" s="383" t="s">
        <v>140</v>
      </c>
      <c r="B54" s="370" t="s">
        <v>29</v>
      </c>
      <c r="C54" s="712">
        <v>163.6</v>
      </c>
      <c r="D54" s="712">
        <v>163.6</v>
      </c>
      <c r="E54" s="572">
        <f t="shared" si="2"/>
        <v>100</v>
      </c>
      <c r="F54" s="528">
        <v>83.3</v>
      </c>
    </row>
    <row r="55" spans="1:6" ht="23.25" hidden="1" customHeight="1" thickBot="1" x14ac:dyDescent="0.25">
      <c r="A55" s="933" t="s">
        <v>148</v>
      </c>
      <c r="B55" s="713" t="s">
        <v>108</v>
      </c>
      <c r="C55" s="563">
        <v>5500</v>
      </c>
      <c r="D55" s="564">
        <v>9825</v>
      </c>
      <c r="E55" s="562">
        <f>D55/C55*100</f>
        <v>178.63636363636363</v>
      </c>
      <c r="F55" s="561" t="s">
        <v>106</v>
      </c>
    </row>
    <row r="56" spans="1:6" ht="21.75" hidden="1" customHeight="1" thickBot="1" x14ac:dyDescent="0.25">
      <c r="A56" s="934"/>
      <c r="B56" s="713" t="s">
        <v>109</v>
      </c>
      <c r="C56" s="563">
        <v>28000</v>
      </c>
      <c r="D56" s="564">
        <v>28000</v>
      </c>
      <c r="E56" s="562">
        <f>D56/C56*100</f>
        <v>100</v>
      </c>
      <c r="F56" s="561" t="s">
        <v>106</v>
      </c>
    </row>
    <row r="57" spans="1:6" ht="23.25" hidden="1" customHeight="1" thickBot="1" x14ac:dyDescent="0.25">
      <c r="A57" s="933" t="s">
        <v>149</v>
      </c>
      <c r="B57" s="713" t="s">
        <v>108</v>
      </c>
      <c r="C57" s="563">
        <v>6090</v>
      </c>
      <c r="D57" s="564">
        <v>9440</v>
      </c>
      <c r="E57" s="562">
        <f>D57/C57*100</f>
        <v>155.00821018062399</v>
      </c>
      <c r="F57" s="561" t="s">
        <v>106</v>
      </c>
    </row>
    <row r="58" spans="1:6" ht="21.75" hidden="1" customHeight="1" thickBot="1" x14ac:dyDescent="0.25">
      <c r="A58" s="934"/>
      <c r="B58" s="713" t="s">
        <v>109</v>
      </c>
      <c r="C58" s="563">
        <v>75050</v>
      </c>
      <c r="D58" s="564">
        <v>50000</v>
      </c>
      <c r="E58" s="562">
        <f>D58/C58*100</f>
        <v>66.622251832111928</v>
      </c>
      <c r="F58" s="561" t="s">
        <v>106</v>
      </c>
    </row>
    <row r="59" spans="1:6" ht="39.75" customHeight="1" thickBot="1" x14ac:dyDescent="0.25">
      <c r="A59" s="371" t="s">
        <v>215</v>
      </c>
      <c r="B59" s="372"/>
      <c r="C59" s="527"/>
      <c r="D59" s="565"/>
      <c r="E59" s="566"/>
      <c r="F59" s="527"/>
    </row>
    <row r="60" spans="1:6" ht="33" x14ac:dyDescent="0.2">
      <c r="A60" s="385" t="s">
        <v>289</v>
      </c>
      <c r="B60" s="386" t="s">
        <v>49</v>
      </c>
      <c r="C60" s="567">
        <v>52.09</v>
      </c>
      <c r="D60" s="573">
        <v>54.78</v>
      </c>
      <c r="E60" s="1">
        <f>D60/C60*100</f>
        <v>105.16413899020924</v>
      </c>
      <c r="F60" s="529">
        <v>85.51</v>
      </c>
    </row>
    <row r="61" spans="1:6" ht="24" customHeight="1" x14ac:dyDescent="0.2">
      <c r="A61" s="176" t="s">
        <v>216</v>
      </c>
      <c r="B61" s="386" t="s">
        <v>50</v>
      </c>
      <c r="C61" s="568">
        <v>1.33</v>
      </c>
      <c r="D61" s="574">
        <v>1.45</v>
      </c>
      <c r="E61" s="1">
        <f>D61/C61*100</f>
        <v>109.02255639097744</v>
      </c>
      <c r="F61" s="529">
        <v>1.45</v>
      </c>
    </row>
    <row r="62" spans="1:6" ht="24" customHeight="1" x14ac:dyDescent="0.2">
      <c r="A62" s="176" t="s">
        <v>94</v>
      </c>
      <c r="B62" s="386" t="s">
        <v>141</v>
      </c>
      <c r="C62" s="529">
        <v>1049.8800000000001</v>
      </c>
      <c r="D62" s="573">
        <v>1101.8800000000001</v>
      </c>
      <c r="E62" s="1">
        <f>D62/C62*100</f>
        <v>104.95294700346707</v>
      </c>
      <c r="F62" s="529">
        <v>1325.82</v>
      </c>
    </row>
    <row r="63" spans="1:6" ht="24" customHeight="1" x14ac:dyDescent="0.2">
      <c r="A63" s="176" t="s">
        <v>95</v>
      </c>
      <c r="B63" s="386" t="s">
        <v>142</v>
      </c>
      <c r="C63" s="529">
        <v>62.98</v>
      </c>
      <c r="D63" s="573">
        <v>76.150000000000006</v>
      </c>
      <c r="E63" s="1">
        <f>D63/C63*100</f>
        <v>120.9114004445856</v>
      </c>
      <c r="F63" s="529">
        <v>126.14</v>
      </c>
    </row>
    <row r="64" spans="1:6" ht="24" customHeight="1" thickBot="1" x14ac:dyDescent="0.25">
      <c r="A64" s="176" t="s">
        <v>96</v>
      </c>
      <c r="B64" s="386" t="s">
        <v>142</v>
      </c>
      <c r="C64" s="178">
        <v>45.65</v>
      </c>
      <c r="D64" s="573">
        <v>50.42</v>
      </c>
      <c r="E64" s="1">
        <f>D64/C64*100</f>
        <v>110.44906900328589</v>
      </c>
      <c r="F64" s="529">
        <v>84.91</v>
      </c>
    </row>
    <row r="65" spans="1:20" ht="41.25" customHeight="1" thickBot="1" x14ac:dyDescent="0.35">
      <c r="A65" s="387" t="s">
        <v>112</v>
      </c>
      <c r="B65" s="372" t="s">
        <v>29</v>
      </c>
      <c r="C65" s="527" t="s">
        <v>290</v>
      </c>
      <c r="D65" s="565" t="s">
        <v>333</v>
      </c>
      <c r="E65" s="527" t="s">
        <v>334</v>
      </c>
      <c r="F65" s="527">
        <v>22</v>
      </c>
    </row>
    <row r="66" spans="1:20" ht="18.75" x14ac:dyDescent="0.3">
      <c r="A66" s="388" t="s">
        <v>291</v>
      </c>
      <c r="B66" s="581"/>
      <c r="C66" s="576"/>
      <c r="D66" s="576"/>
      <c r="E66" s="569"/>
      <c r="F66" s="581"/>
    </row>
    <row r="67" spans="1:20" ht="16.5" x14ac:dyDescent="0.25">
      <c r="A67" s="389" t="s">
        <v>292</v>
      </c>
      <c r="B67" s="541" t="s">
        <v>29</v>
      </c>
      <c r="C67" s="577">
        <v>29394.83</v>
      </c>
      <c r="D67" s="577">
        <v>29883.3</v>
      </c>
      <c r="E67" s="709">
        <f>D67/C67*100</f>
        <v>101.66175480518172</v>
      </c>
      <c r="F67" s="723">
        <v>31652.5</v>
      </c>
    </row>
    <row r="68" spans="1:20" ht="33" x14ac:dyDescent="0.2">
      <c r="A68" s="385" t="s">
        <v>97</v>
      </c>
      <c r="B68" s="541" t="s">
        <v>29</v>
      </c>
      <c r="C68" s="577">
        <v>2341.6999999999998</v>
      </c>
      <c r="D68" s="577">
        <v>2675.29</v>
      </c>
      <c r="E68" s="709">
        <f t="shared" ref="E68:E69" si="3">D68/C68*100</f>
        <v>114.24563351411368</v>
      </c>
      <c r="F68" s="723">
        <v>1129.3</v>
      </c>
    </row>
    <row r="69" spans="1:20" ht="33" x14ac:dyDescent="0.25">
      <c r="A69" s="378" t="s">
        <v>98</v>
      </c>
      <c r="B69" s="541" t="s">
        <v>28</v>
      </c>
      <c r="C69" s="577">
        <f>C68/C67*100</f>
        <v>7.9663668747191245</v>
      </c>
      <c r="D69" s="577">
        <f>D68/D67*100</f>
        <v>8.9524583964957021</v>
      </c>
      <c r="E69" s="709">
        <f t="shared" si="3"/>
        <v>112.37818364737745</v>
      </c>
      <c r="F69" s="577">
        <f>F68/F67*100</f>
        <v>3.5678066503435746</v>
      </c>
    </row>
    <row r="70" spans="1:20" ht="34.5" customHeight="1" thickBot="1" x14ac:dyDescent="0.3">
      <c r="A70" s="379" t="s">
        <v>160</v>
      </c>
      <c r="B70" s="542" t="s">
        <v>29</v>
      </c>
      <c r="C70" s="575">
        <v>3045</v>
      </c>
      <c r="D70" s="575">
        <v>3045</v>
      </c>
      <c r="E70" s="708">
        <f>D70/C70*100</f>
        <v>100</v>
      </c>
      <c r="F70" s="725" t="s">
        <v>520</v>
      </c>
    </row>
    <row r="71" spans="1:20" ht="24" customHeight="1" x14ac:dyDescent="0.2">
      <c r="A71" s="837" t="s">
        <v>284</v>
      </c>
      <c r="B71" s="837"/>
      <c r="C71" s="837"/>
      <c r="D71" s="837"/>
      <c r="E71" s="837"/>
      <c r="F71" s="837"/>
    </row>
    <row r="72" spans="1:20" ht="26.25" customHeight="1" x14ac:dyDescent="0.25"/>
    <row r="73" spans="1:20" ht="12.75" x14ac:dyDescent="0.2">
      <c r="D73" s="521"/>
      <c r="E73" s="521"/>
      <c r="F73" s="521"/>
    </row>
    <row r="74" spans="1:20" ht="15.75" customHeight="1" x14ac:dyDescent="0.2">
      <c r="A74" s="101"/>
      <c r="B74" s="525"/>
      <c r="C74" s="525"/>
      <c r="D74" s="525"/>
      <c r="E74" s="525"/>
      <c r="F74" s="525"/>
      <c r="H74" s="714"/>
      <c r="I74" s="715" t="s">
        <v>9</v>
      </c>
      <c r="J74" s="715" t="s">
        <v>10</v>
      </c>
      <c r="K74" s="715" t="s">
        <v>11</v>
      </c>
      <c r="L74" s="715" t="s">
        <v>12</v>
      </c>
      <c r="M74" s="715" t="s">
        <v>13</v>
      </c>
      <c r="N74" s="715" t="s">
        <v>14</v>
      </c>
      <c r="O74" s="715" t="s">
        <v>113</v>
      </c>
      <c r="P74" s="715" t="s">
        <v>121</v>
      </c>
      <c r="Q74" s="715" t="s">
        <v>127</v>
      </c>
      <c r="R74" s="715" t="s">
        <v>128</v>
      </c>
      <c r="S74" s="715" t="s">
        <v>132</v>
      </c>
      <c r="T74" s="715" t="s">
        <v>133</v>
      </c>
    </row>
    <row r="75" spans="1:20" x14ac:dyDescent="0.25">
      <c r="H75" s="716">
        <v>2014</v>
      </c>
      <c r="I75" s="716">
        <v>100.4</v>
      </c>
      <c r="J75" s="716">
        <v>101.1</v>
      </c>
      <c r="K75" s="716">
        <v>101.9</v>
      </c>
      <c r="L75" s="716">
        <v>102.6</v>
      </c>
      <c r="M75" s="716">
        <v>103.5</v>
      </c>
      <c r="N75" s="716">
        <v>103.7</v>
      </c>
      <c r="O75" s="716">
        <v>104.1</v>
      </c>
      <c r="P75" s="716">
        <v>104.8</v>
      </c>
      <c r="Q75" s="716">
        <v>105.3</v>
      </c>
      <c r="R75" s="717">
        <v>106.01</v>
      </c>
      <c r="S75" s="716">
        <v>106.7</v>
      </c>
      <c r="T75" s="717">
        <v>109.46</v>
      </c>
    </row>
    <row r="76" spans="1:20" x14ac:dyDescent="0.25">
      <c r="H76" s="714">
        <v>2015</v>
      </c>
      <c r="I76" s="718">
        <v>103.41</v>
      </c>
      <c r="J76" s="718">
        <v>105.29</v>
      </c>
      <c r="K76" s="718">
        <v>106.47</v>
      </c>
      <c r="L76" s="717">
        <v>106.59</v>
      </c>
      <c r="M76" s="717">
        <v>106.66</v>
      </c>
      <c r="N76" s="717">
        <v>106.47</v>
      </c>
      <c r="O76" s="717">
        <v>106.91</v>
      </c>
      <c r="P76" s="717">
        <v>107.7</v>
      </c>
      <c r="Q76" s="717">
        <v>108.22</v>
      </c>
      <c r="R76" s="717">
        <v>108.99</v>
      </c>
      <c r="S76" s="717">
        <v>109.94</v>
      </c>
      <c r="T76" s="717">
        <v>110.56</v>
      </c>
    </row>
    <row r="82" spans="4:6" ht="57.75" customHeight="1" x14ac:dyDescent="0.25"/>
    <row r="84" spans="4:6" ht="12.75" x14ac:dyDescent="0.2">
      <c r="D84" s="521"/>
      <c r="E84" s="521"/>
      <c r="F84" s="521"/>
    </row>
    <row r="85" spans="4:6" ht="12.75" x14ac:dyDescent="0.2">
      <c r="D85" s="521"/>
      <c r="E85" s="521"/>
      <c r="F85" s="521"/>
    </row>
    <row r="86" spans="4:6" ht="12.75" x14ac:dyDescent="0.2">
      <c r="D86" s="521"/>
      <c r="E86" s="521"/>
      <c r="F86" s="521"/>
    </row>
    <row r="87" spans="4:6" ht="12.75" x14ac:dyDescent="0.2">
      <c r="D87" s="521"/>
      <c r="E87" s="521"/>
      <c r="F87" s="521"/>
    </row>
    <row r="88" spans="4:6" ht="12.75" x14ac:dyDescent="0.2">
      <c r="D88" s="521"/>
      <c r="E88" s="521"/>
      <c r="F88" s="521"/>
    </row>
    <row r="89" spans="4:6" ht="12.75" x14ac:dyDescent="0.2">
      <c r="D89" s="521"/>
      <c r="E89" s="521"/>
      <c r="F89" s="521"/>
    </row>
    <row r="90" spans="4:6" ht="12.75" x14ac:dyDescent="0.2">
      <c r="D90" s="521"/>
      <c r="E90" s="521"/>
      <c r="F90" s="521"/>
    </row>
    <row r="91" spans="4:6" ht="12.75" x14ac:dyDescent="0.2">
      <c r="D91" s="521"/>
      <c r="E91" s="521"/>
      <c r="F91" s="521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26"/>
  <sheetViews>
    <sheetView view="pageBreakPreview" topLeftCell="A87" zoomScale="87" zoomScaleNormal="95" zoomScaleSheetLayoutView="87" workbookViewId="0">
      <selection activeCell="A94" sqref="A91:XFD94"/>
    </sheetView>
  </sheetViews>
  <sheetFormatPr defaultRowHeight="12.75" x14ac:dyDescent="0.2"/>
  <cols>
    <col min="1" max="1" width="17.140625" style="10" customWidth="1"/>
    <col min="2" max="2" width="14.28515625" style="10" customWidth="1"/>
    <col min="3" max="3" width="8.7109375" style="10" customWidth="1"/>
    <col min="4" max="4" width="9.85546875" style="10" customWidth="1"/>
    <col min="5" max="5" width="8.7109375" style="10" customWidth="1"/>
    <col min="6" max="6" width="8.28515625" style="10" customWidth="1"/>
    <col min="7" max="8" width="8.7109375" style="10" customWidth="1"/>
    <col min="9" max="10" width="7.7109375" style="10" customWidth="1"/>
    <col min="11" max="11" width="8.140625" style="10" customWidth="1"/>
    <col min="12" max="14" width="7.7109375" style="10" customWidth="1"/>
    <col min="15" max="15" width="10.28515625" style="10" customWidth="1"/>
    <col min="16" max="16" width="12.42578125" style="10" bestFit="1" customWidth="1"/>
    <col min="17" max="17" width="12.42578125" style="10" customWidth="1"/>
    <col min="18" max="257" width="9.140625" style="10"/>
    <col min="258" max="258" width="17.140625" style="10" customWidth="1"/>
    <col min="259" max="259" width="14.28515625" style="10" customWidth="1"/>
    <col min="260" max="260" width="8.7109375" style="10" customWidth="1"/>
    <col min="261" max="261" width="9.140625" style="10" customWidth="1"/>
    <col min="262" max="262" width="8.7109375" style="10" customWidth="1"/>
    <col min="263" max="263" width="8.28515625" style="10" customWidth="1"/>
    <col min="264" max="264" width="8.7109375" style="10" customWidth="1"/>
    <col min="265" max="266" width="7.7109375" style="10" customWidth="1"/>
    <col min="267" max="267" width="8.140625" style="10" customWidth="1"/>
    <col min="268" max="270" width="7.7109375" style="10" customWidth="1"/>
    <col min="271" max="271" width="10.28515625" style="10" customWidth="1"/>
    <col min="272" max="272" width="12.42578125" style="10" bestFit="1" customWidth="1"/>
    <col min="273" max="273" width="12.42578125" style="10" customWidth="1"/>
    <col min="274" max="513" width="9.140625" style="10"/>
    <col min="514" max="514" width="17.140625" style="10" customWidth="1"/>
    <col min="515" max="515" width="14.28515625" style="10" customWidth="1"/>
    <col min="516" max="516" width="8.7109375" style="10" customWidth="1"/>
    <col min="517" max="517" width="9.140625" style="10" customWidth="1"/>
    <col min="518" max="518" width="8.7109375" style="10" customWidth="1"/>
    <col min="519" max="519" width="8.28515625" style="10" customWidth="1"/>
    <col min="520" max="520" width="8.7109375" style="10" customWidth="1"/>
    <col min="521" max="522" width="7.7109375" style="10" customWidth="1"/>
    <col min="523" max="523" width="8.140625" style="10" customWidth="1"/>
    <col min="524" max="526" width="7.7109375" style="10" customWidth="1"/>
    <col min="527" max="527" width="10.28515625" style="10" customWidth="1"/>
    <col min="528" max="528" width="12.42578125" style="10" bestFit="1" customWidth="1"/>
    <col min="529" max="529" width="12.42578125" style="10" customWidth="1"/>
    <col min="530" max="769" width="9.140625" style="10"/>
    <col min="770" max="770" width="17.140625" style="10" customWidth="1"/>
    <col min="771" max="771" width="14.28515625" style="10" customWidth="1"/>
    <col min="772" max="772" width="8.7109375" style="10" customWidth="1"/>
    <col min="773" max="773" width="9.140625" style="10" customWidth="1"/>
    <col min="774" max="774" width="8.7109375" style="10" customWidth="1"/>
    <col min="775" max="775" width="8.28515625" style="10" customWidth="1"/>
    <col min="776" max="776" width="8.7109375" style="10" customWidth="1"/>
    <col min="777" max="778" width="7.7109375" style="10" customWidth="1"/>
    <col min="779" max="779" width="8.140625" style="10" customWidth="1"/>
    <col min="780" max="782" width="7.7109375" style="10" customWidth="1"/>
    <col min="783" max="783" width="10.28515625" style="10" customWidth="1"/>
    <col min="784" max="784" width="12.42578125" style="10" bestFit="1" customWidth="1"/>
    <col min="785" max="785" width="12.42578125" style="10" customWidth="1"/>
    <col min="786" max="1025" width="9.140625" style="10"/>
    <col min="1026" max="1026" width="17.140625" style="10" customWidth="1"/>
    <col min="1027" max="1027" width="14.28515625" style="10" customWidth="1"/>
    <col min="1028" max="1028" width="8.7109375" style="10" customWidth="1"/>
    <col min="1029" max="1029" width="9.140625" style="10" customWidth="1"/>
    <col min="1030" max="1030" width="8.7109375" style="10" customWidth="1"/>
    <col min="1031" max="1031" width="8.28515625" style="10" customWidth="1"/>
    <col min="1032" max="1032" width="8.7109375" style="10" customWidth="1"/>
    <col min="1033" max="1034" width="7.7109375" style="10" customWidth="1"/>
    <col min="1035" max="1035" width="8.140625" style="10" customWidth="1"/>
    <col min="1036" max="1038" width="7.7109375" style="10" customWidth="1"/>
    <col min="1039" max="1039" width="10.28515625" style="10" customWidth="1"/>
    <col min="1040" max="1040" width="12.42578125" style="10" bestFit="1" customWidth="1"/>
    <col min="1041" max="1041" width="12.42578125" style="10" customWidth="1"/>
    <col min="1042" max="1281" width="9.140625" style="10"/>
    <col min="1282" max="1282" width="17.140625" style="10" customWidth="1"/>
    <col min="1283" max="1283" width="14.28515625" style="10" customWidth="1"/>
    <col min="1284" max="1284" width="8.7109375" style="10" customWidth="1"/>
    <col min="1285" max="1285" width="9.140625" style="10" customWidth="1"/>
    <col min="1286" max="1286" width="8.7109375" style="10" customWidth="1"/>
    <col min="1287" max="1287" width="8.28515625" style="10" customWidth="1"/>
    <col min="1288" max="1288" width="8.7109375" style="10" customWidth="1"/>
    <col min="1289" max="1290" width="7.7109375" style="10" customWidth="1"/>
    <col min="1291" max="1291" width="8.140625" style="10" customWidth="1"/>
    <col min="1292" max="1294" width="7.7109375" style="10" customWidth="1"/>
    <col min="1295" max="1295" width="10.28515625" style="10" customWidth="1"/>
    <col min="1296" max="1296" width="12.42578125" style="10" bestFit="1" customWidth="1"/>
    <col min="1297" max="1297" width="12.42578125" style="10" customWidth="1"/>
    <col min="1298" max="1537" width="9.140625" style="10"/>
    <col min="1538" max="1538" width="17.140625" style="10" customWidth="1"/>
    <col min="1539" max="1539" width="14.28515625" style="10" customWidth="1"/>
    <col min="1540" max="1540" width="8.7109375" style="10" customWidth="1"/>
    <col min="1541" max="1541" width="9.140625" style="10" customWidth="1"/>
    <col min="1542" max="1542" width="8.7109375" style="10" customWidth="1"/>
    <col min="1543" max="1543" width="8.28515625" style="10" customWidth="1"/>
    <col min="1544" max="1544" width="8.7109375" style="10" customWidth="1"/>
    <col min="1545" max="1546" width="7.7109375" style="10" customWidth="1"/>
    <col min="1547" max="1547" width="8.140625" style="10" customWidth="1"/>
    <col min="1548" max="1550" width="7.7109375" style="10" customWidth="1"/>
    <col min="1551" max="1551" width="10.28515625" style="10" customWidth="1"/>
    <col min="1552" max="1552" width="12.42578125" style="10" bestFit="1" customWidth="1"/>
    <col min="1553" max="1553" width="12.42578125" style="10" customWidth="1"/>
    <col min="1554" max="1793" width="9.140625" style="10"/>
    <col min="1794" max="1794" width="17.140625" style="10" customWidth="1"/>
    <col min="1795" max="1795" width="14.28515625" style="10" customWidth="1"/>
    <col min="1796" max="1796" width="8.7109375" style="10" customWidth="1"/>
    <col min="1797" max="1797" width="9.140625" style="10" customWidth="1"/>
    <col min="1798" max="1798" width="8.7109375" style="10" customWidth="1"/>
    <col min="1799" max="1799" width="8.28515625" style="10" customWidth="1"/>
    <col min="1800" max="1800" width="8.7109375" style="10" customWidth="1"/>
    <col min="1801" max="1802" width="7.7109375" style="10" customWidth="1"/>
    <col min="1803" max="1803" width="8.140625" style="10" customWidth="1"/>
    <col min="1804" max="1806" width="7.7109375" style="10" customWidth="1"/>
    <col min="1807" max="1807" width="10.28515625" style="10" customWidth="1"/>
    <col min="1808" max="1808" width="12.42578125" style="10" bestFit="1" customWidth="1"/>
    <col min="1809" max="1809" width="12.42578125" style="10" customWidth="1"/>
    <col min="1810" max="2049" width="9.140625" style="10"/>
    <col min="2050" max="2050" width="17.140625" style="10" customWidth="1"/>
    <col min="2051" max="2051" width="14.28515625" style="10" customWidth="1"/>
    <col min="2052" max="2052" width="8.7109375" style="10" customWidth="1"/>
    <col min="2053" max="2053" width="9.140625" style="10" customWidth="1"/>
    <col min="2054" max="2054" width="8.7109375" style="10" customWidth="1"/>
    <col min="2055" max="2055" width="8.28515625" style="10" customWidth="1"/>
    <col min="2056" max="2056" width="8.7109375" style="10" customWidth="1"/>
    <col min="2057" max="2058" width="7.7109375" style="10" customWidth="1"/>
    <col min="2059" max="2059" width="8.140625" style="10" customWidth="1"/>
    <col min="2060" max="2062" width="7.7109375" style="10" customWidth="1"/>
    <col min="2063" max="2063" width="10.28515625" style="10" customWidth="1"/>
    <col min="2064" max="2064" width="12.42578125" style="10" bestFit="1" customWidth="1"/>
    <col min="2065" max="2065" width="12.42578125" style="10" customWidth="1"/>
    <col min="2066" max="2305" width="9.140625" style="10"/>
    <col min="2306" max="2306" width="17.140625" style="10" customWidth="1"/>
    <col min="2307" max="2307" width="14.28515625" style="10" customWidth="1"/>
    <col min="2308" max="2308" width="8.7109375" style="10" customWidth="1"/>
    <col min="2309" max="2309" width="9.140625" style="10" customWidth="1"/>
    <col min="2310" max="2310" width="8.7109375" style="10" customWidth="1"/>
    <col min="2311" max="2311" width="8.28515625" style="10" customWidth="1"/>
    <col min="2312" max="2312" width="8.7109375" style="10" customWidth="1"/>
    <col min="2313" max="2314" width="7.7109375" style="10" customWidth="1"/>
    <col min="2315" max="2315" width="8.140625" style="10" customWidth="1"/>
    <col min="2316" max="2318" width="7.7109375" style="10" customWidth="1"/>
    <col min="2319" max="2319" width="10.28515625" style="10" customWidth="1"/>
    <col min="2320" max="2320" width="12.42578125" style="10" bestFit="1" customWidth="1"/>
    <col min="2321" max="2321" width="12.42578125" style="10" customWidth="1"/>
    <col min="2322" max="2561" width="9.140625" style="10"/>
    <col min="2562" max="2562" width="17.140625" style="10" customWidth="1"/>
    <col min="2563" max="2563" width="14.28515625" style="10" customWidth="1"/>
    <col min="2564" max="2564" width="8.7109375" style="10" customWidth="1"/>
    <col min="2565" max="2565" width="9.140625" style="10" customWidth="1"/>
    <col min="2566" max="2566" width="8.7109375" style="10" customWidth="1"/>
    <col min="2567" max="2567" width="8.28515625" style="10" customWidth="1"/>
    <col min="2568" max="2568" width="8.7109375" style="10" customWidth="1"/>
    <col min="2569" max="2570" width="7.7109375" style="10" customWidth="1"/>
    <col min="2571" max="2571" width="8.140625" style="10" customWidth="1"/>
    <col min="2572" max="2574" width="7.7109375" style="10" customWidth="1"/>
    <col min="2575" max="2575" width="10.28515625" style="10" customWidth="1"/>
    <col min="2576" max="2576" width="12.42578125" style="10" bestFit="1" customWidth="1"/>
    <col min="2577" max="2577" width="12.42578125" style="10" customWidth="1"/>
    <col min="2578" max="2817" width="9.140625" style="10"/>
    <col min="2818" max="2818" width="17.140625" style="10" customWidth="1"/>
    <col min="2819" max="2819" width="14.28515625" style="10" customWidth="1"/>
    <col min="2820" max="2820" width="8.7109375" style="10" customWidth="1"/>
    <col min="2821" max="2821" width="9.140625" style="10" customWidth="1"/>
    <col min="2822" max="2822" width="8.7109375" style="10" customWidth="1"/>
    <col min="2823" max="2823" width="8.28515625" style="10" customWidth="1"/>
    <col min="2824" max="2824" width="8.7109375" style="10" customWidth="1"/>
    <col min="2825" max="2826" width="7.7109375" style="10" customWidth="1"/>
    <col min="2827" max="2827" width="8.140625" style="10" customWidth="1"/>
    <col min="2828" max="2830" width="7.7109375" style="10" customWidth="1"/>
    <col min="2831" max="2831" width="10.28515625" style="10" customWidth="1"/>
    <col min="2832" max="2832" width="12.42578125" style="10" bestFit="1" customWidth="1"/>
    <col min="2833" max="2833" width="12.42578125" style="10" customWidth="1"/>
    <col min="2834" max="3073" width="9.140625" style="10"/>
    <col min="3074" max="3074" width="17.140625" style="10" customWidth="1"/>
    <col min="3075" max="3075" width="14.28515625" style="10" customWidth="1"/>
    <col min="3076" max="3076" width="8.7109375" style="10" customWidth="1"/>
    <col min="3077" max="3077" width="9.140625" style="10" customWidth="1"/>
    <col min="3078" max="3078" width="8.7109375" style="10" customWidth="1"/>
    <col min="3079" max="3079" width="8.28515625" style="10" customWidth="1"/>
    <col min="3080" max="3080" width="8.7109375" style="10" customWidth="1"/>
    <col min="3081" max="3082" width="7.7109375" style="10" customWidth="1"/>
    <col min="3083" max="3083" width="8.140625" style="10" customWidth="1"/>
    <col min="3084" max="3086" width="7.7109375" style="10" customWidth="1"/>
    <col min="3087" max="3087" width="10.28515625" style="10" customWidth="1"/>
    <col min="3088" max="3088" width="12.42578125" style="10" bestFit="1" customWidth="1"/>
    <col min="3089" max="3089" width="12.42578125" style="10" customWidth="1"/>
    <col min="3090" max="3329" width="9.140625" style="10"/>
    <col min="3330" max="3330" width="17.140625" style="10" customWidth="1"/>
    <col min="3331" max="3331" width="14.28515625" style="10" customWidth="1"/>
    <col min="3332" max="3332" width="8.7109375" style="10" customWidth="1"/>
    <col min="3333" max="3333" width="9.140625" style="10" customWidth="1"/>
    <col min="3334" max="3334" width="8.7109375" style="10" customWidth="1"/>
    <col min="3335" max="3335" width="8.28515625" style="10" customWidth="1"/>
    <col min="3336" max="3336" width="8.7109375" style="10" customWidth="1"/>
    <col min="3337" max="3338" width="7.7109375" style="10" customWidth="1"/>
    <col min="3339" max="3339" width="8.140625" style="10" customWidth="1"/>
    <col min="3340" max="3342" width="7.7109375" style="10" customWidth="1"/>
    <col min="3343" max="3343" width="10.28515625" style="10" customWidth="1"/>
    <col min="3344" max="3344" width="12.42578125" style="10" bestFit="1" customWidth="1"/>
    <col min="3345" max="3345" width="12.42578125" style="10" customWidth="1"/>
    <col min="3346" max="3585" width="9.140625" style="10"/>
    <col min="3586" max="3586" width="17.140625" style="10" customWidth="1"/>
    <col min="3587" max="3587" width="14.28515625" style="10" customWidth="1"/>
    <col min="3588" max="3588" width="8.7109375" style="10" customWidth="1"/>
    <col min="3589" max="3589" width="9.140625" style="10" customWidth="1"/>
    <col min="3590" max="3590" width="8.7109375" style="10" customWidth="1"/>
    <col min="3591" max="3591" width="8.28515625" style="10" customWidth="1"/>
    <col min="3592" max="3592" width="8.7109375" style="10" customWidth="1"/>
    <col min="3593" max="3594" width="7.7109375" style="10" customWidth="1"/>
    <col min="3595" max="3595" width="8.140625" style="10" customWidth="1"/>
    <col min="3596" max="3598" width="7.7109375" style="10" customWidth="1"/>
    <col min="3599" max="3599" width="10.28515625" style="10" customWidth="1"/>
    <col min="3600" max="3600" width="12.42578125" style="10" bestFit="1" customWidth="1"/>
    <col min="3601" max="3601" width="12.42578125" style="10" customWidth="1"/>
    <col min="3602" max="3841" width="9.140625" style="10"/>
    <col min="3842" max="3842" width="17.140625" style="10" customWidth="1"/>
    <col min="3843" max="3843" width="14.28515625" style="10" customWidth="1"/>
    <col min="3844" max="3844" width="8.7109375" style="10" customWidth="1"/>
    <col min="3845" max="3845" width="9.140625" style="10" customWidth="1"/>
    <col min="3846" max="3846" width="8.7109375" style="10" customWidth="1"/>
    <col min="3847" max="3847" width="8.28515625" style="10" customWidth="1"/>
    <col min="3848" max="3848" width="8.7109375" style="10" customWidth="1"/>
    <col min="3849" max="3850" width="7.7109375" style="10" customWidth="1"/>
    <col min="3851" max="3851" width="8.140625" style="10" customWidth="1"/>
    <col min="3852" max="3854" width="7.7109375" style="10" customWidth="1"/>
    <col min="3855" max="3855" width="10.28515625" style="10" customWidth="1"/>
    <col min="3856" max="3856" width="12.42578125" style="10" bestFit="1" customWidth="1"/>
    <col min="3857" max="3857" width="12.42578125" style="10" customWidth="1"/>
    <col min="3858" max="4097" width="9.140625" style="10"/>
    <col min="4098" max="4098" width="17.140625" style="10" customWidth="1"/>
    <col min="4099" max="4099" width="14.28515625" style="10" customWidth="1"/>
    <col min="4100" max="4100" width="8.7109375" style="10" customWidth="1"/>
    <col min="4101" max="4101" width="9.140625" style="10" customWidth="1"/>
    <col min="4102" max="4102" width="8.7109375" style="10" customWidth="1"/>
    <col min="4103" max="4103" width="8.28515625" style="10" customWidth="1"/>
    <col min="4104" max="4104" width="8.7109375" style="10" customWidth="1"/>
    <col min="4105" max="4106" width="7.7109375" style="10" customWidth="1"/>
    <col min="4107" max="4107" width="8.140625" style="10" customWidth="1"/>
    <col min="4108" max="4110" width="7.7109375" style="10" customWidth="1"/>
    <col min="4111" max="4111" width="10.28515625" style="10" customWidth="1"/>
    <col min="4112" max="4112" width="12.42578125" style="10" bestFit="1" customWidth="1"/>
    <col min="4113" max="4113" width="12.42578125" style="10" customWidth="1"/>
    <col min="4114" max="4353" width="9.140625" style="10"/>
    <col min="4354" max="4354" width="17.140625" style="10" customWidth="1"/>
    <col min="4355" max="4355" width="14.28515625" style="10" customWidth="1"/>
    <col min="4356" max="4356" width="8.7109375" style="10" customWidth="1"/>
    <col min="4357" max="4357" width="9.140625" style="10" customWidth="1"/>
    <col min="4358" max="4358" width="8.7109375" style="10" customWidth="1"/>
    <col min="4359" max="4359" width="8.28515625" style="10" customWidth="1"/>
    <col min="4360" max="4360" width="8.7109375" style="10" customWidth="1"/>
    <col min="4361" max="4362" width="7.7109375" style="10" customWidth="1"/>
    <col min="4363" max="4363" width="8.140625" style="10" customWidth="1"/>
    <col min="4364" max="4366" width="7.7109375" style="10" customWidth="1"/>
    <col min="4367" max="4367" width="10.28515625" style="10" customWidth="1"/>
    <col min="4368" max="4368" width="12.42578125" style="10" bestFit="1" customWidth="1"/>
    <col min="4369" max="4369" width="12.42578125" style="10" customWidth="1"/>
    <col min="4370" max="4609" width="9.140625" style="10"/>
    <col min="4610" max="4610" width="17.140625" style="10" customWidth="1"/>
    <col min="4611" max="4611" width="14.28515625" style="10" customWidth="1"/>
    <col min="4612" max="4612" width="8.7109375" style="10" customWidth="1"/>
    <col min="4613" max="4613" width="9.140625" style="10" customWidth="1"/>
    <col min="4614" max="4614" width="8.7109375" style="10" customWidth="1"/>
    <col min="4615" max="4615" width="8.28515625" style="10" customWidth="1"/>
    <col min="4616" max="4616" width="8.7109375" style="10" customWidth="1"/>
    <col min="4617" max="4618" width="7.7109375" style="10" customWidth="1"/>
    <col min="4619" max="4619" width="8.140625" style="10" customWidth="1"/>
    <col min="4620" max="4622" width="7.7109375" style="10" customWidth="1"/>
    <col min="4623" max="4623" width="10.28515625" style="10" customWidth="1"/>
    <col min="4624" max="4624" width="12.42578125" style="10" bestFit="1" customWidth="1"/>
    <col min="4625" max="4625" width="12.42578125" style="10" customWidth="1"/>
    <col min="4626" max="4865" width="9.140625" style="10"/>
    <col min="4866" max="4866" width="17.140625" style="10" customWidth="1"/>
    <col min="4867" max="4867" width="14.28515625" style="10" customWidth="1"/>
    <col min="4868" max="4868" width="8.7109375" style="10" customWidth="1"/>
    <col min="4869" max="4869" width="9.140625" style="10" customWidth="1"/>
    <col min="4870" max="4870" width="8.7109375" style="10" customWidth="1"/>
    <col min="4871" max="4871" width="8.28515625" style="10" customWidth="1"/>
    <col min="4872" max="4872" width="8.7109375" style="10" customWidth="1"/>
    <col min="4873" max="4874" width="7.7109375" style="10" customWidth="1"/>
    <col min="4875" max="4875" width="8.140625" style="10" customWidth="1"/>
    <col min="4876" max="4878" width="7.7109375" style="10" customWidth="1"/>
    <col min="4879" max="4879" width="10.28515625" style="10" customWidth="1"/>
    <col min="4880" max="4880" width="12.42578125" style="10" bestFit="1" customWidth="1"/>
    <col min="4881" max="4881" width="12.42578125" style="10" customWidth="1"/>
    <col min="4882" max="5121" width="9.140625" style="10"/>
    <col min="5122" max="5122" width="17.140625" style="10" customWidth="1"/>
    <col min="5123" max="5123" width="14.28515625" style="10" customWidth="1"/>
    <col min="5124" max="5124" width="8.7109375" style="10" customWidth="1"/>
    <col min="5125" max="5125" width="9.140625" style="10" customWidth="1"/>
    <col min="5126" max="5126" width="8.7109375" style="10" customWidth="1"/>
    <col min="5127" max="5127" width="8.28515625" style="10" customWidth="1"/>
    <col min="5128" max="5128" width="8.7109375" style="10" customWidth="1"/>
    <col min="5129" max="5130" width="7.7109375" style="10" customWidth="1"/>
    <col min="5131" max="5131" width="8.140625" style="10" customWidth="1"/>
    <col min="5132" max="5134" width="7.7109375" style="10" customWidth="1"/>
    <col min="5135" max="5135" width="10.28515625" style="10" customWidth="1"/>
    <col min="5136" max="5136" width="12.42578125" style="10" bestFit="1" customWidth="1"/>
    <col min="5137" max="5137" width="12.42578125" style="10" customWidth="1"/>
    <col min="5138" max="5377" width="9.140625" style="10"/>
    <col min="5378" max="5378" width="17.140625" style="10" customWidth="1"/>
    <col min="5379" max="5379" width="14.28515625" style="10" customWidth="1"/>
    <col min="5380" max="5380" width="8.7109375" style="10" customWidth="1"/>
    <col min="5381" max="5381" width="9.140625" style="10" customWidth="1"/>
    <col min="5382" max="5382" width="8.7109375" style="10" customWidth="1"/>
    <col min="5383" max="5383" width="8.28515625" style="10" customWidth="1"/>
    <col min="5384" max="5384" width="8.7109375" style="10" customWidth="1"/>
    <col min="5385" max="5386" width="7.7109375" style="10" customWidth="1"/>
    <col min="5387" max="5387" width="8.140625" style="10" customWidth="1"/>
    <col min="5388" max="5390" width="7.7109375" style="10" customWidth="1"/>
    <col min="5391" max="5391" width="10.28515625" style="10" customWidth="1"/>
    <col min="5392" max="5392" width="12.42578125" style="10" bestFit="1" customWidth="1"/>
    <col min="5393" max="5393" width="12.42578125" style="10" customWidth="1"/>
    <col min="5394" max="5633" width="9.140625" style="10"/>
    <col min="5634" max="5634" width="17.140625" style="10" customWidth="1"/>
    <col min="5635" max="5635" width="14.28515625" style="10" customWidth="1"/>
    <col min="5636" max="5636" width="8.7109375" style="10" customWidth="1"/>
    <col min="5637" max="5637" width="9.140625" style="10" customWidth="1"/>
    <col min="5638" max="5638" width="8.7109375" style="10" customWidth="1"/>
    <col min="5639" max="5639" width="8.28515625" style="10" customWidth="1"/>
    <col min="5640" max="5640" width="8.7109375" style="10" customWidth="1"/>
    <col min="5641" max="5642" width="7.7109375" style="10" customWidth="1"/>
    <col min="5643" max="5643" width="8.140625" style="10" customWidth="1"/>
    <col min="5644" max="5646" width="7.7109375" style="10" customWidth="1"/>
    <col min="5647" max="5647" width="10.28515625" style="10" customWidth="1"/>
    <col min="5648" max="5648" width="12.42578125" style="10" bestFit="1" customWidth="1"/>
    <col min="5649" max="5649" width="12.42578125" style="10" customWidth="1"/>
    <col min="5650" max="5889" width="9.140625" style="10"/>
    <col min="5890" max="5890" width="17.140625" style="10" customWidth="1"/>
    <col min="5891" max="5891" width="14.28515625" style="10" customWidth="1"/>
    <col min="5892" max="5892" width="8.7109375" style="10" customWidth="1"/>
    <col min="5893" max="5893" width="9.140625" style="10" customWidth="1"/>
    <col min="5894" max="5894" width="8.7109375" style="10" customWidth="1"/>
    <col min="5895" max="5895" width="8.28515625" style="10" customWidth="1"/>
    <col min="5896" max="5896" width="8.7109375" style="10" customWidth="1"/>
    <col min="5897" max="5898" width="7.7109375" style="10" customWidth="1"/>
    <col min="5899" max="5899" width="8.140625" style="10" customWidth="1"/>
    <col min="5900" max="5902" width="7.7109375" style="10" customWidth="1"/>
    <col min="5903" max="5903" width="10.28515625" style="10" customWidth="1"/>
    <col min="5904" max="5904" width="12.42578125" style="10" bestFit="1" customWidth="1"/>
    <col min="5905" max="5905" width="12.42578125" style="10" customWidth="1"/>
    <col min="5906" max="6145" width="9.140625" style="10"/>
    <col min="6146" max="6146" width="17.140625" style="10" customWidth="1"/>
    <col min="6147" max="6147" width="14.28515625" style="10" customWidth="1"/>
    <col min="6148" max="6148" width="8.7109375" style="10" customWidth="1"/>
    <col min="6149" max="6149" width="9.140625" style="10" customWidth="1"/>
    <col min="6150" max="6150" width="8.7109375" style="10" customWidth="1"/>
    <col min="6151" max="6151" width="8.28515625" style="10" customWidth="1"/>
    <col min="6152" max="6152" width="8.7109375" style="10" customWidth="1"/>
    <col min="6153" max="6154" width="7.7109375" style="10" customWidth="1"/>
    <col min="6155" max="6155" width="8.140625" style="10" customWidth="1"/>
    <col min="6156" max="6158" width="7.7109375" style="10" customWidth="1"/>
    <col min="6159" max="6159" width="10.28515625" style="10" customWidth="1"/>
    <col min="6160" max="6160" width="12.42578125" style="10" bestFit="1" customWidth="1"/>
    <col min="6161" max="6161" width="12.42578125" style="10" customWidth="1"/>
    <col min="6162" max="6401" width="9.140625" style="10"/>
    <col min="6402" max="6402" width="17.140625" style="10" customWidth="1"/>
    <col min="6403" max="6403" width="14.28515625" style="10" customWidth="1"/>
    <col min="6404" max="6404" width="8.7109375" style="10" customWidth="1"/>
    <col min="6405" max="6405" width="9.140625" style="10" customWidth="1"/>
    <col min="6406" max="6406" width="8.7109375" style="10" customWidth="1"/>
    <col min="6407" max="6407" width="8.28515625" style="10" customWidth="1"/>
    <col min="6408" max="6408" width="8.7109375" style="10" customWidth="1"/>
    <col min="6409" max="6410" width="7.7109375" style="10" customWidth="1"/>
    <col min="6411" max="6411" width="8.140625" style="10" customWidth="1"/>
    <col min="6412" max="6414" width="7.7109375" style="10" customWidth="1"/>
    <col min="6415" max="6415" width="10.28515625" style="10" customWidth="1"/>
    <col min="6416" max="6416" width="12.42578125" style="10" bestFit="1" customWidth="1"/>
    <col min="6417" max="6417" width="12.42578125" style="10" customWidth="1"/>
    <col min="6418" max="6657" width="9.140625" style="10"/>
    <col min="6658" max="6658" width="17.140625" style="10" customWidth="1"/>
    <col min="6659" max="6659" width="14.28515625" style="10" customWidth="1"/>
    <col min="6660" max="6660" width="8.7109375" style="10" customWidth="1"/>
    <col min="6661" max="6661" width="9.140625" style="10" customWidth="1"/>
    <col min="6662" max="6662" width="8.7109375" style="10" customWidth="1"/>
    <col min="6663" max="6663" width="8.28515625" style="10" customWidth="1"/>
    <col min="6664" max="6664" width="8.7109375" style="10" customWidth="1"/>
    <col min="6665" max="6666" width="7.7109375" style="10" customWidth="1"/>
    <col min="6667" max="6667" width="8.140625" style="10" customWidth="1"/>
    <col min="6668" max="6670" width="7.7109375" style="10" customWidth="1"/>
    <col min="6671" max="6671" width="10.28515625" style="10" customWidth="1"/>
    <col min="6672" max="6672" width="12.42578125" style="10" bestFit="1" customWidth="1"/>
    <col min="6673" max="6673" width="12.42578125" style="10" customWidth="1"/>
    <col min="6674" max="6913" width="9.140625" style="10"/>
    <col min="6914" max="6914" width="17.140625" style="10" customWidth="1"/>
    <col min="6915" max="6915" width="14.28515625" style="10" customWidth="1"/>
    <col min="6916" max="6916" width="8.7109375" style="10" customWidth="1"/>
    <col min="6917" max="6917" width="9.140625" style="10" customWidth="1"/>
    <col min="6918" max="6918" width="8.7109375" style="10" customWidth="1"/>
    <col min="6919" max="6919" width="8.28515625" style="10" customWidth="1"/>
    <col min="6920" max="6920" width="8.7109375" style="10" customWidth="1"/>
    <col min="6921" max="6922" width="7.7109375" style="10" customWidth="1"/>
    <col min="6923" max="6923" width="8.140625" style="10" customWidth="1"/>
    <col min="6924" max="6926" width="7.7109375" style="10" customWidth="1"/>
    <col min="6927" max="6927" width="10.28515625" style="10" customWidth="1"/>
    <col min="6928" max="6928" width="12.42578125" style="10" bestFit="1" customWidth="1"/>
    <col min="6929" max="6929" width="12.42578125" style="10" customWidth="1"/>
    <col min="6930" max="7169" width="9.140625" style="10"/>
    <col min="7170" max="7170" width="17.140625" style="10" customWidth="1"/>
    <col min="7171" max="7171" width="14.28515625" style="10" customWidth="1"/>
    <col min="7172" max="7172" width="8.7109375" style="10" customWidth="1"/>
    <col min="7173" max="7173" width="9.140625" style="10" customWidth="1"/>
    <col min="7174" max="7174" width="8.7109375" style="10" customWidth="1"/>
    <col min="7175" max="7175" width="8.28515625" style="10" customWidth="1"/>
    <col min="7176" max="7176" width="8.7109375" style="10" customWidth="1"/>
    <col min="7177" max="7178" width="7.7109375" style="10" customWidth="1"/>
    <col min="7179" max="7179" width="8.140625" style="10" customWidth="1"/>
    <col min="7180" max="7182" width="7.7109375" style="10" customWidth="1"/>
    <col min="7183" max="7183" width="10.28515625" style="10" customWidth="1"/>
    <col min="7184" max="7184" width="12.42578125" style="10" bestFit="1" customWidth="1"/>
    <col min="7185" max="7185" width="12.42578125" style="10" customWidth="1"/>
    <col min="7186" max="7425" width="9.140625" style="10"/>
    <col min="7426" max="7426" width="17.140625" style="10" customWidth="1"/>
    <col min="7427" max="7427" width="14.28515625" style="10" customWidth="1"/>
    <col min="7428" max="7428" width="8.7109375" style="10" customWidth="1"/>
    <col min="7429" max="7429" width="9.140625" style="10" customWidth="1"/>
    <col min="7430" max="7430" width="8.7109375" style="10" customWidth="1"/>
    <col min="7431" max="7431" width="8.28515625" style="10" customWidth="1"/>
    <col min="7432" max="7432" width="8.7109375" style="10" customWidth="1"/>
    <col min="7433" max="7434" width="7.7109375" style="10" customWidth="1"/>
    <col min="7435" max="7435" width="8.140625" style="10" customWidth="1"/>
    <col min="7436" max="7438" width="7.7109375" style="10" customWidth="1"/>
    <col min="7439" max="7439" width="10.28515625" style="10" customWidth="1"/>
    <col min="7440" max="7440" width="12.42578125" style="10" bestFit="1" customWidth="1"/>
    <col min="7441" max="7441" width="12.42578125" style="10" customWidth="1"/>
    <col min="7442" max="7681" width="9.140625" style="10"/>
    <col min="7682" max="7682" width="17.140625" style="10" customWidth="1"/>
    <col min="7683" max="7683" width="14.28515625" style="10" customWidth="1"/>
    <col min="7684" max="7684" width="8.7109375" style="10" customWidth="1"/>
    <col min="7685" max="7685" width="9.140625" style="10" customWidth="1"/>
    <col min="7686" max="7686" width="8.7109375" style="10" customWidth="1"/>
    <col min="7687" max="7687" width="8.28515625" style="10" customWidth="1"/>
    <col min="7688" max="7688" width="8.7109375" style="10" customWidth="1"/>
    <col min="7689" max="7690" width="7.7109375" style="10" customWidth="1"/>
    <col min="7691" max="7691" width="8.140625" style="10" customWidth="1"/>
    <col min="7692" max="7694" width="7.7109375" style="10" customWidth="1"/>
    <col min="7695" max="7695" width="10.28515625" style="10" customWidth="1"/>
    <col min="7696" max="7696" width="12.42578125" style="10" bestFit="1" customWidth="1"/>
    <col min="7697" max="7697" width="12.42578125" style="10" customWidth="1"/>
    <col min="7698" max="7937" width="9.140625" style="10"/>
    <col min="7938" max="7938" width="17.140625" style="10" customWidth="1"/>
    <col min="7939" max="7939" width="14.28515625" style="10" customWidth="1"/>
    <col min="7940" max="7940" width="8.7109375" style="10" customWidth="1"/>
    <col min="7941" max="7941" width="9.140625" style="10" customWidth="1"/>
    <col min="7942" max="7942" width="8.7109375" style="10" customWidth="1"/>
    <col min="7943" max="7943" width="8.28515625" style="10" customWidth="1"/>
    <col min="7944" max="7944" width="8.7109375" style="10" customWidth="1"/>
    <col min="7945" max="7946" width="7.7109375" style="10" customWidth="1"/>
    <col min="7947" max="7947" width="8.140625" style="10" customWidth="1"/>
    <col min="7948" max="7950" width="7.7109375" style="10" customWidth="1"/>
    <col min="7951" max="7951" width="10.28515625" style="10" customWidth="1"/>
    <col min="7952" max="7952" width="12.42578125" style="10" bestFit="1" customWidth="1"/>
    <col min="7953" max="7953" width="12.42578125" style="10" customWidth="1"/>
    <col min="7954" max="8193" width="9.140625" style="10"/>
    <col min="8194" max="8194" width="17.140625" style="10" customWidth="1"/>
    <col min="8195" max="8195" width="14.28515625" style="10" customWidth="1"/>
    <col min="8196" max="8196" width="8.7109375" style="10" customWidth="1"/>
    <col min="8197" max="8197" width="9.140625" style="10" customWidth="1"/>
    <col min="8198" max="8198" width="8.7109375" style="10" customWidth="1"/>
    <col min="8199" max="8199" width="8.28515625" style="10" customWidth="1"/>
    <col min="8200" max="8200" width="8.7109375" style="10" customWidth="1"/>
    <col min="8201" max="8202" width="7.7109375" style="10" customWidth="1"/>
    <col min="8203" max="8203" width="8.140625" style="10" customWidth="1"/>
    <col min="8204" max="8206" width="7.7109375" style="10" customWidth="1"/>
    <col min="8207" max="8207" width="10.28515625" style="10" customWidth="1"/>
    <col min="8208" max="8208" width="12.42578125" style="10" bestFit="1" customWidth="1"/>
    <col min="8209" max="8209" width="12.42578125" style="10" customWidth="1"/>
    <col min="8210" max="8449" width="9.140625" style="10"/>
    <col min="8450" max="8450" width="17.140625" style="10" customWidth="1"/>
    <col min="8451" max="8451" width="14.28515625" style="10" customWidth="1"/>
    <col min="8452" max="8452" width="8.7109375" style="10" customWidth="1"/>
    <col min="8453" max="8453" width="9.140625" style="10" customWidth="1"/>
    <col min="8454" max="8454" width="8.7109375" style="10" customWidth="1"/>
    <col min="8455" max="8455" width="8.28515625" style="10" customWidth="1"/>
    <col min="8456" max="8456" width="8.7109375" style="10" customWidth="1"/>
    <col min="8457" max="8458" width="7.7109375" style="10" customWidth="1"/>
    <col min="8459" max="8459" width="8.140625" style="10" customWidth="1"/>
    <col min="8460" max="8462" width="7.7109375" style="10" customWidth="1"/>
    <col min="8463" max="8463" width="10.28515625" style="10" customWidth="1"/>
    <col min="8464" max="8464" width="12.42578125" style="10" bestFit="1" customWidth="1"/>
    <col min="8465" max="8465" width="12.42578125" style="10" customWidth="1"/>
    <col min="8466" max="8705" width="9.140625" style="10"/>
    <col min="8706" max="8706" width="17.140625" style="10" customWidth="1"/>
    <col min="8707" max="8707" width="14.28515625" style="10" customWidth="1"/>
    <col min="8708" max="8708" width="8.7109375" style="10" customWidth="1"/>
    <col min="8709" max="8709" width="9.140625" style="10" customWidth="1"/>
    <col min="8710" max="8710" width="8.7109375" style="10" customWidth="1"/>
    <col min="8711" max="8711" width="8.28515625" style="10" customWidth="1"/>
    <col min="8712" max="8712" width="8.7109375" style="10" customWidth="1"/>
    <col min="8713" max="8714" width="7.7109375" style="10" customWidth="1"/>
    <col min="8715" max="8715" width="8.140625" style="10" customWidth="1"/>
    <col min="8716" max="8718" width="7.7109375" style="10" customWidth="1"/>
    <col min="8719" max="8719" width="10.28515625" style="10" customWidth="1"/>
    <col min="8720" max="8720" width="12.42578125" style="10" bestFit="1" customWidth="1"/>
    <col min="8721" max="8721" width="12.42578125" style="10" customWidth="1"/>
    <col min="8722" max="8961" width="9.140625" style="10"/>
    <col min="8962" max="8962" width="17.140625" style="10" customWidth="1"/>
    <col min="8963" max="8963" width="14.28515625" style="10" customWidth="1"/>
    <col min="8964" max="8964" width="8.7109375" style="10" customWidth="1"/>
    <col min="8965" max="8965" width="9.140625" style="10" customWidth="1"/>
    <col min="8966" max="8966" width="8.7109375" style="10" customWidth="1"/>
    <col min="8967" max="8967" width="8.28515625" style="10" customWidth="1"/>
    <col min="8968" max="8968" width="8.7109375" style="10" customWidth="1"/>
    <col min="8969" max="8970" width="7.7109375" style="10" customWidth="1"/>
    <col min="8971" max="8971" width="8.140625" style="10" customWidth="1"/>
    <col min="8972" max="8974" width="7.7109375" style="10" customWidth="1"/>
    <col min="8975" max="8975" width="10.28515625" style="10" customWidth="1"/>
    <col min="8976" max="8976" width="12.42578125" style="10" bestFit="1" customWidth="1"/>
    <col min="8977" max="8977" width="12.42578125" style="10" customWidth="1"/>
    <col min="8978" max="9217" width="9.140625" style="10"/>
    <col min="9218" max="9218" width="17.140625" style="10" customWidth="1"/>
    <col min="9219" max="9219" width="14.28515625" style="10" customWidth="1"/>
    <col min="9220" max="9220" width="8.7109375" style="10" customWidth="1"/>
    <col min="9221" max="9221" width="9.140625" style="10" customWidth="1"/>
    <col min="9222" max="9222" width="8.7109375" style="10" customWidth="1"/>
    <col min="9223" max="9223" width="8.28515625" style="10" customWidth="1"/>
    <col min="9224" max="9224" width="8.7109375" style="10" customWidth="1"/>
    <col min="9225" max="9226" width="7.7109375" style="10" customWidth="1"/>
    <col min="9227" max="9227" width="8.140625" style="10" customWidth="1"/>
    <col min="9228" max="9230" width="7.7109375" style="10" customWidth="1"/>
    <col min="9231" max="9231" width="10.28515625" style="10" customWidth="1"/>
    <col min="9232" max="9232" width="12.42578125" style="10" bestFit="1" customWidth="1"/>
    <col min="9233" max="9233" width="12.42578125" style="10" customWidth="1"/>
    <col min="9234" max="9473" width="9.140625" style="10"/>
    <col min="9474" max="9474" width="17.140625" style="10" customWidth="1"/>
    <col min="9475" max="9475" width="14.28515625" style="10" customWidth="1"/>
    <col min="9476" max="9476" width="8.7109375" style="10" customWidth="1"/>
    <col min="9477" max="9477" width="9.140625" style="10" customWidth="1"/>
    <col min="9478" max="9478" width="8.7109375" style="10" customWidth="1"/>
    <col min="9479" max="9479" width="8.28515625" style="10" customWidth="1"/>
    <col min="9480" max="9480" width="8.7109375" style="10" customWidth="1"/>
    <col min="9481" max="9482" width="7.7109375" style="10" customWidth="1"/>
    <col min="9483" max="9483" width="8.140625" style="10" customWidth="1"/>
    <col min="9484" max="9486" width="7.7109375" style="10" customWidth="1"/>
    <col min="9487" max="9487" width="10.28515625" style="10" customWidth="1"/>
    <col min="9488" max="9488" width="12.42578125" style="10" bestFit="1" customWidth="1"/>
    <col min="9489" max="9489" width="12.42578125" style="10" customWidth="1"/>
    <col min="9490" max="9729" width="9.140625" style="10"/>
    <col min="9730" max="9730" width="17.140625" style="10" customWidth="1"/>
    <col min="9731" max="9731" width="14.28515625" style="10" customWidth="1"/>
    <col min="9732" max="9732" width="8.7109375" style="10" customWidth="1"/>
    <col min="9733" max="9733" width="9.140625" style="10" customWidth="1"/>
    <col min="9734" max="9734" width="8.7109375" style="10" customWidth="1"/>
    <col min="9735" max="9735" width="8.28515625" style="10" customWidth="1"/>
    <col min="9736" max="9736" width="8.7109375" style="10" customWidth="1"/>
    <col min="9737" max="9738" width="7.7109375" style="10" customWidth="1"/>
    <col min="9739" max="9739" width="8.140625" style="10" customWidth="1"/>
    <col min="9740" max="9742" width="7.7109375" style="10" customWidth="1"/>
    <col min="9743" max="9743" width="10.28515625" style="10" customWidth="1"/>
    <col min="9744" max="9744" width="12.42578125" style="10" bestFit="1" customWidth="1"/>
    <col min="9745" max="9745" width="12.42578125" style="10" customWidth="1"/>
    <col min="9746" max="9985" width="9.140625" style="10"/>
    <col min="9986" max="9986" width="17.140625" style="10" customWidth="1"/>
    <col min="9987" max="9987" width="14.28515625" style="10" customWidth="1"/>
    <col min="9988" max="9988" width="8.7109375" style="10" customWidth="1"/>
    <col min="9989" max="9989" width="9.140625" style="10" customWidth="1"/>
    <col min="9990" max="9990" width="8.7109375" style="10" customWidth="1"/>
    <col min="9991" max="9991" width="8.28515625" style="10" customWidth="1"/>
    <col min="9992" max="9992" width="8.7109375" style="10" customWidth="1"/>
    <col min="9993" max="9994" width="7.7109375" style="10" customWidth="1"/>
    <col min="9995" max="9995" width="8.140625" style="10" customWidth="1"/>
    <col min="9996" max="9998" width="7.7109375" style="10" customWidth="1"/>
    <col min="9999" max="9999" width="10.28515625" style="10" customWidth="1"/>
    <col min="10000" max="10000" width="12.42578125" style="10" bestFit="1" customWidth="1"/>
    <col min="10001" max="10001" width="12.42578125" style="10" customWidth="1"/>
    <col min="10002" max="10241" width="9.140625" style="10"/>
    <col min="10242" max="10242" width="17.140625" style="10" customWidth="1"/>
    <col min="10243" max="10243" width="14.28515625" style="10" customWidth="1"/>
    <col min="10244" max="10244" width="8.7109375" style="10" customWidth="1"/>
    <col min="10245" max="10245" width="9.140625" style="10" customWidth="1"/>
    <col min="10246" max="10246" width="8.7109375" style="10" customWidth="1"/>
    <col min="10247" max="10247" width="8.28515625" style="10" customWidth="1"/>
    <col min="10248" max="10248" width="8.7109375" style="10" customWidth="1"/>
    <col min="10249" max="10250" width="7.7109375" style="10" customWidth="1"/>
    <col min="10251" max="10251" width="8.140625" style="10" customWidth="1"/>
    <col min="10252" max="10254" width="7.7109375" style="10" customWidth="1"/>
    <col min="10255" max="10255" width="10.28515625" style="10" customWidth="1"/>
    <col min="10256" max="10256" width="12.42578125" style="10" bestFit="1" customWidth="1"/>
    <col min="10257" max="10257" width="12.42578125" style="10" customWidth="1"/>
    <col min="10258" max="10497" width="9.140625" style="10"/>
    <col min="10498" max="10498" width="17.140625" style="10" customWidth="1"/>
    <col min="10499" max="10499" width="14.28515625" style="10" customWidth="1"/>
    <col min="10500" max="10500" width="8.7109375" style="10" customWidth="1"/>
    <col min="10501" max="10501" width="9.140625" style="10" customWidth="1"/>
    <col min="10502" max="10502" width="8.7109375" style="10" customWidth="1"/>
    <col min="10503" max="10503" width="8.28515625" style="10" customWidth="1"/>
    <col min="10504" max="10504" width="8.7109375" style="10" customWidth="1"/>
    <col min="10505" max="10506" width="7.7109375" style="10" customWidth="1"/>
    <col min="10507" max="10507" width="8.140625" style="10" customWidth="1"/>
    <col min="10508" max="10510" width="7.7109375" style="10" customWidth="1"/>
    <col min="10511" max="10511" width="10.28515625" style="10" customWidth="1"/>
    <col min="10512" max="10512" width="12.42578125" style="10" bestFit="1" customWidth="1"/>
    <col min="10513" max="10513" width="12.42578125" style="10" customWidth="1"/>
    <col min="10514" max="10753" width="9.140625" style="10"/>
    <col min="10754" max="10754" width="17.140625" style="10" customWidth="1"/>
    <col min="10755" max="10755" width="14.28515625" style="10" customWidth="1"/>
    <col min="10756" max="10756" width="8.7109375" style="10" customWidth="1"/>
    <col min="10757" max="10757" width="9.140625" style="10" customWidth="1"/>
    <col min="10758" max="10758" width="8.7109375" style="10" customWidth="1"/>
    <col min="10759" max="10759" width="8.28515625" style="10" customWidth="1"/>
    <col min="10760" max="10760" width="8.7109375" style="10" customWidth="1"/>
    <col min="10761" max="10762" width="7.7109375" style="10" customWidth="1"/>
    <col min="10763" max="10763" width="8.140625" style="10" customWidth="1"/>
    <col min="10764" max="10766" width="7.7109375" style="10" customWidth="1"/>
    <col min="10767" max="10767" width="10.28515625" style="10" customWidth="1"/>
    <col min="10768" max="10768" width="12.42578125" style="10" bestFit="1" customWidth="1"/>
    <col min="10769" max="10769" width="12.42578125" style="10" customWidth="1"/>
    <col min="10770" max="11009" width="9.140625" style="10"/>
    <col min="11010" max="11010" width="17.140625" style="10" customWidth="1"/>
    <col min="11011" max="11011" width="14.28515625" style="10" customWidth="1"/>
    <col min="11012" max="11012" width="8.7109375" style="10" customWidth="1"/>
    <col min="11013" max="11013" width="9.140625" style="10" customWidth="1"/>
    <col min="11014" max="11014" width="8.7109375" style="10" customWidth="1"/>
    <col min="11015" max="11015" width="8.28515625" style="10" customWidth="1"/>
    <col min="11016" max="11016" width="8.7109375" style="10" customWidth="1"/>
    <col min="11017" max="11018" width="7.7109375" style="10" customWidth="1"/>
    <col min="11019" max="11019" width="8.140625" style="10" customWidth="1"/>
    <col min="11020" max="11022" width="7.7109375" style="10" customWidth="1"/>
    <col min="11023" max="11023" width="10.28515625" style="10" customWidth="1"/>
    <col min="11024" max="11024" width="12.42578125" style="10" bestFit="1" customWidth="1"/>
    <col min="11025" max="11025" width="12.42578125" style="10" customWidth="1"/>
    <col min="11026" max="11265" width="9.140625" style="10"/>
    <col min="11266" max="11266" width="17.140625" style="10" customWidth="1"/>
    <col min="11267" max="11267" width="14.28515625" style="10" customWidth="1"/>
    <col min="11268" max="11268" width="8.7109375" style="10" customWidth="1"/>
    <col min="11269" max="11269" width="9.140625" style="10" customWidth="1"/>
    <col min="11270" max="11270" width="8.7109375" style="10" customWidth="1"/>
    <col min="11271" max="11271" width="8.28515625" style="10" customWidth="1"/>
    <col min="11272" max="11272" width="8.7109375" style="10" customWidth="1"/>
    <col min="11273" max="11274" width="7.7109375" style="10" customWidth="1"/>
    <col min="11275" max="11275" width="8.140625" style="10" customWidth="1"/>
    <col min="11276" max="11278" width="7.7109375" style="10" customWidth="1"/>
    <col min="11279" max="11279" width="10.28515625" style="10" customWidth="1"/>
    <col min="11280" max="11280" width="12.42578125" style="10" bestFit="1" customWidth="1"/>
    <col min="11281" max="11281" width="12.42578125" style="10" customWidth="1"/>
    <col min="11282" max="11521" width="9.140625" style="10"/>
    <col min="11522" max="11522" width="17.140625" style="10" customWidth="1"/>
    <col min="11523" max="11523" width="14.28515625" style="10" customWidth="1"/>
    <col min="11524" max="11524" width="8.7109375" style="10" customWidth="1"/>
    <col min="11525" max="11525" width="9.140625" style="10" customWidth="1"/>
    <col min="11526" max="11526" width="8.7109375" style="10" customWidth="1"/>
    <col min="11527" max="11527" width="8.28515625" style="10" customWidth="1"/>
    <col min="11528" max="11528" width="8.7109375" style="10" customWidth="1"/>
    <col min="11529" max="11530" width="7.7109375" style="10" customWidth="1"/>
    <col min="11531" max="11531" width="8.140625" style="10" customWidth="1"/>
    <col min="11532" max="11534" width="7.7109375" style="10" customWidth="1"/>
    <col min="11535" max="11535" width="10.28515625" style="10" customWidth="1"/>
    <col min="11536" max="11536" width="12.42578125" style="10" bestFit="1" customWidth="1"/>
    <col min="11537" max="11537" width="12.42578125" style="10" customWidth="1"/>
    <col min="11538" max="11777" width="9.140625" style="10"/>
    <col min="11778" max="11778" width="17.140625" style="10" customWidth="1"/>
    <col min="11779" max="11779" width="14.28515625" style="10" customWidth="1"/>
    <col min="11780" max="11780" width="8.7109375" style="10" customWidth="1"/>
    <col min="11781" max="11781" width="9.140625" style="10" customWidth="1"/>
    <col min="11782" max="11782" width="8.7109375" style="10" customWidth="1"/>
    <col min="11783" max="11783" width="8.28515625" style="10" customWidth="1"/>
    <col min="11784" max="11784" width="8.7109375" style="10" customWidth="1"/>
    <col min="11785" max="11786" width="7.7109375" style="10" customWidth="1"/>
    <col min="11787" max="11787" width="8.140625" style="10" customWidth="1"/>
    <col min="11788" max="11790" width="7.7109375" style="10" customWidth="1"/>
    <col min="11791" max="11791" width="10.28515625" style="10" customWidth="1"/>
    <col min="11792" max="11792" width="12.42578125" style="10" bestFit="1" customWidth="1"/>
    <col min="11793" max="11793" width="12.42578125" style="10" customWidth="1"/>
    <col min="11794" max="12033" width="9.140625" style="10"/>
    <col min="12034" max="12034" width="17.140625" style="10" customWidth="1"/>
    <col min="12035" max="12035" width="14.28515625" style="10" customWidth="1"/>
    <col min="12036" max="12036" width="8.7109375" style="10" customWidth="1"/>
    <col min="12037" max="12037" width="9.140625" style="10" customWidth="1"/>
    <col min="12038" max="12038" width="8.7109375" style="10" customWidth="1"/>
    <col min="12039" max="12039" width="8.28515625" style="10" customWidth="1"/>
    <col min="12040" max="12040" width="8.7109375" style="10" customWidth="1"/>
    <col min="12041" max="12042" width="7.7109375" style="10" customWidth="1"/>
    <col min="12043" max="12043" width="8.140625" style="10" customWidth="1"/>
    <col min="12044" max="12046" width="7.7109375" style="10" customWidth="1"/>
    <col min="12047" max="12047" width="10.28515625" style="10" customWidth="1"/>
    <col min="12048" max="12048" width="12.42578125" style="10" bestFit="1" customWidth="1"/>
    <col min="12049" max="12049" width="12.42578125" style="10" customWidth="1"/>
    <col min="12050" max="12289" width="9.140625" style="10"/>
    <col min="12290" max="12290" width="17.140625" style="10" customWidth="1"/>
    <col min="12291" max="12291" width="14.28515625" style="10" customWidth="1"/>
    <col min="12292" max="12292" width="8.7109375" style="10" customWidth="1"/>
    <col min="12293" max="12293" width="9.140625" style="10" customWidth="1"/>
    <col min="12294" max="12294" width="8.7109375" style="10" customWidth="1"/>
    <col min="12295" max="12295" width="8.28515625" style="10" customWidth="1"/>
    <col min="12296" max="12296" width="8.7109375" style="10" customWidth="1"/>
    <col min="12297" max="12298" width="7.7109375" style="10" customWidth="1"/>
    <col min="12299" max="12299" width="8.140625" style="10" customWidth="1"/>
    <col min="12300" max="12302" width="7.7109375" style="10" customWidth="1"/>
    <col min="12303" max="12303" width="10.28515625" style="10" customWidth="1"/>
    <col min="12304" max="12304" width="12.42578125" style="10" bestFit="1" customWidth="1"/>
    <col min="12305" max="12305" width="12.42578125" style="10" customWidth="1"/>
    <col min="12306" max="12545" width="9.140625" style="10"/>
    <col min="12546" max="12546" width="17.140625" style="10" customWidth="1"/>
    <col min="12547" max="12547" width="14.28515625" style="10" customWidth="1"/>
    <col min="12548" max="12548" width="8.7109375" style="10" customWidth="1"/>
    <col min="12549" max="12549" width="9.140625" style="10" customWidth="1"/>
    <col min="12550" max="12550" width="8.7109375" style="10" customWidth="1"/>
    <col min="12551" max="12551" width="8.28515625" style="10" customWidth="1"/>
    <col min="12552" max="12552" width="8.7109375" style="10" customWidth="1"/>
    <col min="12553" max="12554" width="7.7109375" style="10" customWidth="1"/>
    <col min="12555" max="12555" width="8.140625" style="10" customWidth="1"/>
    <col min="12556" max="12558" width="7.7109375" style="10" customWidth="1"/>
    <col min="12559" max="12559" width="10.28515625" style="10" customWidth="1"/>
    <col min="12560" max="12560" width="12.42578125" style="10" bestFit="1" customWidth="1"/>
    <col min="12561" max="12561" width="12.42578125" style="10" customWidth="1"/>
    <col min="12562" max="12801" width="9.140625" style="10"/>
    <col min="12802" max="12802" width="17.140625" style="10" customWidth="1"/>
    <col min="12803" max="12803" width="14.28515625" style="10" customWidth="1"/>
    <col min="12804" max="12804" width="8.7109375" style="10" customWidth="1"/>
    <col min="12805" max="12805" width="9.140625" style="10" customWidth="1"/>
    <col min="12806" max="12806" width="8.7109375" style="10" customWidth="1"/>
    <col min="12807" max="12807" width="8.28515625" style="10" customWidth="1"/>
    <col min="12808" max="12808" width="8.7109375" style="10" customWidth="1"/>
    <col min="12809" max="12810" width="7.7109375" style="10" customWidth="1"/>
    <col min="12811" max="12811" width="8.140625" style="10" customWidth="1"/>
    <col min="12812" max="12814" width="7.7109375" style="10" customWidth="1"/>
    <col min="12815" max="12815" width="10.28515625" style="10" customWidth="1"/>
    <col min="12816" max="12816" width="12.42578125" style="10" bestFit="1" customWidth="1"/>
    <col min="12817" max="12817" width="12.42578125" style="10" customWidth="1"/>
    <col min="12818" max="13057" width="9.140625" style="10"/>
    <col min="13058" max="13058" width="17.140625" style="10" customWidth="1"/>
    <col min="13059" max="13059" width="14.28515625" style="10" customWidth="1"/>
    <col min="13060" max="13060" width="8.7109375" style="10" customWidth="1"/>
    <col min="13061" max="13061" width="9.140625" style="10" customWidth="1"/>
    <col min="13062" max="13062" width="8.7109375" style="10" customWidth="1"/>
    <col min="13063" max="13063" width="8.28515625" style="10" customWidth="1"/>
    <col min="13064" max="13064" width="8.7109375" style="10" customWidth="1"/>
    <col min="13065" max="13066" width="7.7109375" style="10" customWidth="1"/>
    <col min="13067" max="13067" width="8.140625" style="10" customWidth="1"/>
    <col min="13068" max="13070" width="7.7109375" style="10" customWidth="1"/>
    <col min="13071" max="13071" width="10.28515625" style="10" customWidth="1"/>
    <col min="13072" max="13072" width="12.42578125" style="10" bestFit="1" customWidth="1"/>
    <col min="13073" max="13073" width="12.42578125" style="10" customWidth="1"/>
    <col min="13074" max="13313" width="9.140625" style="10"/>
    <col min="13314" max="13314" width="17.140625" style="10" customWidth="1"/>
    <col min="13315" max="13315" width="14.28515625" style="10" customWidth="1"/>
    <col min="13316" max="13316" width="8.7109375" style="10" customWidth="1"/>
    <col min="13317" max="13317" width="9.140625" style="10" customWidth="1"/>
    <col min="13318" max="13318" width="8.7109375" style="10" customWidth="1"/>
    <col min="13319" max="13319" width="8.28515625" style="10" customWidth="1"/>
    <col min="13320" max="13320" width="8.7109375" style="10" customWidth="1"/>
    <col min="13321" max="13322" width="7.7109375" style="10" customWidth="1"/>
    <col min="13323" max="13323" width="8.140625" style="10" customWidth="1"/>
    <col min="13324" max="13326" width="7.7109375" style="10" customWidth="1"/>
    <col min="13327" max="13327" width="10.28515625" style="10" customWidth="1"/>
    <col min="13328" max="13328" width="12.42578125" style="10" bestFit="1" customWidth="1"/>
    <col min="13329" max="13329" width="12.42578125" style="10" customWidth="1"/>
    <col min="13330" max="13569" width="9.140625" style="10"/>
    <col min="13570" max="13570" width="17.140625" style="10" customWidth="1"/>
    <col min="13571" max="13571" width="14.28515625" style="10" customWidth="1"/>
    <col min="13572" max="13572" width="8.7109375" style="10" customWidth="1"/>
    <col min="13573" max="13573" width="9.140625" style="10" customWidth="1"/>
    <col min="13574" max="13574" width="8.7109375" style="10" customWidth="1"/>
    <col min="13575" max="13575" width="8.28515625" style="10" customWidth="1"/>
    <col min="13576" max="13576" width="8.7109375" style="10" customWidth="1"/>
    <col min="13577" max="13578" width="7.7109375" style="10" customWidth="1"/>
    <col min="13579" max="13579" width="8.140625" style="10" customWidth="1"/>
    <col min="13580" max="13582" width="7.7109375" style="10" customWidth="1"/>
    <col min="13583" max="13583" width="10.28515625" style="10" customWidth="1"/>
    <col min="13584" max="13584" width="12.42578125" style="10" bestFit="1" customWidth="1"/>
    <col min="13585" max="13585" width="12.42578125" style="10" customWidth="1"/>
    <col min="13586" max="13825" width="9.140625" style="10"/>
    <col min="13826" max="13826" width="17.140625" style="10" customWidth="1"/>
    <col min="13827" max="13827" width="14.28515625" style="10" customWidth="1"/>
    <col min="13828" max="13828" width="8.7109375" style="10" customWidth="1"/>
    <col min="13829" max="13829" width="9.140625" style="10" customWidth="1"/>
    <col min="13830" max="13830" width="8.7109375" style="10" customWidth="1"/>
    <col min="13831" max="13831" width="8.28515625" style="10" customWidth="1"/>
    <col min="13832" max="13832" width="8.7109375" style="10" customWidth="1"/>
    <col min="13833" max="13834" width="7.7109375" style="10" customWidth="1"/>
    <col min="13835" max="13835" width="8.140625" style="10" customWidth="1"/>
    <col min="13836" max="13838" width="7.7109375" style="10" customWidth="1"/>
    <col min="13839" max="13839" width="10.28515625" style="10" customWidth="1"/>
    <col min="13840" max="13840" width="12.42578125" style="10" bestFit="1" customWidth="1"/>
    <col min="13841" max="13841" width="12.42578125" style="10" customWidth="1"/>
    <col min="13842" max="14081" width="9.140625" style="10"/>
    <col min="14082" max="14082" width="17.140625" style="10" customWidth="1"/>
    <col min="14083" max="14083" width="14.28515625" style="10" customWidth="1"/>
    <col min="14084" max="14084" width="8.7109375" style="10" customWidth="1"/>
    <col min="14085" max="14085" width="9.140625" style="10" customWidth="1"/>
    <col min="14086" max="14086" width="8.7109375" style="10" customWidth="1"/>
    <col min="14087" max="14087" width="8.28515625" style="10" customWidth="1"/>
    <col min="14088" max="14088" width="8.7109375" style="10" customWidth="1"/>
    <col min="14089" max="14090" width="7.7109375" style="10" customWidth="1"/>
    <col min="14091" max="14091" width="8.140625" style="10" customWidth="1"/>
    <col min="14092" max="14094" width="7.7109375" style="10" customWidth="1"/>
    <col min="14095" max="14095" width="10.28515625" style="10" customWidth="1"/>
    <col min="14096" max="14096" width="12.42578125" style="10" bestFit="1" customWidth="1"/>
    <col min="14097" max="14097" width="12.42578125" style="10" customWidth="1"/>
    <col min="14098" max="14337" width="9.140625" style="10"/>
    <col min="14338" max="14338" width="17.140625" style="10" customWidth="1"/>
    <col min="14339" max="14339" width="14.28515625" style="10" customWidth="1"/>
    <col min="14340" max="14340" width="8.7109375" style="10" customWidth="1"/>
    <col min="14341" max="14341" width="9.140625" style="10" customWidth="1"/>
    <col min="14342" max="14342" width="8.7109375" style="10" customWidth="1"/>
    <col min="14343" max="14343" width="8.28515625" style="10" customWidth="1"/>
    <col min="14344" max="14344" width="8.7109375" style="10" customWidth="1"/>
    <col min="14345" max="14346" width="7.7109375" style="10" customWidth="1"/>
    <col min="14347" max="14347" width="8.140625" style="10" customWidth="1"/>
    <col min="14348" max="14350" width="7.7109375" style="10" customWidth="1"/>
    <col min="14351" max="14351" width="10.28515625" style="10" customWidth="1"/>
    <col min="14352" max="14352" width="12.42578125" style="10" bestFit="1" customWidth="1"/>
    <col min="14353" max="14353" width="12.42578125" style="10" customWidth="1"/>
    <col min="14354" max="14593" width="9.140625" style="10"/>
    <col min="14594" max="14594" width="17.140625" style="10" customWidth="1"/>
    <col min="14595" max="14595" width="14.28515625" style="10" customWidth="1"/>
    <col min="14596" max="14596" width="8.7109375" style="10" customWidth="1"/>
    <col min="14597" max="14597" width="9.140625" style="10" customWidth="1"/>
    <col min="14598" max="14598" width="8.7109375" style="10" customWidth="1"/>
    <col min="14599" max="14599" width="8.28515625" style="10" customWidth="1"/>
    <col min="14600" max="14600" width="8.7109375" style="10" customWidth="1"/>
    <col min="14601" max="14602" width="7.7109375" style="10" customWidth="1"/>
    <col min="14603" max="14603" width="8.140625" style="10" customWidth="1"/>
    <col min="14604" max="14606" width="7.7109375" style="10" customWidth="1"/>
    <col min="14607" max="14607" width="10.28515625" style="10" customWidth="1"/>
    <col min="14608" max="14608" width="12.42578125" style="10" bestFit="1" customWidth="1"/>
    <col min="14609" max="14609" width="12.42578125" style="10" customWidth="1"/>
    <col min="14610" max="14849" width="9.140625" style="10"/>
    <col min="14850" max="14850" width="17.140625" style="10" customWidth="1"/>
    <col min="14851" max="14851" width="14.28515625" style="10" customWidth="1"/>
    <col min="14852" max="14852" width="8.7109375" style="10" customWidth="1"/>
    <col min="14853" max="14853" width="9.140625" style="10" customWidth="1"/>
    <col min="14854" max="14854" width="8.7109375" style="10" customWidth="1"/>
    <col min="14855" max="14855" width="8.28515625" style="10" customWidth="1"/>
    <col min="14856" max="14856" width="8.7109375" style="10" customWidth="1"/>
    <col min="14857" max="14858" width="7.7109375" style="10" customWidth="1"/>
    <col min="14859" max="14859" width="8.140625" style="10" customWidth="1"/>
    <col min="14860" max="14862" width="7.7109375" style="10" customWidth="1"/>
    <col min="14863" max="14863" width="10.28515625" style="10" customWidth="1"/>
    <col min="14864" max="14864" width="12.42578125" style="10" bestFit="1" customWidth="1"/>
    <col min="14865" max="14865" width="12.42578125" style="10" customWidth="1"/>
    <col min="14866" max="15105" width="9.140625" style="10"/>
    <col min="15106" max="15106" width="17.140625" style="10" customWidth="1"/>
    <col min="15107" max="15107" width="14.28515625" style="10" customWidth="1"/>
    <col min="15108" max="15108" width="8.7109375" style="10" customWidth="1"/>
    <col min="15109" max="15109" width="9.140625" style="10" customWidth="1"/>
    <col min="15110" max="15110" width="8.7109375" style="10" customWidth="1"/>
    <col min="15111" max="15111" width="8.28515625" style="10" customWidth="1"/>
    <col min="15112" max="15112" width="8.7109375" style="10" customWidth="1"/>
    <col min="15113" max="15114" width="7.7109375" style="10" customWidth="1"/>
    <col min="15115" max="15115" width="8.140625" style="10" customWidth="1"/>
    <col min="15116" max="15118" width="7.7109375" style="10" customWidth="1"/>
    <col min="15119" max="15119" width="10.28515625" style="10" customWidth="1"/>
    <col min="15120" max="15120" width="12.42578125" style="10" bestFit="1" customWidth="1"/>
    <col min="15121" max="15121" width="12.42578125" style="10" customWidth="1"/>
    <col min="15122" max="15361" width="9.140625" style="10"/>
    <col min="15362" max="15362" width="17.140625" style="10" customWidth="1"/>
    <col min="15363" max="15363" width="14.28515625" style="10" customWidth="1"/>
    <col min="15364" max="15364" width="8.7109375" style="10" customWidth="1"/>
    <col min="15365" max="15365" width="9.140625" style="10" customWidth="1"/>
    <col min="15366" max="15366" width="8.7109375" style="10" customWidth="1"/>
    <col min="15367" max="15367" width="8.28515625" style="10" customWidth="1"/>
    <col min="15368" max="15368" width="8.7109375" style="10" customWidth="1"/>
    <col min="15369" max="15370" width="7.7109375" style="10" customWidth="1"/>
    <col min="15371" max="15371" width="8.140625" style="10" customWidth="1"/>
    <col min="15372" max="15374" width="7.7109375" style="10" customWidth="1"/>
    <col min="15375" max="15375" width="10.28515625" style="10" customWidth="1"/>
    <col min="15376" max="15376" width="12.42578125" style="10" bestFit="1" customWidth="1"/>
    <col min="15377" max="15377" width="12.42578125" style="10" customWidth="1"/>
    <col min="15378" max="15617" width="9.140625" style="10"/>
    <col min="15618" max="15618" width="17.140625" style="10" customWidth="1"/>
    <col min="15619" max="15619" width="14.28515625" style="10" customWidth="1"/>
    <col min="15620" max="15620" width="8.7109375" style="10" customWidth="1"/>
    <col min="15621" max="15621" width="9.140625" style="10" customWidth="1"/>
    <col min="15622" max="15622" width="8.7109375" style="10" customWidth="1"/>
    <col min="15623" max="15623" width="8.28515625" style="10" customWidth="1"/>
    <col min="15624" max="15624" width="8.7109375" style="10" customWidth="1"/>
    <col min="15625" max="15626" width="7.7109375" style="10" customWidth="1"/>
    <col min="15627" max="15627" width="8.140625" style="10" customWidth="1"/>
    <col min="15628" max="15630" width="7.7109375" style="10" customWidth="1"/>
    <col min="15631" max="15631" width="10.28515625" style="10" customWidth="1"/>
    <col min="15632" max="15632" width="12.42578125" style="10" bestFit="1" customWidth="1"/>
    <col min="15633" max="15633" width="12.42578125" style="10" customWidth="1"/>
    <col min="15634" max="15873" width="9.140625" style="10"/>
    <col min="15874" max="15874" width="17.140625" style="10" customWidth="1"/>
    <col min="15875" max="15875" width="14.28515625" style="10" customWidth="1"/>
    <col min="15876" max="15876" width="8.7109375" style="10" customWidth="1"/>
    <col min="15877" max="15877" width="9.140625" style="10" customWidth="1"/>
    <col min="15878" max="15878" width="8.7109375" style="10" customWidth="1"/>
    <col min="15879" max="15879" width="8.28515625" style="10" customWidth="1"/>
    <col min="15880" max="15880" width="8.7109375" style="10" customWidth="1"/>
    <col min="15881" max="15882" width="7.7109375" style="10" customWidth="1"/>
    <col min="15883" max="15883" width="8.140625" style="10" customWidth="1"/>
    <col min="15884" max="15886" width="7.7109375" style="10" customWidth="1"/>
    <col min="15887" max="15887" width="10.28515625" style="10" customWidth="1"/>
    <col min="15888" max="15888" width="12.42578125" style="10" bestFit="1" customWidth="1"/>
    <col min="15889" max="15889" width="12.42578125" style="10" customWidth="1"/>
    <col min="15890" max="16129" width="9.140625" style="10"/>
    <col min="16130" max="16130" width="17.140625" style="10" customWidth="1"/>
    <col min="16131" max="16131" width="14.28515625" style="10" customWidth="1"/>
    <col min="16132" max="16132" width="8.7109375" style="10" customWidth="1"/>
    <col min="16133" max="16133" width="9.140625" style="10" customWidth="1"/>
    <col min="16134" max="16134" width="8.7109375" style="10" customWidth="1"/>
    <col min="16135" max="16135" width="8.28515625" style="10" customWidth="1"/>
    <col min="16136" max="16136" width="8.7109375" style="10" customWidth="1"/>
    <col min="16137" max="16138" width="7.7109375" style="10" customWidth="1"/>
    <col min="16139" max="16139" width="8.140625" style="10" customWidth="1"/>
    <col min="16140" max="16142" width="7.7109375" style="10" customWidth="1"/>
    <col min="16143" max="16143" width="10.28515625" style="10" customWidth="1"/>
    <col min="16144" max="16144" width="12.42578125" style="10" bestFit="1" customWidth="1"/>
    <col min="16145" max="16145" width="12.42578125" style="10" customWidth="1"/>
    <col min="16146" max="16384" width="9.140625" style="10"/>
  </cols>
  <sheetData>
    <row r="1" spans="1:20" s="2" customFormat="1" ht="22.5" x14ac:dyDescent="0.2">
      <c r="A1" s="876"/>
      <c r="B1" s="876"/>
      <c r="C1" s="876"/>
      <c r="D1" s="876"/>
      <c r="E1" s="876"/>
      <c r="F1" s="87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2" customFormat="1" ht="22.5" x14ac:dyDescent="0.2">
      <c r="A2" s="409"/>
      <c r="B2" s="409"/>
      <c r="C2" s="409"/>
      <c r="D2" s="409"/>
      <c r="E2" s="409"/>
      <c r="F2" s="40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2" customFormat="1" ht="18.75" x14ac:dyDescent="0.2">
      <c r="A3" s="813"/>
      <c r="B3" s="1027"/>
      <c r="C3" s="1028"/>
      <c r="D3" s="1028"/>
      <c r="E3" s="1028"/>
      <c r="F3" s="4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2" customFormat="1" ht="28.5" customHeight="1" x14ac:dyDescent="0.2">
      <c r="A4" s="1026"/>
      <c r="B4" s="1026"/>
      <c r="C4" s="408"/>
      <c r="D4" s="408"/>
      <c r="E4" s="411"/>
      <c r="F4" s="40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23.25" customHeight="1" x14ac:dyDescent="0.3">
      <c r="A5" s="177"/>
      <c r="B5" s="7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21.75" customHeight="1" x14ac:dyDescent="0.25">
      <c r="A6" s="5"/>
      <c r="B6" s="7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2" customFormat="1" ht="21.75" customHeight="1" x14ac:dyDescent="0.25">
      <c r="A7" s="5"/>
      <c r="B7" s="7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" customFormat="1" ht="21.75" customHeight="1" x14ac:dyDescent="0.25">
      <c r="A8" s="5"/>
      <c r="B8" s="7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2" customFormat="1" ht="21.75" customHeight="1" x14ac:dyDescent="0.25">
      <c r="A9" s="5"/>
      <c r="B9" s="7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2" customFormat="1" ht="21.75" customHeight="1" x14ac:dyDescent="0.25">
      <c r="A10" s="5"/>
      <c r="B10" s="7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2" customFormat="1" ht="21.75" customHeight="1" x14ac:dyDescent="0.25">
      <c r="A11" s="5"/>
      <c r="B11" s="7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2" customFormat="1" ht="21.75" customHeight="1" x14ac:dyDescent="0.25">
      <c r="A12" s="5"/>
      <c r="B12" s="7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2" customFormat="1" ht="21.75" customHeight="1" x14ac:dyDescent="0.25">
      <c r="A13" s="5"/>
      <c r="B13" s="7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ht="21.75" customHeight="1" x14ac:dyDescent="0.25">
      <c r="A14" s="5"/>
      <c r="B14" s="7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ht="21.75" customHeight="1" x14ac:dyDescent="0.25">
      <c r="A15" s="5"/>
      <c r="B15" s="7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2" customFormat="1" ht="21.75" customHeight="1" x14ac:dyDescent="0.25">
      <c r="A16" s="5"/>
      <c r="B16" s="7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" customFormat="1" ht="21.75" customHeight="1" x14ac:dyDescent="0.25">
      <c r="A17" s="5"/>
      <c r="B17" s="7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2" customFormat="1" ht="21.75" customHeight="1" x14ac:dyDescent="0.25">
      <c r="A18" s="5"/>
      <c r="B18" s="7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2" customFormat="1" ht="21.75" customHeight="1" x14ac:dyDescent="0.25">
      <c r="A19" s="5"/>
      <c r="B19" s="7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2" customFormat="1" ht="21.75" customHeight="1" x14ac:dyDescent="0.25">
      <c r="A20" s="5"/>
      <c r="B20" s="7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 ht="21.75" customHeight="1" x14ac:dyDescent="0.25">
      <c r="A21" s="5"/>
      <c r="B21" s="7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2" customFormat="1" ht="21.75" customHeight="1" x14ac:dyDescent="0.25">
      <c r="A22" s="5"/>
      <c r="B22" s="7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2" customFormat="1" ht="21.75" customHeight="1" x14ac:dyDescent="0.25">
      <c r="A23" s="5"/>
      <c r="B23" s="7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2" customFormat="1" ht="21.75" customHeight="1" x14ac:dyDescent="0.25">
      <c r="A24" s="5"/>
      <c r="B24" s="7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2" customFormat="1" ht="21.75" customHeight="1" x14ac:dyDescent="0.25">
      <c r="A25" s="5"/>
      <c r="B25" s="7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2" customFormat="1" ht="21.75" customHeight="1" x14ac:dyDescent="0.25">
      <c r="A26" s="5"/>
      <c r="B26" s="7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2" customFormat="1" ht="21.75" customHeight="1" x14ac:dyDescent="0.25">
      <c r="A27" s="5"/>
      <c r="B27" s="7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2" customFormat="1" ht="21.75" customHeight="1" x14ac:dyDescent="0.25">
      <c r="A28" s="5"/>
      <c r="B28" s="7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2" customFormat="1" ht="21.75" customHeight="1" x14ac:dyDescent="0.25">
      <c r="A29" s="5"/>
      <c r="B29" s="7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2" customFormat="1" ht="21.75" customHeight="1" x14ac:dyDescent="0.25">
      <c r="A30" s="5"/>
      <c r="B30" s="7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2" customFormat="1" ht="21.75" customHeight="1" x14ac:dyDescent="0.25">
      <c r="A31" s="5"/>
      <c r="B31" s="7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s="2" customFormat="1" ht="21.75" customHeight="1" x14ac:dyDescent="0.25">
      <c r="A32" s="5"/>
      <c r="B32" s="7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2" customFormat="1" ht="21.75" customHeight="1" x14ac:dyDescent="0.25">
      <c r="A33" s="5"/>
      <c r="B33" s="7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2" customFormat="1" ht="21.75" customHeight="1" x14ac:dyDescent="0.25">
      <c r="A34" s="5"/>
      <c r="B34" s="7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2" customFormat="1" ht="27" customHeight="1" x14ac:dyDescent="0.2">
      <c r="A35" s="408"/>
      <c r="B35" s="7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15" customFormat="1" ht="21.75" customHeight="1" x14ac:dyDescent="0.25">
      <c r="A36" s="31"/>
      <c r="B36" s="253"/>
      <c r="C36" s="1"/>
      <c r="D36" s="1"/>
      <c r="E36" s="1"/>
      <c r="F36" s="1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s="15" customFormat="1" ht="21.75" customHeight="1" x14ac:dyDescent="0.25">
      <c r="A37" s="31"/>
      <c r="B37" s="253"/>
      <c r="C37" s="1"/>
      <c r="D37" s="1"/>
      <c r="E37" s="1"/>
      <c r="F37" s="1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s="15" customFormat="1" ht="21.75" customHeight="1" x14ac:dyDescent="0.25">
      <c r="A38" s="31"/>
      <c r="B38" s="253"/>
      <c r="C38" s="1"/>
      <c r="D38" s="1"/>
      <c r="E38" s="1"/>
      <c r="F38" s="1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s="15" customFormat="1" ht="16.5" x14ac:dyDescent="0.25">
      <c r="A39" s="31"/>
      <c r="B39" s="253"/>
      <c r="C39" s="1"/>
      <c r="D39" s="1"/>
      <c r="E39" s="1"/>
      <c r="F39" s="1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15" customFormat="1" ht="16.5" x14ac:dyDescent="0.25">
      <c r="A40" s="31"/>
      <c r="B40" s="253"/>
      <c r="C40" s="1"/>
      <c r="D40" s="1"/>
      <c r="E40" s="1"/>
      <c r="F40" s="1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s="15" customFormat="1" ht="16.5" x14ac:dyDescent="0.25">
      <c r="A41" s="31"/>
      <c r="B41" s="253"/>
      <c r="C41" s="1"/>
      <c r="D41" s="1"/>
      <c r="E41" s="1"/>
      <c r="F41" s="1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s="15" customFormat="1" ht="16.5" x14ac:dyDescent="0.25">
      <c r="A42" s="31"/>
      <c r="B42" s="253"/>
      <c r="C42" s="1"/>
      <c r="D42" s="1"/>
      <c r="E42" s="1"/>
      <c r="F42" s="1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s="15" customFormat="1" ht="16.5" x14ac:dyDescent="0.25">
      <c r="A43" s="31"/>
      <c r="B43" s="253"/>
      <c r="C43" s="1"/>
      <c r="D43" s="1"/>
      <c r="E43" s="1"/>
      <c r="F43" s="1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s="15" customFormat="1" ht="16.5" x14ac:dyDescent="0.25">
      <c r="A44" s="31"/>
      <c r="B44" s="253"/>
      <c r="C44" s="1"/>
      <c r="D44" s="1"/>
      <c r="E44" s="1"/>
      <c r="F44" s="1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15" customFormat="1" ht="33" customHeight="1" x14ac:dyDescent="0.25">
      <c r="A45" s="31"/>
      <c r="B45" s="253"/>
      <c r="C45" s="1"/>
      <c r="D45" s="1"/>
      <c r="E45" s="1"/>
      <c r="F45" s="1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s="15" customFormat="1" ht="18" customHeight="1" x14ac:dyDescent="0.25">
      <c r="A46" s="29"/>
      <c r="B46" s="253"/>
      <c r="C46" s="1"/>
      <c r="D46" s="1"/>
      <c r="E46" s="1"/>
      <c r="F46" s="1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s="15" customFormat="1" ht="16.5" x14ac:dyDescent="0.25">
      <c r="A47" s="29"/>
      <c r="B47" s="253"/>
      <c r="C47" s="1"/>
      <c r="D47" s="1"/>
      <c r="E47" s="1"/>
      <c r="F47" s="1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s="2" customFormat="1" ht="27" customHeight="1" x14ac:dyDescent="0.2">
      <c r="A48" s="107"/>
      <c r="B48" s="7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2" customFormat="1" ht="53.25" customHeight="1" x14ac:dyDescent="0.25">
      <c r="A49" s="30"/>
      <c r="B49" s="7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2" customFormat="1" ht="56.25" customHeight="1" x14ac:dyDescent="0.2">
      <c r="A50" s="31"/>
      <c r="B50" s="7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2" customFormat="1" ht="24.75" customHeight="1" x14ac:dyDescent="0.2">
      <c r="A51" s="31"/>
      <c r="B51" s="7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2" customFormat="1" ht="36.75" customHeight="1" x14ac:dyDescent="0.25">
      <c r="A52" s="29"/>
      <c r="B52" s="7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2" customFormat="1" ht="35.25" customHeight="1" x14ac:dyDescent="0.2">
      <c r="A53" s="31"/>
      <c r="B53" s="7"/>
      <c r="C53" s="1"/>
      <c r="D53" s="1"/>
      <c r="E53" s="1"/>
      <c r="F53" s="2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521" customFormat="1" ht="16.5" x14ac:dyDescent="0.25">
      <c r="A54" s="39"/>
      <c r="B54" s="28"/>
      <c r="C54" s="1"/>
      <c r="D54" s="1"/>
      <c r="E54" s="1"/>
      <c r="F54" s="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521" customFormat="1" ht="16.5" x14ac:dyDescent="0.2">
      <c r="A55" s="40"/>
      <c r="B55" s="28"/>
      <c r="C55" s="1"/>
      <c r="D55" s="1"/>
      <c r="E55" s="1"/>
      <c r="F55" s="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s="521" customFormat="1" ht="16.5" x14ac:dyDescent="0.25">
      <c r="A56" s="29"/>
      <c r="B56" s="28"/>
      <c r="C56" s="1"/>
      <c r="D56" s="1"/>
      <c r="E56" s="1"/>
      <c r="F56" s="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s="521" customFormat="1" ht="34.5" customHeight="1" x14ac:dyDescent="0.25">
      <c r="A57" s="29"/>
      <c r="B57" s="28"/>
      <c r="C57" s="755"/>
      <c r="D57" s="755"/>
      <c r="E57" s="1"/>
      <c r="F57" s="2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521" customFormat="1" ht="24" customHeight="1" x14ac:dyDescent="0.2">
      <c r="A58" s="837"/>
      <c r="B58" s="837"/>
      <c r="C58" s="837"/>
      <c r="D58" s="837"/>
      <c r="E58" s="837"/>
      <c r="F58" s="83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s="521" customFormat="1" ht="26.25" customHeight="1" x14ac:dyDescent="0.25">
      <c r="A59" s="4"/>
      <c r="B59" s="4"/>
      <c r="C59" s="4"/>
      <c r="D59" s="12"/>
      <c r="E59" s="12"/>
      <c r="F59" s="1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s="521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521" customFormat="1" ht="15.75" customHeight="1" x14ac:dyDescent="0.2">
      <c r="A61" s="255"/>
      <c r="B61" s="81"/>
      <c r="C61" s="81"/>
      <c r="D61" s="81"/>
      <c r="E61" s="81"/>
      <c r="F61" s="81"/>
      <c r="G61" s="4"/>
      <c r="H61" s="256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</row>
    <row r="62" spans="1:20" s="521" customFormat="1" ht="15.75" x14ac:dyDescent="0.25">
      <c r="A62" s="4"/>
      <c r="B62" s="4"/>
      <c r="C62" s="4"/>
      <c r="D62" s="12"/>
      <c r="E62" s="12"/>
      <c r="F62" s="12"/>
      <c r="G62" s="4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9"/>
      <c r="S62" s="258"/>
      <c r="T62" s="259"/>
    </row>
    <row r="63" spans="1:20" s="521" customFormat="1" ht="15.75" x14ac:dyDescent="0.25">
      <c r="A63" s="4"/>
      <c r="B63" s="4"/>
      <c r="C63" s="4"/>
      <c r="D63" s="12"/>
      <c r="E63" s="12"/>
      <c r="F63" s="12"/>
      <c r="G63" s="4"/>
      <c r="H63" s="256"/>
      <c r="I63" s="260"/>
      <c r="J63" s="260"/>
      <c r="K63" s="260"/>
      <c r="L63" s="259"/>
      <c r="M63" s="259"/>
      <c r="N63" s="259"/>
      <c r="O63" s="258"/>
      <c r="P63" s="258"/>
      <c r="Q63" s="258"/>
      <c r="R63" s="259"/>
      <c r="S63" s="258"/>
      <c r="T63" s="259"/>
    </row>
    <row r="64" spans="1:20" s="521" customFormat="1" ht="15.75" x14ac:dyDescent="0.25">
      <c r="A64" s="4"/>
      <c r="B64" s="4"/>
      <c r="C64" s="4"/>
      <c r="D64" s="12"/>
      <c r="E64" s="12"/>
      <c r="F64" s="1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s="521" customFormat="1" ht="15.75" x14ac:dyDescent="0.25">
      <c r="A65" s="4"/>
      <c r="B65" s="4"/>
      <c r="C65" s="4"/>
      <c r="D65" s="12"/>
      <c r="E65" s="12"/>
      <c r="F65" s="1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s="2" customFormat="1" ht="39.75" customHeight="1" x14ac:dyDescent="0.2">
      <c r="A66" s="32"/>
      <c r="B66" s="28"/>
      <c r="C66" s="1"/>
      <c r="D66" s="1"/>
      <c r="E66" s="1"/>
      <c r="F66" s="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s="2" customFormat="1" ht="16.5" x14ac:dyDescent="0.2">
      <c r="A67" s="40"/>
      <c r="B67" s="34"/>
      <c r="C67" s="103"/>
      <c r="D67" s="103"/>
      <c r="E67" s="1"/>
      <c r="F67" s="10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s="2" customFormat="1" ht="24" customHeight="1" x14ac:dyDescent="0.2">
      <c r="A68" s="33"/>
      <c r="B68" s="34"/>
      <c r="C68" s="254"/>
      <c r="D68" s="254"/>
      <c r="E68" s="1"/>
      <c r="F68" s="10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s="2" customFormat="1" ht="24" customHeight="1" x14ac:dyDescent="0.2">
      <c r="A69" s="33"/>
      <c r="B69" s="34"/>
      <c r="C69" s="103"/>
      <c r="D69" s="103"/>
      <c r="E69" s="1"/>
      <c r="F69" s="10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s="2" customFormat="1" ht="24" customHeight="1" x14ac:dyDescent="0.2">
      <c r="A70" s="33"/>
      <c r="B70" s="34"/>
      <c r="C70" s="103"/>
      <c r="D70" s="103"/>
      <c r="E70" s="1"/>
      <c r="F70" s="10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s="2" customFormat="1" ht="24" customHeight="1" x14ac:dyDescent="0.2">
      <c r="A71" s="33"/>
      <c r="B71" s="34"/>
      <c r="C71" s="103"/>
      <c r="D71" s="103"/>
      <c r="E71" s="1"/>
      <c r="F71" s="10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s="2" customFormat="1" ht="41.25" customHeight="1" x14ac:dyDescent="0.3">
      <c r="A72" s="36"/>
      <c r="B72" s="28"/>
      <c r="C72" s="1"/>
      <c r="D72" s="1"/>
      <c r="E72" s="1"/>
      <c r="F72" s="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s="2" customFormat="1" ht="18.75" x14ac:dyDescent="0.3">
      <c r="A73" s="35"/>
      <c r="B73" s="37"/>
      <c r="C73" s="38"/>
      <c r="D73" s="38"/>
      <c r="E73" s="38"/>
      <c r="F73" s="37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s="2" customFormat="1" ht="16.5" x14ac:dyDescent="0.25">
      <c r="A74" s="39"/>
      <c r="B74" s="28"/>
      <c r="C74" s="1"/>
      <c r="D74" s="1"/>
      <c r="E74" s="1"/>
      <c r="F74" s="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s="2" customFormat="1" ht="16.5" x14ac:dyDescent="0.2">
      <c r="A75" s="40"/>
      <c r="B75" s="28"/>
      <c r="C75" s="1"/>
      <c r="D75" s="1"/>
      <c r="E75" s="1"/>
      <c r="F75" s="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s="2" customFormat="1" ht="16.5" x14ac:dyDescent="0.25">
      <c r="A76" s="29"/>
      <c r="B76" s="28"/>
      <c r="C76" s="1"/>
      <c r="D76" s="1"/>
      <c r="E76" s="1"/>
      <c r="F76" s="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s="2" customFormat="1" ht="34.5" customHeight="1" x14ac:dyDescent="0.25">
      <c r="A77" s="29"/>
      <c r="B77" s="28"/>
      <c r="C77" s="407"/>
      <c r="D77" s="407"/>
      <c r="E77" s="1"/>
      <c r="F77" s="2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s="521" customFormat="1" ht="24" customHeight="1" x14ac:dyDescent="0.2">
      <c r="A78" s="837"/>
      <c r="B78" s="837"/>
      <c r="C78" s="837"/>
      <c r="D78" s="837"/>
      <c r="E78" s="837"/>
      <c r="F78" s="83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s="521" customFormat="1" ht="26.25" customHeight="1" x14ac:dyDescent="0.25">
      <c r="A79" s="4"/>
      <c r="B79" s="4"/>
      <c r="C79" s="4"/>
      <c r="D79" s="12"/>
      <c r="E79" s="12"/>
      <c r="F79" s="1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s="521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s="521" customFormat="1" ht="15.75" customHeight="1" x14ac:dyDescent="0.2">
      <c r="A81" s="255"/>
      <c r="B81" s="81"/>
      <c r="C81" s="81"/>
      <c r="D81" s="81"/>
      <c r="E81" s="81"/>
      <c r="F81" s="81"/>
      <c r="G81" s="4"/>
      <c r="H81" s="256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</row>
    <row r="82" spans="1:20" s="521" customFormat="1" ht="15.75" x14ac:dyDescent="0.25">
      <c r="A82" s="4"/>
      <c r="B82" s="4"/>
      <c r="C82" s="4"/>
      <c r="D82" s="12"/>
      <c r="E82" s="12"/>
      <c r="F82" s="12"/>
      <c r="G82" s="4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9"/>
      <c r="S82" s="258"/>
      <c r="T82" s="259"/>
    </row>
    <row r="83" spans="1:20" s="521" customFormat="1" ht="15.75" x14ac:dyDescent="0.25">
      <c r="A83" s="4"/>
      <c r="B83" s="4"/>
      <c r="C83" s="4"/>
      <c r="D83" s="12"/>
      <c r="E83" s="12"/>
      <c r="F83" s="12"/>
      <c r="G83" s="4"/>
      <c r="H83" s="256"/>
      <c r="I83" s="260"/>
      <c r="J83" s="260"/>
      <c r="K83" s="260"/>
      <c r="L83" s="259"/>
      <c r="M83" s="259"/>
      <c r="N83" s="259"/>
      <c r="O83" s="258"/>
      <c r="P83" s="258"/>
      <c r="Q83" s="258"/>
      <c r="R83" s="259"/>
      <c r="S83" s="258"/>
      <c r="T83" s="259"/>
    </row>
    <row r="84" spans="1:20" s="521" customFormat="1" ht="15.75" x14ac:dyDescent="0.25">
      <c r="A84" s="4"/>
      <c r="B84" s="4"/>
      <c r="C84" s="4"/>
      <c r="D84" s="12"/>
      <c r="E84" s="12"/>
      <c r="F84" s="12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s="2" customFormat="1" ht="24" customHeight="1" x14ac:dyDescent="0.2">
      <c r="A85" s="837"/>
      <c r="B85" s="837"/>
      <c r="C85" s="837"/>
      <c r="D85" s="837"/>
      <c r="E85" s="837"/>
      <c r="F85" s="83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s="2" customFormat="1" ht="26.25" customHeight="1" x14ac:dyDescent="0.25">
      <c r="A86" s="4"/>
      <c r="B86" s="4"/>
      <c r="C86" s="4"/>
      <c r="D86" s="12"/>
      <c r="E86" s="12"/>
      <c r="F86" s="12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s="2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s="2" customFormat="1" ht="15.75" customHeight="1" x14ac:dyDescent="0.2">
      <c r="A88" s="255"/>
      <c r="B88" s="81"/>
      <c r="C88" s="81"/>
      <c r="D88" s="81"/>
      <c r="E88" s="81"/>
      <c r="F88" s="81"/>
      <c r="G88" s="4"/>
      <c r="H88" s="256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</row>
    <row r="89" spans="1:20" s="2" customFormat="1" ht="15.75" x14ac:dyDescent="0.25">
      <c r="A89" s="4"/>
      <c r="B89" s="4"/>
      <c r="C89" s="4"/>
      <c r="D89" s="12"/>
      <c r="E89" s="12"/>
      <c r="F89" s="12"/>
      <c r="G89" s="4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9"/>
      <c r="S89" s="258"/>
      <c r="T89" s="259"/>
    </row>
    <row r="90" spans="1:20" s="2" customFormat="1" ht="15.75" x14ac:dyDescent="0.25">
      <c r="A90" s="4"/>
      <c r="B90" s="4"/>
      <c r="C90" s="4"/>
      <c r="D90" s="12"/>
      <c r="E90" s="12"/>
      <c r="F90" s="12"/>
      <c r="G90" s="4"/>
      <c r="H90" s="256"/>
      <c r="I90" s="260"/>
      <c r="J90" s="260"/>
      <c r="K90" s="260"/>
      <c r="L90" s="259"/>
      <c r="M90" s="259"/>
      <c r="N90" s="259"/>
      <c r="O90" s="258"/>
      <c r="P90" s="258"/>
      <c r="Q90" s="258"/>
      <c r="R90" s="259"/>
      <c r="S90" s="258"/>
      <c r="T90" s="259"/>
    </row>
    <row r="91" spans="1:20" s="521" customFormat="1" ht="15.75" x14ac:dyDescent="0.25">
      <c r="A91" s="4"/>
      <c r="B91" s="4"/>
      <c r="C91" s="4"/>
      <c r="D91" s="12"/>
      <c r="E91" s="12"/>
      <c r="F91" s="12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s="521" customFormat="1" ht="15.75" x14ac:dyDescent="0.25">
      <c r="A92" s="4"/>
      <c r="B92" s="4"/>
      <c r="C92" s="4"/>
      <c r="D92" s="12"/>
      <c r="E92" s="12"/>
      <c r="F92" s="12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s="521" customFormat="1" ht="15.75" x14ac:dyDescent="0.25">
      <c r="A93" s="4"/>
      <c r="B93" s="4"/>
      <c r="C93" s="4"/>
      <c r="D93" s="12"/>
      <c r="E93" s="12"/>
      <c r="F93" s="12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s="521" customFormat="1" ht="15.75" x14ac:dyDescent="0.25">
      <c r="A94" s="4"/>
      <c r="B94" s="4"/>
      <c r="C94" s="4"/>
      <c r="D94" s="12"/>
      <c r="E94" s="12"/>
      <c r="F94" s="12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s="2" customFormat="1" ht="15.75" x14ac:dyDescent="0.25">
      <c r="A95" s="4"/>
      <c r="B95" s="4"/>
      <c r="C95" s="4"/>
      <c r="D95" s="12"/>
      <c r="E95" s="12"/>
      <c r="F95" s="12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s="2" customFormat="1" ht="15.75" x14ac:dyDescent="0.25">
      <c r="A96" s="4"/>
      <c r="B96" s="4"/>
      <c r="C96" s="4"/>
      <c r="D96" s="12"/>
      <c r="E96" s="12"/>
      <c r="F96" s="12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s="2" customFormat="1" ht="15.75" x14ac:dyDescent="0.25">
      <c r="A97" s="4"/>
      <c r="B97" s="4"/>
      <c r="C97" s="4"/>
      <c r="D97" s="12"/>
      <c r="E97" s="12"/>
      <c r="F97" s="12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s="2" customFormat="1" ht="15.75" x14ac:dyDescent="0.25">
      <c r="A98" s="4"/>
      <c r="B98" s="4"/>
      <c r="C98" s="4"/>
      <c r="D98" s="12"/>
      <c r="E98" s="12"/>
      <c r="F98" s="12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s="2" customFormat="1" ht="15.75" x14ac:dyDescent="0.25">
      <c r="A99" s="4"/>
      <c r="B99" s="4"/>
      <c r="C99" s="4"/>
      <c r="D99" s="12"/>
      <c r="E99" s="12"/>
      <c r="F99" s="1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s="2" customFormat="1" ht="15.75" x14ac:dyDescent="0.25">
      <c r="A100" s="4"/>
      <c r="B100" s="4"/>
      <c r="C100" s="4"/>
      <c r="D100" s="12"/>
      <c r="E100" s="12"/>
      <c r="F100" s="12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s="2" customFormat="1" ht="17.25" thickBot="1" x14ac:dyDescent="0.25">
      <c r="A101" s="1025" t="s">
        <v>221</v>
      </c>
      <c r="B101" s="1025"/>
      <c r="C101" s="1025"/>
      <c r="D101" s="1025"/>
      <c r="E101" s="1025"/>
      <c r="F101" s="1025"/>
      <c r="G101" s="1025"/>
      <c r="H101" s="1025"/>
      <c r="I101" s="1025"/>
      <c r="J101" s="1025"/>
      <c r="K101" s="1025"/>
      <c r="L101" s="1025"/>
      <c r="M101" s="1025"/>
      <c r="N101" s="1025"/>
      <c r="O101" s="1025"/>
      <c r="P101" s="4"/>
      <c r="Q101" s="4"/>
      <c r="R101" s="4"/>
      <c r="S101" s="4"/>
      <c r="T101" s="4"/>
    </row>
    <row r="102" spans="1:20" s="2" customFormat="1" ht="6.75" customHeight="1" x14ac:dyDescent="0.2">
      <c r="A102" s="759" t="s">
        <v>130</v>
      </c>
      <c r="B102" s="761"/>
      <c r="C102" s="991">
        <v>2009</v>
      </c>
      <c r="D102" s="994">
        <v>2010</v>
      </c>
      <c r="E102" s="994">
        <v>2011</v>
      </c>
      <c r="F102" s="994">
        <v>2012</v>
      </c>
      <c r="G102" s="994">
        <v>2013</v>
      </c>
      <c r="H102" s="997">
        <v>2014</v>
      </c>
      <c r="I102" s="961">
        <v>2015</v>
      </c>
      <c r="J102" s="962"/>
      <c r="K102" s="962"/>
      <c r="L102" s="962"/>
      <c r="M102" s="962"/>
      <c r="N102" s="963"/>
      <c r="O102" s="967" t="s">
        <v>558</v>
      </c>
      <c r="P102" s="4"/>
      <c r="Q102" s="4"/>
      <c r="R102" s="4"/>
      <c r="S102" s="4"/>
      <c r="T102" s="4"/>
    </row>
    <row r="103" spans="1:20" ht="13.5" customHeight="1" x14ac:dyDescent="0.2">
      <c r="A103" s="987"/>
      <c r="B103" s="988"/>
      <c r="C103" s="992"/>
      <c r="D103" s="995"/>
      <c r="E103" s="995"/>
      <c r="F103" s="995"/>
      <c r="G103" s="995"/>
      <c r="H103" s="998"/>
      <c r="I103" s="964"/>
      <c r="J103" s="965"/>
      <c r="K103" s="965"/>
      <c r="L103" s="965"/>
      <c r="M103" s="965"/>
      <c r="N103" s="966"/>
      <c r="O103" s="968"/>
    </row>
    <row r="104" spans="1:20" ht="12.75" customHeight="1" x14ac:dyDescent="0.2">
      <c r="A104" s="987"/>
      <c r="B104" s="988"/>
      <c r="C104" s="992"/>
      <c r="D104" s="995"/>
      <c r="E104" s="995"/>
      <c r="F104" s="995"/>
      <c r="G104" s="995"/>
      <c r="H104" s="998"/>
      <c r="I104" s="970" t="s">
        <v>2</v>
      </c>
      <c r="J104" s="972" t="s">
        <v>3</v>
      </c>
      <c r="K104" s="972" t="s">
        <v>11</v>
      </c>
      <c r="L104" s="972" t="s">
        <v>4</v>
      </c>
      <c r="M104" s="972" t="s">
        <v>13</v>
      </c>
      <c r="N104" s="974" t="s">
        <v>14</v>
      </c>
      <c r="O104" s="968"/>
    </row>
    <row r="105" spans="1:20" ht="13.5" customHeight="1" thickBot="1" x14ac:dyDescent="0.25">
      <c r="A105" s="989"/>
      <c r="B105" s="990"/>
      <c r="C105" s="993"/>
      <c r="D105" s="996"/>
      <c r="E105" s="996"/>
      <c r="F105" s="996"/>
      <c r="G105" s="996"/>
      <c r="H105" s="999"/>
      <c r="I105" s="971"/>
      <c r="J105" s="973"/>
      <c r="K105" s="973"/>
      <c r="L105" s="973"/>
      <c r="M105" s="973"/>
      <c r="N105" s="975"/>
      <c r="O105" s="969"/>
    </row>
    <row r="106" spans="1:20" ht="16.5" customHeight="1" x14ac:dyDescent="0.2">
      <c r="A106" s="1017" t="s">
        <v>371</v>
      </c>
      <c r="B106" s="1018"/>
      <c r="C106" s="1006">
        <v>107.7</v>
      </c>
      <c r="D106" s="1009">
        <v>107.9</v>
      </c>
      <c r="E106" s="1021">
        <v>106.1</v>
      </c>
      <c r="F106" s="1022">
        <v>106.8</v>
      </c>
      <c r="G106" s="976">
        <v>104.8</v>
      </c>
      <c r="H106" s="1016">
        <v>109.5</v>
      </c>
      <c r="I106" s="278">
        <v>103.4</v>
      </c>
      <c r="J106" s="279">
        <v>101.82</v>
      </c>
      <c r="K106" s="279">
        <v>101.1</v>
      </c>
      <c r="L106" s="279">
        <v>100.1</v>
      </c>
      <c r="M106" s="279">
        <v>100.1</v>
      </c>
      <c r="N106" s="280">
        <v>99.8</v>
      </c>
      <c r="O106" s="937">
        <v>110.56</v>
      </c>
    </row>
    <row r="107" spans="1:20" ht="18.75" customHeight="1" x14ac:dyDescent="0.25">
      <c r="A107" s="942"/>
      <c r="B107" s="1019"/>
      <c r="C107" s="1007"/>
      <c r="D107" s="950"/>
      <c r="E107" s="953"/>
      <c r="F107" s="1023"/>
      <c r="G107" s="977"/>
      <c r="H107" s="935"/>
      <c r="I107" s="271" t="s">
        <v>113</v>
      </c>
      <c r="J107" s="262" t="s">
        <v>122</v>
      </c>
      <c r="K107" s="262" t="s">
        <v>123</v>
      </c>
      <c r="L107" s="262" t="s">
        <v>124</v>
      </c>
      <c r="M107" s="262" t="s">
        <v>125</v>
      </c>
      <c r="N107" s="281" t="s">
        <v>126</v>
      </c>
      <c r="O107" s="938"/>
    </row>
    <row r="108" spans="1:20" ht="19.5" customHeight="1" thickBot="1" x14ac:dyDescent="0.3">
      <c r="A108" s="944"/>
      <c r="B108" s="1020"/>
      <c r="C108" s="1008"/>
      <c r="D108" s="951"/>
      <c r="E108" s="954"/>
      <c r="F108" s="1024"/>
      <c r="G108" s="978"/>
      <c r="H108" s="936"/>
      <c r="I108" s="275">
        <v>100.41</v>
      </c>
      <c r="J108" s="263">
        <v>100.7</v>
      </c>
      <c r="K108" s="263">
        <v>100.48</v>
      </c>
      <c r="L108" s="263">
        <v>100.71</v>
      </c>
      <c r="M108" s="263">
        <v>100.87</v>
      </c>
      <c r="N108" s="282">
        <v>100.56</v>
      </c>
      <c r="O108" s="939"/>
    </row>
    <row r="109" spans="1:20" ht="12.75" customHeight="1" x14ac:dyDescent="0.25">
      <c r="A109" s="1000" t="s">
        <v>131</v>
      </c>
      <c r="B109" s="1001"/>
      <c r="C109" s="1006">
        <v>107.4</v>
      </c>
      <c r="D109" s="1009">
        <v>107.5</v>
      </c>
      <c r="E109" s="1010">
        <v>105.9</v>
      </c>
      <c r="F109" s="1013">
        <v>106.9</v>
      </c>
      <c r="G109" s="958">
        <v>104.7</v>
      </c>
      <c r="H109" s="979">
        <v>109.9</v>
      </c>
      <c r="I109" s="271" t="s">
        <v>2</v>
      </c>
      <c r="J109" s="262" t="s">
        <v>3</v>
      </c>
      <c r="K109" s="262" t="s">
        <v>11</v>
      </c>
      <c r="L109" s="262" t="s">
        <v>4</v>
      </c>
      <c r="M109" s="262" t="s">
        <v>13</v>
      </c>
      <c r="N109" s="281" t="s">
        <v>14</v>
      </c>
      <c r="O109" s="982">
        <v>112.05</v>
      </c>
    </row>
    <row r="110" spans="1:20" ht="12.75" customHeight="1" x14ac:dyDescent="0.2">
      <c r="A110" s="1002"/>
      <c r="B110" s="1003"/>
      <c r="C110" s="1007"/>
      <c r="D110" s="950"/>
      <c r="E110" s="1011"/>
      <c r="F110" s="1014"/>
      <c r="G110" s="959"/>
      <c r="H110" s="980"/>
      <c r="I110" s="270">
        <v>103.17</v>
      </c>
      <c r="J110" s="261">
        <v>102.46</v>
      </c>
      <c r="K110" s="261">
        <v>101.2</v>
      </c>
      <c r="L110" s="261">
        <v>100.7</v>
      </c>
      <c r="M110" s="261">
        <v>100.1</v>
      </c>
      <c r="N110" s="283">
        <v>99.7</v>
      </c>
      <c r="O110" s="983"/>
    </row>
    <row r="111" spans="1:20" ht="12.75" customHeight="1" x14ac:dyDescent="0.25">
      <c r="A111" s="1002"/>
      <c r="B111" s="1003"/>
      <c r="C111" s="1007"/>
      <c r="D111" s="950"/>
      <c r="E111" s="1011"/>
      <c r="F111" s="1014"/>
      <c r="G111" s="959"/>
      <c r="H111" s="980"/>
      <c r="I111" s="271" t="s">
        <v>113</v>
      </c>
      <c r="J111" s="262" t="s">
        <v>122</v>
      </c>
      <c r="K111" s="262" t="s">
        <v>123</v>
      </c>
      <c r="L111" s="262" t="s">
        <v>124</v>
      </c>
      <c r="M111" s="262" t="s">
        <v>125</v>
      </c>
      <c r="N111" s="281" t="s">
        <v>126</v>
      </c>
      <c r="O111" s="983"/>
    </row>
    <row r="112" spans="1:20" ht="15" customHeight="1" thickBot="1" x14ac:dyDescent="0.3">
      <c r="A112" s="1004"/>
      <c r="B112" s="1005"/>
      <c r="C112" s="1008"/>
      <c r="D112" s="951"/>
      <c r="E112" s="1012"/>
      <c r="F112" s="1015"/>
      <c r="G112" s="960"/>
      <c r="H112" s="981"/>
      <c r="I112" s="276">
        <v>100.3</v>
      </c>
      <c r="J112" s="264">
        <v>100.2</v>
      </c>
      <c r="K112" s="264">
        <v>100.79</v>
      </c>
      <c r="L112" s="264">
        <v>101.2</v>
      </c>
      <c r="M112" s="264">
        <v>100.99</v>
      </c>
      <c r="N112" s="284">
        <v>100.57</v>
      </c>
      <c r="O112" s="984"/>
    </row>
    <row r="113" spans="1:29" ht="12.75" customHeight="1" x14ac:dyDescent="0.25">
      <c r="A113" s="1000" t="s">
        <v>129</v>
      </c>
      <c r="B113" s="1001"/>
      <c r="C113" s="1006">
        <v>108.6</v>
      </c>
      <c r="D113" s="1009">
        <v>109.1</v>
      </c>
      <c r="E113" s="1010">
        <v>106.6</v>
      </c>
      <c r="F113" s="1013">
        <v>106.8</v>
      </c>
      <c r="G113" s="958">
        <v>105.2</v>
      </c>
      <c r="H113" s="979">
        <v>108.3</v>
      </c>
      <c r="I113" s="277" t="s">
        <v>2</v>
      </c>
      <c r="J113" s="265" t="s">
        <v>3</v>
      </c>
      <c r="K113" s="265" t="s">
        <v>11</v>
      </c>
      <c r="L113" s="265" t="s">
        <v>4</v>
      </c>
      <c r="M113" s="265" t="s">
        <v>13</v>
      </c>
      <c r="N113" s="285" t="s">
        <v>14</v>
      </c>
      <c r="O113" s="982">
        <v>106.89</v>
      </c>
    </row>
    <row r="114" spans="1:29" ht="12.75" customHeight="1" x14ac:dyDescent="0.2">
      <c r="A114" s="1002"/>
      <c r="B114" s="1003"/>
      <c r="C114" s="1007"/>
      <c r="D114" s="950"/>
      <c r="E114" s="1011"/>
      <c r="F114" s="1014"/>
      <c r="G114" s="959"/>
      <c r="H114" s="980"/>
      <c r="I114" s="270">
        <v>104</v>
      </c>
      <c r="J114" s="261">
        <v>100.24</v>
      </c>
      <c r="K114" s="261">
        <v>100.9</v>
      </c>
      <c r="L114" s="261">
        <v>98.6</v>
      </c>
      <c r="M114" s="261">
        <v>100</v>
      </c>
      <c r="N114" s="283">
        <v>100.1</v>
      </c>
      <c r="O114" s="983"/>
    </row>
    <row r="115" spans="1:29" ht="12.75" customHeight="1" x14ac:dyDescent="0.25">
      <c r="A115" s="1002"/>
      <c r="B115" s="1003"/>
      <c r="C115" s="1007"/>
      <c r="D115" s="950"/>
      <c r="E115" s="1011"/>
      <c r="F115" s="1014"/>
      <c r="G115" s="959"/>
      <c r="H115" s="980"/>
      <c r="I115" s="271" t="s">
        <v>113</v>
      </c>
      <c r="J115" s="262" t="s">
        <v>122</v>
      </c>
      <c r="K115" s="262" t="s">
        <v>123</v>
      </c>
      <c r="L115" s="262" t="s">
        <v>124</v>
      </c>
      <c r="M115" s="262" t="s">
        <v>125</v>
      </c>
      <c r="N115" s="281" t="s">
        <v>126</v>
      </c>
      <c r="O115" s="983"/>
    </row>
    <row r="116" spans="1:29" ht="17.25" customHeight="1" thickBot="1" x14ac:dyDescent="0.3">
      <c r="A116" s="1004"/>
      <c r="B116" s="1005"/>
      <c r="C116" s="1008"/>
      <c r="D116" s="951"/>
      <c r="E116" s="1012"/>
      <c r="F116" s="1015"/>
      <c r="G116" s="960"/>
      <c r="H116" s="981"/>
      <c r="I116" s="276">
        <v>100.68</v>
      </c>
      <c r="J116" s="264">
        <v>102.1</v>
      </c>
      <c r="K116" s="264">
        <v>99.72</v>
      </c>
      <c r="L116" s="264">
        <v>99.47</v>
      </c>
      <c r="M116" s="264">
        <v>100.57</v>
      </c>
      <c r="N116" s="711">
        <v>100.53</v>
      </c>
      <c r="O116" s="984"/>
    </row>
    <row r="117" spans="1:29" ht="12.75" customHeight="1" x14ac:dyDescent="0.25">
      <c r="A117" s="266"/>
      <c r="B117" s="267"/>
      <c r="C117" s="268"/>
      <c r="D117" s="268"/>
      <c r="E117" s="410"/>
      <c r="F117" s="410"/>
      <c r="G117" s="410"/>
      <c r="H117" s="410"/>
      <c r="I117" s="269"/>
      <c r="J117" s="269"/>
      <c r="K117" s="269"/>
      <c r="L117" s="269"/>
      <c r="M117" s="269"/>
      <c r="N117" s="410"/>
      <c r="O117" s="410"/>
    </row>
    <row r="118" spans="1:29" ht="17.25" thickBot="1" x14ac:dyDescent="0.3">
      <c r="A118" s="985" t="s">
        <v>227</v>
      </c>
      <c r="B118" s="985"/>
      <c r="C118" s="985"/>
      <c r="D118" s="985"/>
      <c r="E118" s="985"/>
      <c r="F118" s="985"/>
      <c r="G118" s="985"/>
      <c r="H118" s="985"/>
      <c r="I118" s="986"/>
      <c r="J118" s="986"/>
      <c r="K118" s="986"/>
      <c r="L118" s="986"/>
      <c r="M118" s="986"/>
      <c r="N118" s="986"/>
      <c r="O118" s="986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</row>
    <row r="119" spans="1:29" ht="3" customHeight="1" x14ac:dyDescent="0.2">
      <c r="A119" s="759" t="s">
        <v>130</v>
      </c>
      <c r="B119" s="761"/>
      <c r="C119" s="991">
        <v>2009</v>
      </c>
      <c r="D119" s="994">
        <v>2010</v>
      </c>
      <c r="E119" s="994">
        <v>2011</v>
      </c>
      <c r="F119" s="994">
        <v>2012</v>
      </c>
      <c r="G119" s="994">
        <v>2013</v>
      </c>
      <c r="H119" s="997">
        <v>2014</v>
      </c>
      <c r="I119" s="961">
        <v>2015</v>
      </c>
      <c r="J119" s="962"/>
      <c r="K119" s="962"/>
      <c r="L119" s="962"/>
      <c r="M119" s="962"/>
      <c r="N119" s="963"/>
      <c r="O119" s="967" t="s">
        <v>557</v>
      </c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</row>
    <row r="120" spans="1:29" ht="12.75" customHeight="1" x14ac:dyDescent="0.2">
      <c r="A120" s="987"/>
      <c r="B120" s="988"/>
      <c r="C120" s="992"/>
      <c r="D120" s="995"/>
      <c r="E120" s="995"/>
      <c r="F120" s="995"/>
      <c r="G120" s="995"/>
      <c r="H120" s="998"/>
      <c r="I120" s="964"/>
      <c r="J120" s="965"/>
      <c r="K120" s="965"/>
      <c r="L120" s="965"/>
      <c r="M120" s="965"/>
      <c r="N120" s="966"/>
      <c r="O120" s="968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</row>
    <row r="121" spans="1:29" ht="13.5" customHeight="1" x14ac:dyDescent="0.2">
      <c r="A121" s="987"/>
      <c r="B121" s="988"/>
      <c r="C121" s="992"/>
      <c r="D121" s="995"/>
      <c r="E121" s="995"/>
      <c r="F121" s="995"/>
      <c r="G121" s="995"/>
      <c r="H121" s="998"/>
      <c r="I121" s="970" t="s">
        <v>2</v>
      </c>
      <c r="J121" s="972" t="s">
        <v>3</v>
      </c>
      <c r="K121" s="972" t="s">
        <v>11</v>
      </c>
      <c r="L121" s="972" t="s">
        <v>4</v>
      </c>
      <c r="M121" s="972" t="s">
        <v>13</v>
      </c>
      <c r="N121" s="974" t="s">
        <v>14</v>
      </c>
      <c r="O121" s="968"/>
      <c r="Q121" s="172"/>
      <c r="R121" s="173"/>
      <c r="S121" s="173"/>
      <c r="T121" s="173"/>
      <c r="U121" s="173"/>
      <c r="V121" s="173"/>
      <c r="W121" s="173"/>
      <c r="X121" s="174"/>
      <c r="Y121" s="174"/>
      <c r="Z121" s="174"/>
      <c r="AA121" s="174"/>
      <c r="AB121" s="171"/>
      <c r="AC121" s="171"/>
    </row>
    <row r="122" spans="1:29" ht="13.5" customHeight="1" thickBot="1" x14ac:dyDescent="0.25">
      <c r="A122" s="989"/>
      <c r="B122" s="990"/>
      <c r="C122" s="993"/>
      <c r="D122" s="996"/>
      <c r="E122" s="996"/>
      <c r="F122" s="996"/>
      <c r="G122" s="996"/>
      <c r="H122" s="999"/>
      <c r="I122" s="971"/>
      <c r="J122" s="973"/>
      <c r="K122" s="973"/>
      <c r="L122" s="973"/>
      <c r="M122" s="973"/>
      <c r="N122" s="975"/>
      <c r="O122" s="969"/>
      <c r="Q122" s="172"/>
      <c r="R122" s="173"/>
      <c r="S122" s="173"/>
      <c r="T122" s="173"/>
      <c r="U122" s="173"/>
      <c r="V122" s="173"/>
      <c r="W122" s="173"/>
      <c r="X122" s="174"/>
      <c r="Y122" s="174"/>
      <c r="Z122" s="174"/>
      <c r="AA122" s="174"/>
      <c r="AB122" s="171"/>
      <c r="AC122" s="171"/>
    </row>
    <row r="123" spans="1:29" ht="12.75" customHeight="1" x14ac:dyDescent="0.2">
      <c r="A123" s="940" t="s">
        <v>370</v>
      </c>
      <c r="B123" s="941"/>
      <c r="C123" s="946">
        <v>108.8</v>
      </c>
      <c r="D123" s="949">
        <v>108.8</v>
      </c>
      <c r="E123" s="952">
        <v>106.1</v>
      </c>
      <c r="F123" s="952">
        <v>106.6</v>
      </c>
      <c r="G123" s="955">
        <v>106.5</v>
      </c>
      <c r="H123" s="935">
        <v>111.4</v>
      </c>
      <c r="I123" s="278">
        <v>103.85</v>
      </c>
      <c r="J123" s="279">
        <v>102.22</v>
      </c>
      <c r="K123" s="279">
        <v>101.21</v>
      </c>
      <c r="L123" s="279">
        <v>100.46</v>
      </c>
      <c r="M123" s="279">
        <v>100.35</v>
      </c>
      <c r="N123" s="280">
        <v>100.19</v>
      </c>
      <c r="O123" s="937">
        <v>112.91</v>
      </c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</row>
    <row r="124" spans="1:29" ht="16.5" x14ac:dyDescent="0.25">
      <c r="A124" s="942"/>
      <c r="B124" s="943"/>
      <c r="C124" s="947"/>
      <c r="D124" s="950"/>
      <c r="E124" s="953"/>
      <c r="F124" s="953"/>
      <c r="G124" s="956"/>
      <c r="H124" s="935"/>
      <c r="I124" s="271" t="s">
        <v>113</v>
      </c>
      <c r="J124" s="262" t="s">
        <v>122</v>
      </c>
      <c r="K124" s="262" t="s">
        <v>123</v>
      </c>
      <c r="L124" s="262" t="s">
        <v>124</v>
      </c>
      <c r="M124" s="262" t="s">
        <v>125</v>
      </c>
      <c r="N124" s="281" t="s">
        <v>126</v>
      </c>
      <c r="O124" s="938"/>
    </row>
    <row r="125" spans="1:29" ht="24.75" customHeight="1" thickBot="1" x14ac:dyDescent="0.25">
      <c r="A125" s="944"/>
      <c r="B125" s="945"/>
      <c r="C125" s="948"/>
      <c r="D125" s="951"/>
      <c r="E125" s="954"/>
      <c r="F125" s="954"/>
      <c r="G125" s="957"/>
      <c r="H125" s="936"/>
      <c r="I125" s="272">
        <v>100.8</v>
      </c>
      <c r="J125" s="273">
        <v>100.35</v>
      </c>
      <c r="K125" s="273">
        <v>100.57</v>
      </c>
      <c r="L125" s="273">
        <v>100.74</v>
      </c>
      <c r="M125" s="273">
        <v>100.75</v>
      </c>
      <c r="N125" s="286">
        <v>100.77</v>
      </c>
      <c r="O125" s="939"/>
    </row>
    <row r="126" spans="1:29" ht="16.5" x14ac:dyDescent="0.25">
      <c r="A126" s="274"/>
      <c r="B126" s="274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</row>
  </sheetData>
  <mergeCells count="71">
    <mergeCell ref="A58:F58"/>
    <mergeCell ref="A78:F78"/>
    <mergeCell ref="A1:F1"/>
    <mergeCell ref="A3:A4"/>
    <mergeCell ref="B3:B4"/>
    <mergeCell ref="C3:E3"/>
    <mergeCell ref="A85:F85"/>
    <mergeCell ref="A101:O101"/>
    <mergeCell ref="A102:B105"/>
    <mergeCell ref="C102:C105"/>
    <mergeCell ref="D102:D105"/>
    <mergeCell ref="E102:E105"/>
    <mergeCell ref="F102:F105"/>
    <mergeCell ref="G102:G105"/>
    <mergeCell ref="H102:H105"/>
    <mergeCell ref="I102:N103"/>
    <mergeCell ref="O102:O105"/>
    <mergeCell ref="I104:I105"/>
    <mergeCell ref="J104:J105"/>
    <mergeCell ref="K104:K105"/>
    <mergeCell ref="L104:L105"/>
    <mergeCell ref="M104:M105"/>
    <mergeCell ref="N104:N105"/>
    <mergeCell ref="H106:H108"/>
    <mergeCell ref="O106:O108"/>
    <mergeCell ref="A109:B112"/>
    <mergeCell ref="C109:C112"/>
    <mergeCell ref="D109:D112"/>
    <mergeCell ref="E109:E112"/>
    <mergeCell ref="F109:F112"/>
    <mergeCell ref="G109:G112"/>
    <mergeCell ref="H109:H112"/>
    <mergeCell ref="O109:O112"/>
    <mergeCell ref="A106:B108"/>
    <mergeCell ref="C106:C108"/>
    <mergeCell ref="D106:D108"/>
    <mergeCell ref="E106:E108"/>
    <mergeCell ref="F106:F108"/>
    <mergeCell ref="G106:G108"/>
    <mergeCell ref="H113:H116"/>
    <mergeCell ref="O113:O116"/>
    <mergeCell ref="A118:O118"/>
    <mergeCell ref="A119:B122"/>
    <mergeCell ref="C119:C122"/>
    <mergeCell ref="D119:D122"/>
    <mergeCell ref="E119:E122"/>
    <mergeCell ref="F119:F122"/>
    <mergeCell ref="G119:G122"/>
    <mergeCell ref="H119:H122"/>
    <mergeCell ref="A113:B116"/>
    <mergeCell ref="C113:C116"/>
    <mergeCell ref="D113:D116"/>
    <mergeCell ref="E113:E116"/>
    <mergeCell ref="F113:F116"/>
    <mergeCell ref="G113:G116"/>
    <mergeCell ref="I119:N120"/>
    <mergeCell ref="O119:O122"/>
    <mergeCell ref="I121:I122"/>
    <mergeCell ref="J121:J122"/>
    <mergeCell ref="K121:K122"/>
    <mergeCell ref="L121:L122"/>
    <mergeCell ref="M121:M122"/>
    <mergeCell ref="N121:N122"/>
    <mergeCell ref="H123:H125"/>
    <mergeCell ref="O123:O125"/>
    <mergeCell ref="A123:B125"/>
    <mergeCell ref="C123:C125"/>
    <mergeCell ref="D123:D125"/>
    <mergeCell ref="E123:E125"/>
    <mergeCell ref="F123:F125"/>
    <mergeCell ref="G123:G125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78"/>
  <sheetViews>
    <sheetView zoomScale="90" zoomScaleNormal="90" zoomScaleSheetLayoutView="57" workbookViewId="0">
      <selection activeCell="A58" sqref="A58:S60"/>
    </sheetView>
  </sheetViews>
  <sheetFormatPr defaultColWidth="4.5703125" defaultRowHeight="15.75" x14ac:dyDescent="0.25"/>
  <cols>
    <col min="1" max="1" width="3.7109375" style="523" customWidth="1"/>
    <col min="2" max="2" width="3.85546875" style="16" customWidth="1"/>
    <col min="3" max="3" width="10.85546875" style="16" customWidth="1"/>
    <col min="4" max="4" width="4.28515625" style="16" customWidth="1"/>
    <col min="5" max="6" width="4.7109375" style="523" customWidth="1"/>
    <col min="7" max="7" width="7.5703125" style="523" customWidth="1"/>
    <col min="8" max="8" width="4.7109375" style="523" customWidth="1"/>
    <col min="9" max="9" width="4.85546875" style="523" customWidth="1"/>
    <col min="10" max="10" width="12.140625" style="523" customWidth="1"/>
    <col min="11" max="11" width="4.28515625" style="523" customWidth="1"/>
    <col min="12" max="12" width="5.42578125" style="523" customWidth="1"/>
    <col min="13" max="13" width="12.42578125" style="523" customWidth="1"/>
    <col min="14" max="14" width="5.28515625" style="523" customWidth="1"/>
    <col min="15" max="15" width="6" style="523" customWidth="1"/>
    <col min="16" max="16" width="11.140625" style="523" customWidth="1"/>
    <col min="17" max="17" width="5.140625" style="523" customWidth="1"/>
    <col min="18" max="18" width="4.42578125" style="523" customWidth="1"/>
    <col min="19" max="19" width="12.5703125" style="523" customWidth="1"/>
    <col min="20" max="20" width="5" style="523" customWidth="1"/>
    <col min="21" max="21" width="3.5703125" style="523" customWidth="1"/>
    <col min="22" max="228" width="4.28515625" style="523" customWidth="1"/>
    <col min="229" max="16384" width="4.5703125" style="523"/>
  </cols>
  <sheetData>
    <row r="1" spans="1:47" ht="24" customHeight="1" x14ac:dyDescent="0.2">
      <c r="A1" s="1202" t="s">
        <v>559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202"/>
      <c r="T1" s="1202"/>
      <c r="U1" s="1202"/>
    </row>
    <row r="2" spans="1:47" ht="15.75" customHeight="1" thickBot="1" x14ac:dyDescent="0.25">
      <c r="A2" s="367"/>
      <c r="B2" s="367"/>
      <c r="C2" s="367"/>
      <c r="D2" s="367"/>
      <c r="E2" s="367"/>
      <c r="S2" s="368" t="s">
        <v>119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7" ht="31.5" customHeight="1" thickBot="1" x14ac:dyDescent="0.25">
      <c r="A3" s="1113" t="s">
        <v>15</v>
      </c>
      <c r="B3" s="1114"/>
      <c r="C3" s="1114"/>
      <c r="D3" s="1114"/>
      <c r="E3" s="1115"/>
      <c r="F3" s="1233" t="s">
        <v>100</v>
      </c>
      <c r="G3" s="1234"/>
      <c r="H3" s="1233" t="s">
        <v>46</v>
      </c>
      <c r="I3" s="1235"/>
      <c r="J3" s="1234"/>
      <c r="K3" s="1233" t="s">
        <v>47</v>
      </c>
      <c r="L3" s="1235"/>
      <c r="M3" s="1234"/>
      <c r="N3" s="1218" t="s">
        <v>16</v>
      </c>
      <c r="O3" s="1236"/>
      <c r="P3" s="1219"/>
      <c r="Q3" s="1218" t="s">
        <v>56</v>
      </c>
      <c r="R3" s="1236"/>
      <c r="S3" s="1219"/>
    </row>
    <row r="4" spans="1:47" ht="37.5" customHeight="1" thickBot="1" x14ac:dyDescent="0.25">
      <c r="A4" s="1237" t="s">
        <v>116</v>
      </c>
      <c r="B4" s="1238"/>
      <c r="C4" s="1238"/>
      <c r="D4" s="1238"/>
      <c r="E4" s="1239"/>
      <c r="F4" s="1240" t="s">
        <v>17</v>
      </c>
      <c r="G4" s="1241"/>
      <c r="H4" s="1242" t="s">
        <v>335</v>
      </c>
      <c r="I4" s="1243"/>
      <c r="J4" s="1244"/>
      <c r="K4" s="1242">
        <v>22</v>
      </c>
      <c r="L4" s="1243"/>
      <c r="M4" s="1244"/>
      <c r="N4" s="1242">
        <v>22</v>
      </c>
      <c r="O4" s="1243"/>
      <c r="P4" s="1244"/>
      <c r="Q4" s="1220">
        <v>19.579999999999998</v>
      </c>
      <c r="R4" s="1221"/>
      <c r="S4" s="1222"/>
    </row>
    <row r="5" spans="1:47" ht="33.75" customHeight="1" thickBot="1" x14ac:dyDescent="0.25">
      <c r="A5" s="1215" t="s">
        <v>18</v>
      </c>
      <c r="B5" s="1216"/>
      <c r="C5" s="1216"/>
      <c r="D5" s="1216"/>
      <c r="E5" s="1217"/>
      <c r="F5" s="1218" t="s">
        <v>142</v>
      </c>
      <c r="G5" s="1219"/>
      <c r="H5" s="1223">
        <v>50.41</v>
      </c>
      <c r="I5" s="1224"/>
      <c r="J5" s="1225"/>
      <c r="K5" s="1223">
        <v>84.91</v>
      </c>
      <c r="L5" s="1224"/>
      <c r="M5" s="1225"/>
      <c r="N5" s="1223">
        <v>25.31</v>
      </c>
      <c r="O5" s="1224"/>
      <c r="P5" s="1225"/>
      <c r="Q5" s="1223">
        <v>40.57</v>
      </c>
      <c r="R5" s="1224"/>
      <c r="S5" s="1225"/>
    </row>
    <row r="6" spans="1:47" ht="33" customHeight="1" thickBot="1" x14ac:dyDescent="0.25">
      <c r="A6" s="1226" t="s">
        <v>19</v>
      </c>
      <c r="B6" s="1077"/>
      <c r="C6" s="1077"/>
      <c r="D6" s="1077"/>
      <c r="E6" s="1227"/>
      <c r="F6" s="1228" t="s">
        <v>141</v>
      </c>
      <c r="G6" s="1229"/>
      <c r="H6" s="1230">
        <v>1102.77</v>
      </c>
      <c r="I6" s="1231"/>
      <c r="J6" s="1232"/>
      <c r="K6" s="1230">
        <v>1325.82</v>
      </c>
      <c r="L6" s="1231"/>
      <c r="M6" s="1232"/>
      <c r="N6" s="1230">
        <v>1387.01</v>
      </c>
      <c r="O6" s="1231"/>
      <c r="P6" s="1232"/>
      <c r="Q6" s="1230">
        <v>1369.82</v>
      </c>
      <c r="R6" s="1231"/>
      <c r="S6" s="1232"/>
    </row>
    <row r="7" spans="1:47" ht="36" customHeight="1" thickBot="1" x14ac:dyDescent="0.25">
      <c r="A7" s="1113" t="s">
        <v>20</v>
      </c>
      <c r="B7" s="1114"/>
      <c r="C7" s="1114"/>
      <c r="D7" s="1114"/>
      <c r="E7" s="1115"/>
      <c r="F7" s="1218" t="s">
        <v>142</v>
      </c>
      <c r="G7" s="1219"/>
      <c r="H7" s="1223">
        <v>76.290000000000006</v>
      </c>
      <c r="I7" s="1224"/>
      <c r="J7" s="1225"/>
      <c r="K7" s="1223">
        <v>126.14</v>
      </c>
      <c r="L7" s="1224"/>
      <c r="M7" s="1225"/>
      <c r="N7" s="1223">
        <v>88.7</v>
      </c>
      <c r="O7" s="1224"/>
      <c r="P7" s="1225"/>
      <c r="Q7" s="1223">
        <v>93.86</v>
      </c>
      <c r="R7" s="1224"/>
      <c r="S7" s="1225"/>
    </row>
    <row r="8" spans="1:47" ht="53.25" customHeight="1" thickBot="1" x14ac:dyDescent="0.25">
      <c r="A8" s="1215" t="s">
        <v>115</v>
      </c>
      <c r="B8" s="1216"/>
      <c r="C8" s="1216"/>
      <c r="D8" s="1216"/>
      <c r="E8" s="1217"/>
      <c r="F8" s="1218" t="s">
        <v>277</v>
      </c>
      <c r="G8" s="1219"/>
      <c r="H8" s="1220">
        <v>145</v>
      </c>
      <c r="I8" s="1221"/>
      <c r="J8" s="1222"/>
      <c r="K8" s="1220">
        <v>145</v>
      </c>
      <c r="L8" s="1221"/>
      <c r="M8" s="1222"/>
      <c r="N8" s="1220">
        <v>145</v>
      </c>
      <c r="O8" s="1221"/>
      <c r="P8" s="1222"/>
      <c r="Q8" s="1220">
        <v>145</v>
      </c>
      <c r="R8" s="1221"/>
      <c r="S8" s="1222"/>
    </row>
    <row r="9" spans="1:47" ht="15" customHeight="1" x14ac:dyDescent="0.2">
      <c r="A9" s="1201" t="s">
        <v>276</v>
      </c>
      <c r="B9" s="1201"/>
      <c r="C9" s="1201"/>
      <c r="D9" s="1201"/>
      <c r="E9" s="1201"/>
      <c r="F9" s="1201"/>
      <c r="G9" s="1201"/>
      <c r="H9" s="1201"/>
      <c r="I9" s="1201"/>
      <c r="J9" s="1201"/>
      <c r="K9" s="1201"/>
      <c r="L9" s="1201"/>
      <c r="M9" s="1201"/>
      <c r="N9" s="1201"/>
      <c r="O9" s="1201"/>
      <c r="P9" s="1201"/>
      <c r="Q9" s="1201"/>
      <c r="R9" s="1201"/>
      <c r="S9" s="1201"/>
    </row>
    <row r="10" spans="1:47" ht="20.25" customHeight="1" x14ac:dyDescent="0.2">
      <c r="A10" s="1201" t="s">
        <v>230</v>
      </c>
      <c r="B10" s="1201"/>
      <c r="C10" s="1201"/>
      <c r="D10" s="1201"/>
      <c r="E10" s="1201"/>
      <c r="F10" s="1201"/>
      <c r="G10" s="1201"/>
      <c r="H10" s="1201"/>
      <c r="I10" s="1201"/>
      <c r="J10" s="1201"/>
      <c r="K10" s="1201"/>
      <c r="L10" s="1201"/>
      <c r="M10" s="1201"/>
      <c r="N10" s="1201"/>
      <c r="O10" s="1201"/>
      <c r="P10" s="1201"/>
      <c r="Q10" s="1201"/>
      <c r="R10" s="1201"/>
      <c r="S10" s="1201"/>
    </row>
    <row r="11" spans="1:47" ht="17.25" customHeight="1" thickBot="1" x14ac:dyDescent="0.25">
      <c r="A11" s="1202" t="s">
        <v>288</v>
      </c>
      <c r="B11" s="1203"/>
      <c r="C11" s="1203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3"/>
      <c r="P11" s="1203"/>
      <c r="Q11" s="1203"/>
      <c r="R11" s="1203"/>
      <c r="S11" s="1203"/>
    </row>
    <row r="12" spans="1:47" ht="15" customHeight="1" thickBot="1" x14ac:dyDescent="0.25">
      <c r="A12" s="1204"/>
      <c r="B12" s="1205"/>
      <c r="C12" s="1206"/>
      <c r="D12" s="1207" t="s">
        <v>565</v>
      </c>
      <c r="E12" s="1208"/>
      <c r="F12" s="1208"/>
      <c r="G12" s="1209"/>
      <c r="H12" s="1210" t="s">
        <v>566</v>
      </c>
      <c r="I12" s="1211"/>
      <c r="J12" s="1211"/>
      <c r="K12" s="1212"/>
      <c r="L12" s="1213" t="s">
        <v>567</v>
      </c>
      <c r="M12" s="1208"/>
      <c r="N12" s="1208"/>
      <c r="O12" s="1214"/>
      <c r="P12" s="1213" t="s">
        <v>572</v>
      </c>
      <c r="Q12" s="1208"/>
      <c r="R12" s="1208"/>
      <c r="S12" s="1214"/>
    </row>
    <row r="13" spans="1:47" ht="15" customHeight="1" x14ac:dyDescent="0.25">
      <c r="A13" s="1189" t="s">
        <v>22</v>
      </c>
      <c r="B13" s="1190"/>
      <c r="C13" s="1191"/>
      <c r="D13" s="1192" t="s">
        <v>173</v>
      </c>
      <c r="E13" s="1193"/>
      <c r="F13" s="1193"/>
      <c r="G13" s="1194"/>
      <c r="H13" s="1195">
        <v>32</v>
      </c>
      <c r="I13" s="1196"/>
      <c r="J13" s="1196"/>
      <c r="K13" s="1197"/>
      <c r="L13" s="1195" t="s">
        <v>510</v>
      </c>
      <c r="M13" s="1196"/>
      <c r="N13" s="1196"/>
      <c r="O13" s="1197"/>
      <c r="P13" s="1198" t="s">
        <v>513</v>
      </c>
      <c r="Q13" s="1199"/>
      <c r="R13" s="1199"/>
      <c r="S13" s="1200"/>
    </row>
    <row r="14" spans="1:47" ht="15" customHeight="1" x14ac:dyDescent="0.25">
      <c r="A14" s="1168" t="s">
        <v>117</v>
      </c>
      <c r="B14" s="1169"/>
      <c r="C14" s="1170"/>
      <c r="D14" s="1171">
        <v>34</v>
      </c>
      <c r="E14" s="1172"/>
      <c r="F14" s="1172"/>
      <c r="G14" s="1173"/>
      <c r="H14" s="1174" t="s">
        <v>568</v>
      </c>
      <c r="I14" s="1175"/>
      <c r="J14" s="1175"/>
      <c r="K14" s="1176"/>
      <c r="L14" s="1174" t="s">
        <v>528</v>
      </c>
      <c r="M14" s="1175"/>
      <c r="N14" s="1175"/>
      <c r="O14" s="1176"/>
      <c r="P14" s="1174" t="s">
        <v>512</v>
      </c>
      <c r="Q14" s="1175"/>
      <c r="R14" s="1175"/>
      <c r="S14" s="1176"/>
      <c r="V14" s="523" t="s">
        <v>154</v>
      </c>
    </row>
    <row r="15" spans="1:47" ht="15" customHeight="1" x14ac:dyDescent="0.25">
      <c r="A15" s="1168" t="s">
        <v>118</v>
      </c>
      <c r="B15" s="1169"/>
      <c r="C15" s="1170"/>
      <c r="D15" s="1171" t="s">
        <v>569</v>
      </c>
      <c r="E15" s="1172"/>
      <c r="F15" s="1172"/>
      <c r="G15" s="1173"/>
      <c r="H15" s="1174" t="s">
        <v>570</v>
      </c>
      <c r="I15" s="1175"/>
      <c r="J15" s="1175"/>
      <c r="K15" s="1176"/>
      <c r="L15" s="1174" t="s">
        <v>529</v>
      </c>
      <c r="M15" s="1175"/>
      <c r="N15" s="1175"/>
      <c r="O15" s="1176"/>
      <c r="P15" s="1174" t="s">
        <v>511</v>
      </c>
      <c r="Q15" s="1175"/>
      <c r="R15" s="1175"/>
      <c r="S15" s="1176"/>
      <c r="V15" s="523" t="s">
        <v>154</v>
      </c>
    </row>
    <row r="16" spans="1:47" ht="15" customHeight="1" thickBot="1" x14ac:dyDescent="0.3">
      <c r="A16" s="1177" t="s">
        <v>23</v>
      </c>
      <c r="B16" s="1178"/>
      <c r="C16" s="1179"/>
      <c r="D16" s="1180" t="s">
        <v>571</v>
      </c>
      <c r="E16" s="1181"/>
      <c r="F16" s="1181"/>
      <c r="G16" s="1182"/>
      <c r="H16" s="1183" t="s">
        <v>528</v>
      </c>
      <c r="I16" s="1184"/>
      <c r="J16" s="1184"/>
      <c r="K16" s="1185"/>
      <c r="L16" s="1183">
        <v>46</v>
      </c>
      <c r="M16" s="1184"/>
      <c r="N16" s="1184"/>
      <c r="O16" s="1185"/>
      <c r="P16" s="1186" t="s">
        <v>574</v>
      </c>
      <c r="Q16" s="1187"/>
      <c r="R16" s="1187"/>
      <c r="S16" s="1188"/>
    </row>
    <row r="17" spans="1:19" ht="7.5" customHeight="1" x14ac:dyDescent="0.2">
      <c r="A17" s="1166"/>
      <c r="B17" s="1166"/>
      <c r="C17" s="1166"/>
      <c r="D17" s="1166"/>
      <c r="E17" s="1166"/>
      <c r="F17" s="1166"/>
      <c r="G17" s="1166"/>
      <c r="H17" s="1166"/>
      <c r="I17" s="1166"/>
      <c r="J17" s="1166"/>
      <c r="K17" s="1166"/>
      <c r="L17" s="1166"/>
      <c r="M17" s="1166"/>
      <c r="N17" s="1166"/>
      <c r="O17" s="1166"/>
      <c r="P17" s="1166"/>
      <c r="Q17" s="1166"/>
      <c r="R17" s="1166"/>
      <c r="S17" s="1166"/>
    </row>
    <row r="18" spans="1:19" ht="14.25" customHeight="1" thickBot="1" x14ac:dyDescent="0.3">
      <c r="A18" s="1167" t="s">
        <v>266</v>
      </c>
      <c r="B18" s="1167"/>
      <c r="C18" s="1167"/>
      <c r="D18" s="1167"/>
      <c r="E18" s="1167"/>
      <c r="F18" s="1167"/>
      <c r="G18" s="1167"/>
      <c r="H18" s="1167"/>
      <c r="I18" s="1167"/>
      <c r="J18" s="1167"/>
      <c r="K18" s="1167"/>
      <c r="L18" s="1167"/>
      <c r="M18" s="1167"/>
      <c r="N18" s="1167"/>
      <c r="O18" s="1167"/>
      <c r="P18" s="1167"/>
      <c r="Q18" s="1167"/>
      <c r="R18" s="1167"/>
      <c r="S18" s="1167"/>
    </row>
    <row r="19" spans="1:19" ht="20.25" customHeight="1" x14ac:dyDescent="0.2">
      <c r="A19" s="1135" t="s">
        <v>114</v>
      </c>
      <c r="B19" s="1136"/>
      <c r="C19" s="1140"/>
      <c r="D19" s="1135" t="s">
        <v>307</v>
      </c>
      <c r="E19" s="1136"/>
      <c r="F19" s="1136"/>
      <c r="G19" s="1140"/>
      <c r="H19" s="1091" t="s">
        <v>308</v>
      </c>
      <c r="I19" s="1142"/>
      <c r="J19" s="1142"/>
      <c r="K19" s="1142"/>
      <c r="L19" s="1142"/>
      <c r="M19" s="1142"/>
      <c r="N19" s="1142"/>
      <c r="O19" s="1142"/>
      <c r="P19" s="1142"/>
      <c r="Q19" s="1142"/>
      <c r="R19" s="1142"/>
      <c r="S19" s="1143"/>
    </row>
    <row r="20" spans="1:19" ht="44.25" customHeight="1" thickBot="1" x14ac:dyDescent="0.25">
      <c r="A20" s="1137"/>
      <c r="B20" s="1138"/>
      <c r="C20" s="1141"/>
      <c r="D20" s="1137"/>
      <c r="E20" s="1138"/>
      <c r="F20" s="1138"/>
      <c r="G20" s="1141"/>
      <c r="H20" s="1144" t="s">
        <v>267</v>
      </c>
      <c r="I20" s="1056"/>
      <c r="J20" s="1057"/>
      <c r="K20" s="1145" t="s">
        <v>268</v>
      </c>
      <c r="L20" s="1087"/>
      <c r="M20" s="1088"/>
      <c r="N20" s="1055" t="s">
        <v>377</v>
      </c>
      <c r="O20" s="1056"/>
      <c r="P20" s="1057"/>
      <c r="Q20" s="1146" t="s">
        <v>477</v>
      </c>
      <c r="R20" s="1120"/>
      <c r="S20" s="1121"/>
    </row>
    <row r="21" spans="1:19" ht="14.25" customHeight="1" thickBot="1" x14ac:dyDescent="0.25">
      <c r="A21" s="1122" t="s">
        <v>327</v>
      </c>
      <c r="B21" s="1123"/>
      <c r="C21" s="1158"/>
      <c r="D21" s="1159">
        <v>55.538919999999997</v>
      </c>
      <c r="E21" s="1160"/>
      <c r="F21" s="1160"/>
      <c r="G21" s="1161"/>
      <c r="H21" s="1147" t="s">
        <v>316</v>
      </c>
      <c r="I21" s="1129"/>
      <c r="J21" s="1130"/>
      <c r="K21" s="1148" t="s">
        <v>324</v>
      </c>
      <c r="L21" s="1114"/>
      <c r="M21" s="1149"/>
      <c r="N21" s="1128" t="s">
        <v>322</v>
      </c>
      <c r="O21" s="1129"/>
      <c r="P21" s="1130"/>
      <c r="Q21" s="1128" t="s">
        <v>106</v>
      </c>
      <c r="R21" s="1129"/>
      <c r="S21" s="1165"/>
    </row>
    <row r="22" spans="1:19" ht="25.5" customHeight="1" thickBot="1" x14ac:dyDescent="0.25">
      <c r="A22" s="1093" t="s">
        <v>326</v>
      </c>
      <c r="B22" s="1094"/>
      <c r="C22" s="1156"/>
      <c r="D22" s="1095">
        <v>38.37608500000001</v>
      </c>
      <c r="E22" s="1096"/>
      <c r="F22" s="1096"/>
      <c r="G22" s="1097"/>
      <c r="H22" s="1162"/>
      <c r="I22" s="1163"/>
      <c r="J22" s="1163"/>
      <c r="K22" s="1163"/>
      <c r="L22" s="1163"/>
      <c r="M22" s="1163"/>
      <c r="N22" s="1163"/>
      <c r="O22" s="1163"/>
      <c r="P22" s="1163"/>
      <c r="Q22" s="1163"/>
      <c r="R22" s="1163"/>
      <c r="S22" s="1164"/>
    </row>
    <row r="23" spans="1:19" ht="15.75" customHeight="1" x14ac:dyDescent="0.2">
      <c r="A23" s="1101" t="s">
        <v>161</v>
      </c>
      <c r="B23" s="1102"/>
      <c r="C23" s="1157"/>
      <c r="D23" s="1104">
        <v>61.877299999999998</v>
      </c>
      <c r="E23" s="1105"/>
      <c r="F23" s="1105"/>
      <c r="G23" s="1106"/>
      <c r="H23" s="1090" t="s">
        <v>106</v>
      </c>
      <c r="I23" s="1090"/>
      <c r="J23" s="1091"/>
      <c r="K23" s="1108" t="s">
        <v>336</v>
      </c>
      <c r="L23" s="1109"/>
      <c r="M23" s="1110"/>
      <c r="N23" s="1089" t="s">
        <v>338</v>
      </c>
      <c r="O23" s="1090"/>
      <c r="P23" s="1091"/>
      <c r="Q23" s="1142" t="s">
        <v>487</v>
      </c>
      <c r="R23" s="1142"/>
      <c r="S23" s="1143"/>
    </row>
    <row r="24" spans="1:19" ht="15.75" customHeight="1" x14ac:dyDescent="0.2">
      <c r="A24" s="1035" t="s">
        <v>10</v>
      </c>
      <c r="B24" s="1036"/>
      <c r="C24" s="1116"/>
      <c r="D24" s="1069">
        <v>64.683300000000003</v>
      </c>
      <c r="E24" s="1070"/>
      <c r="F24" s="1070"/>
      <c r="G24" s="1071"/>
      <c r="H24" s="1042" t="s">
        <v>106</v>
      </c>
      <c r="I24" s="1042"/>
      <c r="J24" s="1043"/>
      <c r="K24" s="1044" t="s">
        <v>342</v>
      </c>
      <c r="L24" s="1045"/>
      <c r="M24" s="1046"/>
      <c r="N24" s="1047" t="s">
        <v>340</v>
      </c>
      <c r="O24" s="1042"/>
      <c r="P24" s="1043"/>
      <c r="Q24" s="1150" t="s">
        <v>488</v>
      </c>
      <c r="R24" s="1150"/>
      <c r="S24" s="1151"/>
    </row>
    <row r="25" spans="1:19" ht="15.75" customHeight="1" x14ac:dyDescent="0.2">
      <c r="A25" s="1035" t="s">
        <v>11</v>
      </c>
      <c r="B25" s="1036"/>
      <c r="C25" s="1116"/>
      <c r="D25" s="1069">
        <v>60.256300000000003</v>
      </c>
      <c r="E25" s="1070"/>
      <c r="F25" s="1070"/>
      <c r="G25" s="1071"/>
      <c r="H25" s="1042" t="s">
        <v>106</v>
      </c>
      <c r="I25" s="1042"/>
      <c r="J25" s="1043"/>
      <c r="K25" s="1044" t="s">
        <v>348</v>
      </c>
      <c r="L25" s="1045"/>
      <c r="M25" s="1046"/>
      <c r="N25" s="1047" t="s">
        <v>350</v>
      </c>
      <c r="O25" s="1042"/>
      <c r="P25" s="1043"/>
      <c r="Q25" s="1150" t="s">
        <v>489</v>
      </c>
      <c r="R25" s="1150"/>
      <c r="S25" s="1151"/>
    </row>
    <row r="26" spans="1:19" ht="15.75" customHeight="1" x14ac:dyDescent="0.2">
      <c r="A26" s="1049" t="s">
        <v>12</v>
      </c>
      <c r="B26" s="1050"/>
      <c r="C26" s="1152"/>
      <c r="D26" s="1052">
        <v>52.933500000000002</v>
      </c>
      <c r="E26" s="1053"/>
      <c r="F26" s="1053"/>
      <c r="G26" s="1054"/>
      <c r="H26" s="1042" t="s">
        <v>106</v>
      </c>
      <c r="I26" s="1042"/>
      <c r="J26" s="1043"/>
      <c r="K26" s="1044" t="s">
        <v>357</v>
      </c>
      <c r="L26" s="1045"/>
      <c r="M26" s="1046"/>
      <c r="N26" s="1047" t="s">
        <v>358</v>
      </c>
      <c r="O26" s="1042"/>
      <c r="P26" s="1043"/>
      <c r="Q26" s="1150" t="s">
        <v>490</v>
      </c>
      <c r="R26" s="1150"/>
      <c r="S26" s="1151"/>
    </row>
    <row r="27" spans="1:19" ht="15.75" customHeight="1" x14ac:dyDescent="0.2">
      <c r="A27" s="1035" t="s">
        <v>13</v>
      </c>
      <c r="B27" s="1036"/>
      <c r="C27" s="1116"/>
      <c r="D27" s="1038">
        <v>50.589500000000001</v>
      </c>
      <c r="E27" s="1039"/>
      <c r="F27" s="1039"/>
      <c r="G27" s="1040"/>
      <c r="H27" s="1042" t="s">
        <v>359</v>
      </c>
      <c r="I27" s="1042"/>
      <c r="J27" s="1043"/>
      <c r="K27" s="1044" t="s">
        <v>360</v>
      </c>
      <c r="L27" s="1045"/>
      <c r="M27" s="1046"/>
      <c r="N27" s="1047" t="s">
        <v>361</v>
      </c>
      <c r="O27" s="1042"/>
      <c r="P27" s="1043"/>
      <c r="Q27" s="1150" t="s">
        <v>491</v>
      </c>
      <c r="R27" s="1150"/>
      <c r="S27" s="1151"/>
    </row>
    <row r="28" spans="1:19" ht="15.75" customHeight="1" x14ac:dyDescent="0.2">
      <c r="A28" s="1035" t="s">
        <v>14</v>
      </c>
      <c r="B28" s="1036"/>
      <c r="C28" s="1116"/>
      <c r="D28" s="1069">
        <v>54.508600000000001</v>
      </c>
      <c r="E28" s="1070"/>
      <c r="F28" s="1070"/>
      <c r="G28" s="1071"/>
      <c r="H28" s="1042" t="s">
        <v>364</v>
      </c>
      <c r="I28" s="1042"/>
      <c r="J28" s="1043"/>
      <c r="K28" s="1044" t="s">
        <v>367</v>
      </c>
      <c r="L28" s="1045"/>
      <c r="M28" s="1046"/>
      <c r="N28" s="1047" t="s">
        <v>362</v>
      </c>
      <c r="O28" s="1042"/>
      <c r="P28" s="1043"/>
      <c r="Q28" s="1150" t="s">
        <v>482</v>
      </c>
      <c r="R28" s="1150"/>
      <c r="S28" s="1151"/>
    </row>
    <row r="29" spans="1:19" ht="16.5" customHeight="1" x14ac:dyDescent="0.2">
      <c r="A29" s="1049" t="s">
        <v>113</v>
      </c>
      <c r="B29" s="1050"/>
      <c r="C29" s="1152"/>
      <c r="D29" s="1052">
        <v>57.078699999999998</v>
      </c>
      <c r="E29" s="1053"/>
      <c r="F29" s="1053"/>
      <c r="G29" s="1054"/>
      <c r="H29" s="1042" t="s">
        <v>375</v>
      </c>
      <c r="I29" s="1042"/>
      <c r="J29" s="1043"/>
      <c r="K29" s="1044" t="s">
        <v>373</v>
      </c>
      <c r="L29" s="1045"/>
      <c r="M29" s="1046"/>
      <c r="N29" s="1047" t="s">
        <v>106</v>
      </c>
      <c r="O29" s="1042"/>
      <c r="P29" s="1043"/>
      <c r="Q29" s="1150" t="s">
        <v>478</v>
      </c>
      <c r="R29" s="1150"/>
      <c r="S29" s="1151"/>
    </row>
    <row r="30" spans="1:19" ht="16.5" customHeight="1" x14ac:dyDescent="0.2">
      <c r="A30" s="1049" t="s">
        <v>121</v>
      </c>
      <c r="B30" s="1050"/>
      <c r="C30" s="1152"/>
      <c r="D30" s="1052">
        <v>65.204099999999997</v>
      </c>
      <c r="E30" s="1053"/>
      <c r="F30" s="1053"/>
      <c r="G30" s="1054"/>
      <c r="H30" s="1042" t="s">
        <v>483</v>
      </c>
      <c r="I30" s="1042"/>
      <c r="J30" s="1043"/>
      <c r="K30" s="1044" t="s">
        <v>485</v>
      </c>
      <c r="L30" s="1045"/>
      <c r="M30" s="1046"/>
      <c r="N30" s="1047" t="s">
        <v>106</v>
      </c>
      <c r="O30" s="1042"/>
      <c r="P30" s="1043"/>
      <c r="Q30" s="1150" t="s">
        <v>479</v>
      </c>
      <c r="R30" s="1150"/>
      <c r="S30" s="1151"/>
    </row>
    <row r="31" spans="1:19" ht="16.5" customHeight="1" x14ac:dyDescent="0.2">
      <c r="A31" s="1049" t="s">
        <v>127</v>
      </c>
      <c r="B31" s="1050"/>
      <c r="C31" s="1152"/>
      <c r="D31" s="1052">
        <v>66.77</v>
      </c>
      <c r="E31" s="1053"/>
      <c r="F31" s="1053"/>
      <c r="G31" s="1054"/>
      <c r="H31" s="1042" t="s">
        <v>502</v>
      </c>
      <c r="I31" s="1042"/>
      <c r="J31" s="1043"/>
      <c r="K31" s="1044" t="s">
        <v>500</v>
      </c>
      <c r="L31" s="1045"/>
      <c r="M31" s="1046"/>
      <c r="N31" s="1047" t="s">
        <v>106</v>
      </c>
      <c r="O31" s="1042"/>
      <c r="P31" s="1043"/>
      <c r="Q31" s="1150" t="s">
        <v>498</v>
      </c>
      <c r="R31" s="1150"/>
      <c r="S31" s="1151"/>
    </row>
    <row r="32" spans="1:19" ht="16.5" customHeight="1" x14ac:dyDescent="0.2">
      <c r="A32" s="1063" t="s">
        <v>128</v>
      </c>
      <c r="B32" s="1064"/>
      <c r="C32" s="1153"/>
      <c r="D32" s="1038">
        <v>63.0871</v>
      </c>
      <c r="E32" s="1039"/>
      <c r="F32" s="1039"/>
      <c r="G32" s="1040"/>
      <c r="H32" s="1067" t="s">
        <v>514</v>
      </c>
      <c r="I32" s="1067"/>
      <c r="J32" s="1068"/>
      <c r="K32" s="1076" t="s">
        <v>518</v>
      </c>
      <c r="L32" s="1077"/>
      <c r="M32" s="1078"/>
      <c r="N32" s="1079" t="s">
        <v>106</v>
      </c>
      <c r="O32" s="1067"/>
      <c r="P32" s="1068"/>
      <c r="Q32" s="1154" t="s">
        <v>516</v>
      </c>
      <c r="R32" s="1154"/>
      <c r="S32" s="1155"/>
    </row>
    <row r="33" spans="1:34" ht="16.5" customHeight="1" x14ac:dyDescent="0.2">
      <c r="A33" s="1035" t="s">
        <v>132</v>
      </c>
      <c r="B33" s="1036"/>
      <c r="C33" s="1116"/>
      <c r="D33" s="1069">
        <v>65.033699999999996</v>
      </c>
      <c r="E33" s="1070"/>
      <c r="F33" s="1070"/>
      <c r="G33" s="1071"/>
      <c r="H33" s="1074" t="s">
        <v>526</v>
      </c>
      <c r="I33" s="1074"/>
      <c r="J33" s="1075"/>
      <c r="K33" s="1059" t="s">
        <v>524</v>
      </c>
      <c r="L33" s="1059"/>
      <c r="M33" s="1072"/>
      <c r="N33" s="1058" t="s">
        <v>106</v>
      </c>
      <c r="O33" s="1059"/>
      <c r="P33" s="1072"/>
      <c r="Q33" s="1111" t="s">
        <v>522</v>
      </c>
      <c r="R33" s="1111"/>
      <c r="S33" s="1112"/>
    </row>
    <row r="34" spans="1:34" ht="16.5" customHeight="1" thickBot="1" x14ac:dyDescent="0.25">
      <c r="A34" s="1080" t="s">
        <v>133</v>
      </c>
      <c r="B34" s="1081"/>
      <c r="C34" s="1118"/>
      <c r="D34" s="1119">
        <v>69.680099999999996</v>
      </c>
      <c r="E34" s="1120"/>
      <c r="F34" s="1120"/>
      <c r="G34" s="1121"/>
      <c r="H34" s="1086" t="s">
        <v>564</v>
      </c>
      <c r="I34" s="1087"/>
      <c r="J34" s="1088"/>
      <c r="K34" s="1055" t="s">
        <v>561</v>
      </c>
      <c r="L34" s="1056"/>
      <c r="M34" s="1057"/>
      <c r="N34" s="1055" t="s">
        <v>106</v>
      </c>
      <c r="O34" s="1056"/>
      <c r="P34" s="1057"/>
      <c r="Q34" s="1111" t="s">
        <v>575</v>
      </c>
      <c r="R34" s="1111"/>
      <c r="S34" s="1112"/>
    </row>
    <row r="35" spans="1:34" ht="29.25" customHeight="1" thickBot="1" x14ac:dyDescent="0.3">
      <c r="A35" s="1029" t="s">
        <v>573</v>
      </c>
      <c r="B35" s="1030"/>
      <c r="C35" s="1031"/>
      <c r="D35" s="1032">
        <f>AVERAGE(D23:G34)</f>
        <v>60.975183333333327</v>
      </c>
      <c r="E35" s="1033"/>
      <c r="F35" s="1033"/>
      <c r="G35" s="1034"/>
      <c r="H35" s="1113"/>
      <c r="I35" s="1114"/>
      <c r="J35" s="1114"/>
      <c r="K35" s="1114"/>
      <c r="L35" s="1114"/>
      <c r="M35" s="1114"/>
      <c r="N35" s="1114"/>
      <c r="O35" s="1114"/>
      <c r="P35" s="1114"/>
      <c r="Q35" s="1114"/>
      <c r="R35" s="1114"/>
      <c r="S35" s="1115"/>
    </row>
    <row r="36" spans="1:34" ht="16.5" customHeight="1" thickBot="1" x14ac:dyDescent="0.25">
      <c r="A36" s="533"/>
      <c r="B36" s="533"/>
      <c r="C36" s="533"/>
      <c r="D36" s="534"/>
      <c r="E36" s="534"/>
      <c r="F36" s="534"/>
      <c r="G36" s="534"/>
      <c r="H36" s="550"/>
      <c r="I36" s="550"/>
      <c r="J36" s="550"/>
      <c r="K36" s="551"/>
      <c r="L36" s="551"/>
      <c r="M36" s="551"/>
      <c r="N36" s="550"/>
      <c r="O36" s="550"/>
      <c r="P36" s="550"/>
      <c r="Q36" s="550"/>
      <c r="R36" s="550"/>
      <c r="S36" s="550"/>
    </row>
    <row r="37" spans="1:34" ht="21.75" customHeight="1" thickBot="1" x14ac:dyDescent="0.3">
      <c r="A37" s="1132" t="s">
        <v>309</v>
      </c>
      <c r="B37" s="1133"/>
      <c r="C37" s="1133"/>
      <c r="D37" s="1133"/>
      <c r="E37" s="1133"/>
      <c r="F37" s="1133"/>
      <c r="G37" s="1133"/>
      <c r="H37" s="1133"/>
      <c r="I37" s="1133"/>
      <c r="J37" s="1133"/>
      <c r="K37" s="1133"/>
      <c r="L37" s="1133"/>
      <c r="M37" s="1133"/>
      <c r="N37" s="1133"/>
      <c r="O37" s="1133"/>
      <c r="P37" s="1133"/>
      <c r="Q37" s="1133"/>
      <c r="R37" s="1133"/>
      <c r="S37" s="113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</row>
    <row r="38" spans="1:34" ht="18" customHeight="1" x14ac:dyDescent="0.2">
      <c r="A38" s="1135" t="s">
        <v>114</v>
      </c>
      <c r="B38" s="1136"/>
      <c r="C38" s="1108"/>
      <c r="D38" s="1135" t="s">
        <v>307</v>
      </c>
      <c r="E38" s="1136"/>
      <c r="F38" s="1136"/>
      <c r="G38" s="1140"/>
      <c r="H38" s="1091" t="s">
        <v>308</v>
      </c>
      <c r="I38" s="1142"/>
      <c r="J38" s="1142"/>
      <c r="K38" s="1142"/>
      <c r="L38" s="1142"/>
      <c r="M38" s="1142"/>
      <c r="N38" s="1142"/>
      <c r="O38" s="1142"/>
      <c r="P38" s="1142"/>
      <c r="Q38" s="1142"/>
      <c r="R38" s="1142"/>
      <c r="S38" s="1143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</row>
    <row r="39" spans="1:34" ht="44.25" customHeight="1" thickBot="1" x14ac:dyDescent="0.25">
      <c r="A39" s="1137"/>
      <c r="B39" s="1138"/>
      <c r="C39" s="1139"/>
      <c r="D39" s="1137"/>
      <c r="E39" s="1138"/>
      <c r="F39" s="1138"/>
      <c r="G39" s="1141"/>
      <c r="H39" s="1144" t="s">
        <v>267</v>
      </c>
      <c r="I39" s="1056"/>
      <c r="J39" s="1057"/>
      <c r="K39" s="1145" t="s">
        <v>268</v>
      </c>
      <c r="L39" s="1087"/>
      <c r="M39" s="1088"/>
      <c r="N39" s="1055" t="s">
        <v>377</v>
      </c>
      <c r="O39" s="1056"/>
      <c r="P39" s="1057"/>
      <c r="Q39" s="1146" t="s">
        <v>477</v>
      </c>
      <c r="R39" s="1120"/>
      <c r="S39" s="1121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</row>
    <row r="40" spans="1:34" ht="15" customHeight="1" thickBot="1" x14ac:dyDescent="0.25">
      <c r="A40" s="1122" t="s">
        <v>327</v>
      </c>
      <c r="B40" s="1123"/>
      <c r="C40" s="1124"/>
      <c r="D40" s="1125">
        <v>68.479690000000005</v>
      </c>
      <c r="E40" s="1126"/>
      <c r="F40" s="1126"/>
      <c r="G40" s="1127"/>
      <c r="H40" s="1147" t="s">
        <v>317</v>
      </c>
      <c r="I40" s="1129"/>
      <c r="J40" s="1130"/>
      <c r="K40" s="1148" t="s">
        <v>325</v>
      </c>
      <c r="L40" s="1114"/>
      <c r="M40" s="1149"/>
      <c r="N40" s="1128" t="s">
        <v>323</v>
      </c>
      <c r="O40" s="1129"/>
      <c r="P40" s="1130"/>
      <c r="Q40" s="1055" t="s">
        <v>106</v>
      </c>
      <c r="R40" s="1056"/>
      <c r="S40" s="1131"/>
      <c r="Y40" s="524"/>
      <c r="Z40" s="524"/>
      <c r="AA40" s="524"/>
      <c r="AB40" s="524"/>
      <c r="AC40" s="524"/>
      <c r="AD40" s="524"/>
      <c r="AE40" s="524"/>
      <c r="AF40" s="524"/>
      <c r="AG40" s="526"/>
      <c r="AH40" s="524"/>
    </row>
    <row r="41" spans="1:34" ht="25.5" customHeight="1" thickBot="1" x14ac:dyDescent="0.25">
      <c r="A41" s="1093" t="s">
        <v>326</v>
      </c>
      <c r="B41" s="1094"/>
      <c r="C41" s="1094"/>
      <c r="D41" s="1095">
        <v>50.765932499999998</v>
      </c>
      <c r="E41" s="1096"/>
      <c r="F41" s="1096"/>
      <c r="G41" s="1097"/>
      <c r="H41" s="1098"/>
      <c r="I41" s="1099"/>
      <c r="J41" s="1099"/>
      <c r="K41" s="1099"/>
      <c r="L41" s="1099"/>
      <c r="M41" s="1099"/>
      <c r="N41" s="1099"/>
      <c r="O41" s="1099"/>
      <c r="P41" s="1099"/>
      <c r="Q41" s="1099"/>
      <c r="R41" s="1099"/>
      <c r="S41" s="1100"/>
      <c r="Y41" s="524"/>
      <c r="Z41" s="524"/>
      <c r="AA41" s="524"/>
      <c r="AB41" s="524"/>
      <c r="AC41" s="524"/>
      <c r="AD41" s="524"/>
      <c r="AE41" s="524"/>
      <c r="AF41" s="524"/>
      <c r="AG41" s="526"/>
      <c r="AH41" s="524"/>
    </row>
    <row r="42" spans="1:34" ht="15.75" customHeight="1" x14ac:dyDescent="0.2">
      <c r="A42" s="1101" t="s">
        <v>161</v>
      </c>
      <c r="B42" s="1102"/>
      <c r="C42" s="1103"/>
      <c r="D42" s="1104">
        <v>72.677099999999996</v>
      </c>
      <c r="E42" s="1105"/>
      <c r="F42" s="1105"/>
      <c r="G42" s="1106"/>
      <c r="H42" s="1107" t="s">
        <v>106</v>
      </c>
      <c r="I42" s="1090"/>
      <c r="J42" s="1091"/>
      <c r="K42" s="1108" t="s">
        <v>337</v>
      </c>
      <c r="L42" s="1109"/>
      <c r="M42" s="1110"/>
      <c r="N42" s="1089" t="s">
        <v>339</v>
      </c>
      <c r="O42" s="1090"/>
      <c r="P42" s="1091"/>
      <c r="Q42" s="1089" t="s">
        <v>492</v>
      </c>
      <c r="R42" s="1090"/>
      <c r="S42" s="1092"/>
      <c r="Y42" s="524"/>
      <c r="Z42" s="524"/>
      <c r="AA42" s="524"/>
      <c r="AB42" s="524"/>
      <c r="AC42" s="524"/>
      <c r="AD42" s="524"/>
      <c r="AE42" s="524"/>
      <c r="AF42" s="524"/>
      <c r="AG42" s="526"/>
      <c r="AH42" s="524"/>
    </row>
    <row r="43" spans="1:34" ht="15.75" customHeight="1" x14ac:dyDescent="0.2">
      <c r="A43" s="1035" t="s">
        <v>10</v>
      </c>
      <c r="B43" s="1036"/>
      <c r="C43" s="1037"/>
      <c r="D43" s="1069">
        <v>73.534800000000004</v>
      </c>
      <c r="E43" s="1070"/>
      <c r="F43" s="1070"/>
      <c r="G43" s="1071"/>
      <c r="H43" s="1041" t="s">
        <v>106</v>
      </c>
      <c r="I43" s="1042"/>
      <c r="J43" s="1043"/>
      <c r="K43" s="1044" t="s">
        <v>343</v>
      </c>
      <c r="L43" s="1045"/>
      <c r="M43" s="1046"/>
      <c r="N43" s="1047" t="s">
        <v>341</v>
      </c>
      <c r="O43" s="1042"/>
      <c r="P43" s="1043"/>
      <c r="Q43" s="1047" t="s">
        <v>493</v>
      </c>
      <c r="R43" s="1042"/>
      <c r="S43" s="1048"/>
      <c r="Y43" s="524"/>
      <c r="Z43" s="524"/>
      <c r="AA43" s="524"/>
      <c r="AB43" s="524"/>
      <c r="AC43" s="524"/>
      <c r="AD43" s="524"/>
      <c r="AE43" s="524"/>
      <c r="AF43" s="524"/>
      <c r="AG43" s="526"/>
      <c r="AH43" s="524"/>
    </row>
    <row r="44" spans="1:34" ht="15.75" customHeight="1" x14ac:dyDescent="0.2">
      <c r="A44" s="1035" t="s">
        <v>11</v>
      </c>
      <c r="B44" s="1036"/>
      <c r="C44" s="1037"/>
      <c r="D44" s="1069">
        <v>65.390199999999993</v>
      </c>
      <c r="E44" s="1070"/>
      <c r="F44" s="1070"/>
      <c r="G44" s="1071"/>
      <c r="H44" s="1041" t="s">
        <v>106</v>
      </c>
      <c r="I44" s="1042"/>
      <c r="J44" s="1043"/>
      <c r="K44" s="1044" t="s">
        <v>349</v>
      </c>
      <c r="L44" s="1045"/>
      <c r="M44" s="1046"/>
      <c r="N44" s="1047" t="s">
        <v>351</v>
      </c>
      <c r="O44" s="1042"/>
      <c r="P44" s="1043"/>
      <c r="Q44" s="1047" t="s">
        <v>494</v>
      </c>
      <c r="R44" s="1042"/>
      <c r="S44" s="1048"/>
      <c r="Y44" s="524"/>
      <c r="Z44" s="524"/>
      <c r="AA44" s="524"/>
      <c r="AB44" s="524"/>
      <c r="AC44" s="524"/>
      <c r="AD44" s="524"/>
      <c r="AE44" s="524"/>
      <c r="AF44" s="524"/>
      <c r="AG44" s="526"/>
      <c r="AH44" s="524"/>
    </row>
    <row r="45" spans="1:34" ht="15.75" customHeight="1" x14ac:dyDescent="0.2">
      <c r="A45" s="1049" t="s">
        <v>12</v>
      </c>
      <c r="B45" s="1050"/>
      <c r="C45" s="1051"/>
      <c r="D45" s="1052">
        <v>57.074300000000001</v>
      </c>
      <c r="E45" s="1053"/>
      <c r="F45" s="1053"/>
      <c r="G45" s="1054"/>
      <c r="H45" s="1041" t="s">
        <v>106</v>
      </c>
      <c r="I45" s="1042"/>
      <c r="J45" s="1043"/>
      <c r="K45" s="1044" t="s">
        <v>352</v>
      </c>
      <c r="L45" s="1045"/>
      <c r="M45" s="1046"/>
      <c r="N45" s="1047" t="s">
        <v>353</v>
      </c>
      <c r="O45" s="1042"/>
      <c r="P45" s="1043"/>
      <c r="Q45" s="1047" t="s">
        <v>495</v>
      </c>
      <c r="R45" s="1042"/>
      <c r="S45" s="1048"/>
      <c r="Y45" s="524"/>
      <c r="Z45" s="524"/>
      <c r="AA45" s="524"/>
      <c r="AB45" s="524"/>
      <c r="AC45" s="524"/>
      <c r="AD45" s="524"/>
      <c r="AE45" s="524"/>
      <c r="AF45" s="524"/>
      <c r="AG45" s="526"/>
      <c r="AH45" s="524"/>
    </row>
    <row r="46" spans="1:34" ht="15.75" customHeight="1" x14ac:dyDescent="0.2">
      <c r="A46" s="1035" t="s">
        <v>13</v>
      </c>
      <c r="B46" s="1036"/>
      <c r="C46" s="1037"/>
      <c r="D46" s="1038">
        <v>56.523699999999998</v>
      </c>
      <c r="E46" s="1039"/>
      <c r="F46" s="1039"/>
      <c r="G46" s="1040"/>
      <c r="H46" s="1041" t="s">
        <v>354</v>
      </c>
      <c r="I46" s="1042"/>
      <c r="J46" s="1043"/>
      <c r="K46" s="1044" t="s">
        <v>355</v>
      </c>
      <c r="L46" s="1045"/>
      <c r="M46" s="1046"/>
      <c r="N46" s="1047" t="s">
        <v>356</v>
      </c>
      <c r="O46" s="1042"/>
      <c r="P46" s="1043"/>
      <c r="Q46" s="1047" t="s">
        <v>496</v>
      </c>
      <c r="R46" s="1042"/>
      <c r="S46" s="1048"/>
      <c r="Y46" s="524"/>
      <c r="Z46" s="524"/>
      <c r="AA46" s="524"/>
      <c r="AB46" s="524"/>
      <c r="AC46" s="524"/>
      <c r="AD46" s="524"/>
      <c r="AE46" s="524"/>
      <c r="AF46" s="524"/>
      <c r="AG46" s="526"/>
      <c r="AH46" s="524"/>
    </row>
    <row r="47" spans="1:34" ht="15.75" customHeight="1" x14ac:dyDescent="0.2">
      <c r="A47" s="1049" t="s">
        <v>14</v>
      </c>
      <c r="B47" s="1050"/>
      <c r="C47" s="1051"/>
      <c r="D47" s="1052">
        <v>61.193399999999997</v>
      </c>
      <c r="E47" s="1053"/>
      <c r="F47" s="1053"/>
      <c r="G47" s="1054"/>
      <c r="H47" s="1041" t="s">
        <v>365</v>
      </c>
      <c r="I47" s="1042"/>
      <c r="J47" s="1043"/>
      <c r="K47" s="1044" t="s">
        <v>368</v>
      </c>
      <c r="L47" s="1045"/>
      <c r="M47" s="1046"/>
      <c r="N47" s="1047" t="s">
        <v>363</v>
      </c>
      <c r="O47" s="1042"/>
      <c r="P47" s="1043"/>
      <c r="Q47" s="1047" t="s">
        <v>497</v>
      </c>
      <c r="R47" s="1042"/>
      <c r="S47" s="1048"/>
      <c r="Y47" s="524"/>
      <c r="Z47" s="524"/>
      <c r="AA47" s="524"/>
      <c r="AB47" s="524"/>
      <c r="AC47" s="524"/>
      <c r="AD47" s="524"/>
      <c r="AE47" s="524"/>
      <c r="AF47" s="524"/>
      <c r="AG47" s="526"/>
      <c r="AH47" s="524"/>
    </row>
    <row r="48" spans="1:34" ht="16.5" customHeight="1" x14ac:dyDescent="0.2">
      <c r="A48" s="1049" t="s">
        <v>113</v>
      </c>
      <c r="B48" s="1050"/>
      <c r="C48" s="1051"/>
      <c r="D48" s="1052">
        <v>62.876899999999999</v>
      </c>
      <c r="E48" s="1053"/>
      <c r="F48" s="1053"/>
      <c r="G48" s="1054"/>
      <c r="H48" s="1041" t="s">
        <v>376</v>
      </c>
      <c r="I48" s="1042"/>
      <c r="J48" s="1043"/>
      <c r="K48" s="1044" t="s">
        <v>374</v>
      </c>
      <c r="L48" s="1045"/>
      <c r="M48" s="1046"/>
      <c r="N48" s="1047" t="s">
        <v>106</v>
      </c>
      <c r="O48" s="1042"/>
      <c r="P48" s="1043"/>
      <c r="Q48" s="1047" t="s">
        <v>480</v>
      </c>
      <c r="R48" s="1042"/>
      <c r="S48" s="1048"/>
      <c r="Y48" s="524"/>
      <c r="Z48" s="524"/>
      <c r="AA48" s="524"/>
      <c r="AB48" s="524"/>
      <c r="AC48" s="524"/>
      <c r="AD48" s="524"/>
      <c r="AE48" s="524"/>
      <c r="AF48" s="524"/>
      <c r="AG48" s="526"/>
      <c r="AH48" s="524"/>
    </row>
    <row r="49" spans="1:34" ht="16.5" customHeight="1" x14ac:dyDescent="0.2">
      <c r="A49" s="1049" t="s">
        <v>121</v>
      </c>
      <c r="B49" s="1050"/>
      <c r="C49" s="1051"/>
      <c r="D49" s="1052">
        <v>75.561999999999998</v>
      </c>
      <c r="E49" s="1053"/>
      <c r="F49" s="1053"/>
      <c r="G49" s="1054"/>
      <c r="H49" s="1041" t="s">
        <v>484</v>
      </c>
      <c r="I49" s="1042"/>
      <c r="J49" s="1043"/>
      <c r="K49" s="1044" t="s">
        <v>486</v>
      </c>
      <c r="L49" s="1045"/>
      <c r="M49" s="1046"/>
      <c r="N49" s="1047" t="s">
        <v>106</v>
      </c>
      <c r="O49" s="1042"/>
      <c r="P49" s="1043"/>
      <c r="Q49" s="1047" t="s">
        <v>481</v>
      </c>
      <c r="R49" s="1042"/>
      <c r="S49" s="1048"/>
      <c r="Y49" s="524"/>
      <c r="Z49" s="524"/>
      <c r="AA49" s="524"/>
      <c r="AB49" s="524"/>
      <c r="AC49" s="524"/>
      <c r="AD49" s="524"/>
      <c r="AE49" s="524"/>
      <c r="AF49" s="524"/>
      <c r="AG49" s="526"/>
      <c r="AH49" s="524"/>
    </row>
    <row r="50" spans="1:34" ht="16.5" customHeight="1" x14ac:dyDescent="0.2">
      <c r="A50" s="1049" t="s">
        <v>127</v>
      </c>
      <c r="B50" s="1050"/>
      <c r="C50" s="1051"/>
      <c r="D50" s="1052">
        <v>75.05</v>
      </c>
      <c r="E50" s="1053"/>
      <c r="F50" s="1053"/>
      <c r="G50" s="1054"/>
      <c r="H50" s="1041" t="s">
        <v>503</v>
      </c>
      <c r="I50" s="1042"/>
      <c r="J50" s="1043"/>
      <c r="K50" s="1044" t="s">
        <v>501</v>
      </c>
      <c r="L50" s="1045"/>
      <c r="M50" s="1046"/>
      <c r="N50" s="1047" t="s">
        <v>106</v>
      </c>
      <c r="O50" s="1042"/>
      <c r="P50" s="1043"/>
      <c r="Q50" s="1047" t="s">
        <v>499</v>
      </c>
      <c r="R50" s="1042"/>
      <c r="S50" s="1048"/>
      <c r="Y50" s="524"/>
      <c r="Z50" s="524"/>
      <c r="AA50" s="524"/>
      <c r="AB50" s="524"/>
      <c r="AC50" s="524"/>
      <c r="AD50" s="524"/>
      <c r="AE50" s="524"/>
      <c r="AF50" s="524"/>
      <c r="AG50" s="526"/>
      <c r="AH50" s="524"/>
    </row>
    <row r="51" spans="1:34" ht="16.5" customHeight="1" x14ac:dyDescent="0.2">
      <c r="A51" s="1063" t="s">
        <v>128</v>
      </c>
      <c r="B51" s="1064"/>
      <c r="C51" s="1065"/>
      <c r="D51" s="1038">
        <v>70.871200000000002</v>
      </c>
      <c r="E51" s="1039"/>
      <c r="F51" s="1039"/>
      <c r="G51" s="1040"/>
      <c r="H51" s="1066" t="s">
        <v>515</v>
      </c>
      <c r="I51" s="1067"/>
      <c r="J51" s="1068"/>
      <c r="K51" s="1076" t="s">
        <v>519</v>
      </c>
      <c r="L51" s="1077"/>
      <c r="M51" s="1078"/>
      <c r="N51" s="1079" t="s">
        <v>106</v>
      </c>
      <c r="O51" s="1067"/>
      <c r="P51" s="1068"/>
      <c r="Q51" s="1079" t="s">
        <v>517</v>
      </c>
      <c r="R51" s="1067"/>
      <c r="S51" s="1117"/>
      <c r="AB51" s="524"/>
      <c r="AC51" s="524"/>
      <c r="AD51" s="524"/>
      <c r="AE51" s="524"/>
      <c r="AF51" s="524"/>
      <c r="AG51" s="526"/>
      <c r="AH51" s="524"/>
    </row>
    <row r="52" spans="1:34" ht="16.5" customHeight="1" x14ac:dyDescent="0.2">
      <c r="A52" s="1035" t="s">
        <v>132</v>
      </c>
      <c r="B52" s="1036"/>
      <c r="C52" s="1037"/>
      <c r="D52" s="1069">
        <v>70.041200000000003</v>
      </c>
      <c r="E52" s="1070"/>
      <c r="F52" s="1070"/>
      <c r="G52" s="1071"/>
      <c r="H52" s="1073" t="s">
        <v>527</v>
      </c>
      <c r="I52" s="1074"/>
      <c r="J52" s="1075"/>
      <c r="K52" s="1059" t="s">
        <v>525</v>
      </c>
      <c r="L52" s="1059"/>
      <c r="M52" s="1072"/>
      <c r="N52" s="1058" t="s">
        <v>106</v>
      </c>
      <c r="O52" s="1059"/>
      <c r="P52" s="1072"/>
      <c r="Q52" s="1058" t="s">
        <v>523</v>
      </c>
      <c r="R52" s="1059"/>
      <c r="S52" s="1060"/>
      <c r="Y52" s="524"/>
      <c r="Z52" s="524"/>
      <c r="AA52" s="524"/>
      <c r="AB52" s="524"/>
      <c r="AC52" s="524"/>
      <c r="AD52" s="524"/>
      <c r="AE52" s="524"/>
      <c r="AF52" s="524"/>
      <c r="AG52" s="526"/>
      <c r="AH52" s="524"/>
    </row>
    <row r="53" spans="1:34" ht="16.5" customHeight="1" thickBot="1" x14ac:dyDescent="0.25">
      <c r="A53" s="1080" t="s">
        <v>133</v>
      </c>
      <c r="B53" s="1081"/>
      <c r="C53" s="1082"/>
      <c r="D53" s="1083">
        <v>75.832499999999996</v>
      </c>
      <c r="E53" s="1084"/>
      <c r="F53" s="1084"/>
      <c r="G53" s="1085"/>
      <c r="H53" s="1086" t="s">
        <v>563</v>
      </c>
      <c r="I53" s="1087"/>
      <c r="J53" s="1088"/>
      <c r="K53" s="1056" t="s">
        <v>562</v>
      </c>
      <c r="L53" s="1056"/>
      <c r="M53" s="1057"/>
      <c r="N53" s="1055" t="s">
        <v>106</v>
      </c>
      <c r="O53" s="1056"/>
      <c r="P53" s="1057"/>
      <c r="Q53" s="1058" t="s">
        <v>576</v>
      </c>
      <c r="R53" s="1059"/>
      <c r="S53" s="1060"/>
      <c r="Y53" s="524"/>
      <c r="Z53" s="524"/>
      <c r="AA53" s="524"/>
      <c r="AB53" s="524"/>
      <c r="AC53" s="524"/>
      <c r="AD53" s="524"/>
      <c r="AE53" s="524"/>
      <c r="AF53" s="524"/>
      <c r="AG53" s="526"/>
      <c r="AH53" s="524"/>
    </row>
    <row r="54" spans="1:34" ht="27" customHeight="1" thickBot="1" x14ac:dyDescent="0.3">
      <c r="A54" s="1029" t="s">
        <v>573</v>
      </c>
      <c r="B54" s="1030"/>
      <c r="C54" s="1031"/>
      <c r="D54" s="1032">
        <f>AVERAGE(D42:G53)</f>
        <v>68.052274999999995</v>
      </c>
      <c r="E54" s="1033"/>
      <c r="F54" s="1033"/>
      <c r="G54" s="1034"/>
      <c r="H54" s="1113"/>
      <c r="I54" s="1114"/>
      <c r="J54" s="1114"/>
      <c r="K54" s="1114"/>
      <c r="L54" s="1114"/>
      <c r="M54" s="1114"/>
      <c r="N54" s="1114"/>
      <c r="O54" s="1114"/>
      <c r="P54" s="1114"/>
      <c r="Q54" s="1114"/>
      <c r="R54" s="1114"/>
      <c r="S54" s="1115"/>
    </row>
    <row r="55" spans="1:34" ht="3" customHeight="1" x14ac:dyDescent="0.2">
      <c r="A55" s="719"/>
      <c r="B55" s="719"/>
      <c r="C55" s="719"/>
      <c r="D55" s="720"/>
      <c r="E55" s="720"/>
      <c r="F55" s="720"/>
      <c r="G55" s="720"/>
      <c r="H55" s="756"/>
      <c r="I55" s="756"/>
      <c r="J55" s="756"/>
      <c r="K55" s="757"/>
      <c r="L55" s="757"/>
      <c r="M55" s="757"/>
      <c r="N55" s="757"/>
      <c r="O55" s="757"/>
      <c r="P55" s="757"/>
      <c r="Q55" s="757"/>
      <c r="R55" s="757"/>
      <c r="S55" s="757"/>
      <c r="Y55" s="524"/>
      <c r="Z55" s="524"/>
      <c r="AA55" s="524"/>
      <c r="AB55" s="524"/>
      <c r="AC55" s="524"/>
      <c r="AD55" s="524"/>
      <c r="AE55" s="524"/>
      <c r="AF55" s="524"/>
      <c r="AG55" s="526"/>
      <c r="AH55" s="524"/>
    </row>
    <row r="56" spans="1:34" ht="45.75" customHeight="1" x14ac:dyDescent="0.2">
      <c r="A56" s="1061" t="s">
        <v>560</v>
      </c>
      <c r="B56" s="1061"/>
      <c r="C56" s="1061"/>
      <c r="D56" s="1061"/>
      <c r="E56" s="1061"/>
      <c r="F56" s="1061"/>
      <c r="G56" s="1061"/>
      <c r="H56" s="1061"/>
      <c r="I56" s="1061"/>
      <c r="J56" s="1061"/>
      <c r="K56" s="1061"/>
      <c r="L56" s="1061"/>
      <c r="M56" s="1061"/>
      <c r="N56" s="1061"/>
      <c r="O56" s="1061"/>
      <c r="P56" s="1061"/>
      <c r="Q56" s="1061"/>
      <c r="R56" s="1061"/>
      <c r="S56" s="1061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</row>
    <row r="57" spans="1:34" ht="6.75" customHeight="1" x14ac:dyDescent="0.2">
      <c r="A57" s="758"/>
      <c r="B57" s="758"/>
      <c r="C57" s="758"/>
      <c r="D57" s="758"/>
      <c r="E57" s="758"/>
      <c r="F57" s="758"/>
      <c r="G57" s="758"/>
      <c r="H57" s="758"/>
      <c r="I57" s="758"/>
      <c r="J57" s="758"/>
      <c r="K57" s="758"/>
      <c r="L57" s="758"/>
      <c r="M57" s="758"/>
      <c r="N57" s="758"/>
      <c r="O57" s="758"/>
      <c r="P57" s="758"/>
      <c r="Q57" s="758"/>
      <c r="R57" s="758"/>
      <c r="S57" s="758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</row>
    <row r="58" spans="1:34" ht="22.5" customHeight="1" x14ac:dyDescent="0.3">
      <c r="A58" s="366"/>
      <c r="B58" s="48"/>
      <c r="C58" s="49"/>
      <c r="D58" s="49"/>
      <c r="E58" s="49"/>
      <c r="F58" s="108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</row>
    <row r="59" spans="1:34" ht="15" customHeight="1" x14ac:dyDescent="0.3">
      <c r="A59" s="366"/>
      <c r="B59" s="48"/>
      <c r="C59" s="49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062"/>
      <c r="P59" s="1062"/>
      <c r="Q59" s="1062"/>
      <c r="R59" s="1062"/>
      <c r="S59" s="1062"/>
      <c r="Y59" s="524"/>
      <c r="Z59" s="524"/>
      <c r="AA59" s="524"/>
      <c r="AB59" s="524"/>
      <c r="AC59" s="524"/>
      <c r="AD59" s="524"/>
      <c r="AE59" s="524"/>
      <c r="AF59" s="524"/>
      <c r="AG59" s="524"/>
      <c r="AH59" s="524"/>
    </row>
    <row r="60" spans="1:34" ht="22.5" customHeight="1" x14ac:dyDescent="0.3">
      <c r="A60" s="48"/>
      <c r="B60" s="111"/>
      <c r="C60" s="111"/>
      <c r="D60" s="49"/>
      <c r="E60" s="49"/>
      <c r="F60" s="108"/>
      <c r="G60" s="109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</row>
    <row r="61" spans="1:34" ht="15.75" customHeight="1" x14ac:dyDescent="0.3">
      <c r="D61" s="49"/>
      <c r="E61" s="49"/>
      <c r="F61" s="108"/>
      <c r="G61" s="109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</row>
    <row r="62" spans="1:34" ht="18.75" x14ac:dyDescent="0.3">
      <c r="D62" s="111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Q62" s="110"/>
      <c r="R62" s="110"/>
      <c r="S62" s="110"/>
    </row>
    <row r="63" spans="1:34" ht="18.75" x14ac:dyDescent="0.3">
      <c r="A63" s="48"/>
    </row>
    <row r="66" spans="1:228" ht="18.75" x14ac:dyDescent="0.3">
      <c r="A66" s="48"/>
      <c r="B66" s="48"/>
      <c r="C66" s="49"/>
    </row>
    <row r="68" spans="1:228" ht="18.75" x14ac:dyDescent="0.3">
      <c r="B68" s="48"/>
      <c r="C68" s="49"/>
    </row>
    <row r="69" spans="1:228" ht="18.75" x14ac:dyDescent="0.3">
      <c r="A69" s="48"/>
      <c r="B69" s="48"/>
      <c r="C69" s="49"/>
    </row>
    <row r="73" spans="1:228" ht="18.75" x14ac:dyDescent="0.3">
      <c r="A73" s="48"/>
      <c r="B73" s="48"/>
      <c r="C73" s="49"/>
    </row>
    <row r="76" spans="1:228" ht="18.75" x14ac:dyDescent="0.3">
      <c r="A76" s="48"/>
      <c r="B76" s="48"/>
      <c r="C76" s="49"/>
    </row>
    <row r="78" spans="1:228" s="16" customFormat="1" ht="18.75" x14ac:dyDescent="0.3">
      <c r="A78" s="48"/>
      <c r="B78" s="48"/>
      <c r="C78" s="49"/>
      <c r="E78" s="523"/>
      <c r="F78" s="523"/>
      <c r="G78" s="523"/>
      <c r="H78" s="523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3"/>
      <c r="T78" s="523"/>
      <c r="U78" s="523"/>
      <c r="V78" s="523"/>
      <c r="W78" s="523"/>
      <c r="X78" s="523"/>
      <c r="Y78" s="523"/>
      <c r="Z78" s="523"/>
      <c r="AA78" s="523"/>
      <c r="AB78" s="523"/>
      <c r="AC78" s="523"/>
      <c r="AD78" s="523"/>
      <c r="AE78" s="523"/>
      <c r="AF78" s="523"/>
      <c r="AG78" s="523"/>
      <c r="AH78" s="523"/>
      <c r="AI78" s="523"/>
      <c r="AJ78" s="523"/>
      <c r="AK78" s="523"/>
      <c r="AL78" s="523"/>
      <c r="AM78" s="523"/>
      <c r="AN78" s="523"/>
      <c r="AO78" s="523"/>
      <c r="AP78" s="523"/>
      <c r="AQ78" s="523"/>
      <c r="AR78" s="523"/>
      <c r="AS78" s="523"/>
      <c r="AT78" s="523"/>
      <c r="AU78" s="523"/>
      <c r="AV78" s="523"/>
      <c r="AW78" s="523"/>
      <c r="AX78" s="523"/>
      <c r="AY78" s="523"/>
      <c r="AZ78" s="523"/>
      <c r="BA78" s="523"/>
      <c r="BB78" s="523"/>
      <c r="BC78" s="523"/>
      <c r="BD78" s="523"/>
      <c r="BE78" s="523"/>
      <c r="BF78" s="523"/>
      <c r="BG78" s="523"/>
      <c r="BH78" s="523"/>
      <c r="BI78" s="523"/>
      <c r="BJ78" s="523"/>
      <c r="BK78" s="523"/>
      <c r="BL78" s="523"/>
      <c r="BM78" s="523"/>
      <c r="BN78" s="523"/>
      <c r="BO78" s="523"/>
      <c r="BP78" s="523"/>
      <c r="BQ78" s="523"/>
      <c r="BR78" s="523"/>
      <c r="BS78" s="523"/>
      <c r="BT78" s="523"/>
      <c r="BU78" s="523"/>
      <c r="BV78" s="523"/>
      <c r="BW78" s="523"/>
      <c r="BX78" s="523"/>
      <c r="BY78" s="523"/>
      <c r="BZ78" s="523"/>
      <c r="CA78" s="523"/>
      <c r="CB78" s="523"/>
      <c r="CC78" s="523"/>
      <c r="CD78" s="523"/>
      <c r="CE78" s="523"/>
      <c r="CF78" s="523"/>
      <c r="CG78" s="523"/>
      <c r="CH78" s="523"/>
      <c r="CI78" s="523"/>
      <c r="CJ78" s="523"/>
      <c r="CK78" s="523"/>
      <c r="CL78" s="523"/>
      <c r="CM78" s="523"/>
      <c r="CN78" s="523"/>
      <c r="CO78" s="523"/>
      <c r="CP78" s="523"/>
      <c r="CQ78" s="523"/>
      <c r="CR78" s="523"/>
      <c r="CS78" s="523"/>
      <c r="CT78" s="523"/>
      <c r="CU78" s="523"/>
      <c r="CV78" s="523"/>
      <c r="CW78" s="523"/>
      <c r="CX78" s="523"/>
      <c r="CY78" s="523"/>
      <c r="CZ78" s="523"/>
      <c r="DA78" s="523"/>
      <c r="DB78" s="523"/>
      <c r="DC78" s="523"/>
      <c r="DD78" s="523"/>
      <c r="DE78" s="523"/>
      <c r="DF78" s="523"/>
      <c r="DG78" s="523"/>
      <c r="DH78" s="523"/>
      <c r="DI78" s="523"/>
      <c r="DJ78" s="523"/>
      <c r="DK78" s="523"/>
      <c r="DL78" s="523"/>
      <c r="DM78" s="523"/>
      <c r="DN78" s="523"/>
      <c r="DO78" s="523"/>
      <c r="DP78" s="523"/>
      <c r="DQ78" s="523"/>
      <c r="DR78" s="523"/>
      <c r="DS78" s="523"/>
      <c r="DT78" s="523"/>
      <c r="DU78" s="523"/>
      <c r="DV78" s="523"/>
      <c r="DW78" s="523"/>
      <c r="DX78" s="523"/>
      <c r="DY78" s="523"/>
      <c r="DZ78" s="523"/>
      <c r="EA78" s="523"/>
      <c r="EB78" s="523"/>
      <c r="EC78" s="523"/>
      <c r="ED78" s="523"/>
      <c r="EE78" s="523"/>
      <c r="EF78" s="523"/>
      <c r="EG78" s="523"/>
      <c r="EH78" s="523"/>
      <c r="EI78" s="523"/>
      <c r="EJ78" s="523"/>
      <c r="EK78" s="523"/>
      <c r="EL78" s="523"/>
      <c r="EM78" s="523"/>
      <c r="EN78" s="523"/>
      <c r="EO78" s="523"/>
      <c r="EP78" s="523"/>
      <c r="EQ78" s="523"/>
      <c r="ER78" s="523"/>
      <c r="ES78" s="523"/>
      <c r="ET78" s="523"/>
      <c r="EU78" s="523"/>
      <c r="EV78" s="523"/>
      <c r="EW78" s="523"/>
      <c r="EX78" s="523"/>
      <c r="EY78" s="523"/>
      <c r="EZ78" s="523"/>
      <c r="FA78" s="523"/>
      <c r="FB78" s="523"/>
      <c r="FC78" s="523"/>
      <c r="FD78" s="523"/>
      <c r="FE78" s="523"/>
      <c r="FF78" s="523"/>
      <c r="FG78" s="523"/>
      <c r="FH78" s="523"/>
      <c r="FI78" s="523"/>
      <c r="FJ78" s="523"/>
      <c r="FK78" s="523"/>
      <c r="FL78" s="523"/>
      <c r="FM78" s="523"/>
      <c r="FN78" s="523"/>
      <c r="FO78" s="523"/>
      <c r="FP78" s="523"/>
      <c r="FQ78" s="523"/>
      <c r="FR78" s="523"/>
      <c r="FS78" s="523"/>
      <c r="FT78" s="523"/>
      <c r="FU78" s="523"/>
      <c r="FV78" s="523"/>
      <c r="FW78" s="523"/>
      <c r="FX78" s="523"/>
      <c r="FY78" s="523"/>
      <c r="FZ78" s="523"/>
      <c r="GA78" s="523"/>
      <c r="GB78" s="523"/>
      <c r="GC78" s="523"/>
      <c r="GD78" s="523"/>
      <c r="GE78" s="523"/>
      <c r="GF78" s="523"/>
      <c r="GG78" s="523"/>
      <c r="GH78" s="523"/>
      <c r="GI78" s="523"/>
      <c r="GJ78" s="523"/>
      <c r="GK78" s="523"/>
      <c r="GL78" s="523"/>
      <c r="GM78" s="523"/>
      <c r="GN78" s="523"/>
      <c r="GO78" s="523"/>
      <c r="GP78" s="523"/>
      <c r="GQ78" s="523"/>
      <c r="GR78" s="523"/>
      <c r="GS78" s="523"/>
      <c r="GT78" s="523"/>
      <c r="GU78" s="523"/>
      <c r="GV78" s="523"/>
      <c r="GW78" s="523"/>
      <c r="GX78" s="523"/>
      <c r="GY78" s="523"/>
      <c r="GZ78" s="523"/>
      <c r="HA78" s="523"/>
      <c r="HB78" s="523"/>
      <c r="HC78" s="523"/>
      <c r="HD78" s="523"/>
      <c r="HE78" s="523"/>
      <c r="HF78" s="523"/>
      <c r="HG78" s="523"/>
      <c r="HH78" s="523"/>
      <c r="HI78" s="523"/>
      <c r="HJ78" s="523"/>
      <c r="HK78" s="523"/>
      <c r="HL78" s="523"/>
      <c r="HM78" s="523"/>
      <c r="HN78" s="523"/>
      <c r="HO78" s="523"/>
      <c r="HP78" s="523"/>
      <c r="HQ78" s="523"/>
      <c r="HR78" s="523"/>
      <c r="HS78" s="523"/>
      <c r="HT78" s="523"/>
    </row>
  </sheetData>
  <mergeCells count="252">
    <mergeCell ref="H54:S54"/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F7:G7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S17"/>
    <mergeCell ref="A18:S18"/>
    <mergeCell ref="A19:C20"/>
    <mergeCell ref="D19:G20"/>
    <mergeCell ref="H19:S19"/>
    <mergeCell ref="H20:J20"/>
    <mergeCell ref="K20:M20"/>
    <mergeCell ref="N20:P20"/>
    <mergeCell ref="Q20:S20"/>
    <mergeCell ref="A22:C22"/>
    <mergeCell ref="D22:G22"/>
    <mergeCell ref="A23:C23"/>
    <mergeCell ref="D23:G23"/>
    <mergeCell ref="H23:J23"/>
    <mergeCell ref="K23:M23"/>
    <mergeCell ref="A21:C21"/>
    <mergeCell ref="D21:G21"/>
    <mergeCell ref="H21:J21"/>
    <mergeCell ref="K21:M21"/>
    <mergeCell ref="H22:S22"/>
    <mergeCell ref="N21:P21"/>
    <mergeCell ref="Q21:S21"/>
    <mergeCell ref="A25:C25"/>
    <mergeCell ref="D25:G25"/>
    <mergeCell ref="H25:J25"/>
    <mergeCell ref="K25:M25"/>
    <mergeCell ref="N25:P25"/>
    <mergeCell ref="Q25:S25"/>
    <mergeCell ref="N23:P23"/>
    <mergeCell ref="Q23:S23"/>
    <mergeCell ref="A24:C24"/>
    <mergeCell ref="D24:G24"/>
    <mergeCell ref="H24:J24"/>
    <mergeCell ref="K24:M24"/>
    <mergeCell ref="N24:P24"/>
    <mergeCell ref="Q24:S24"/>
    <mergeCell ref="Q28:S28"/>
    <mergeCell ref="A27:C27"/>
    <mergeCell ref="D27:G27"/>
    <mergeCell ref="H27:J27"/>
    <mergeCell ref="K27:M27"/>
    <mergeCell ref="N27:P27"/>
    <mergeCell ref="Q27:S27"/>
    <mergeCell ref="A26:C26"/>
    <mergeCell ref="D26:G26"/>
    <mergeCell ref="H26:J26"/>
    <mergeCell ref="K26:M26"/>
    <mergeCell ref="N26:P26"/>
    <mergeCell ref="Q26:S26"/>
    <mergeCell ref="A28:C28"/>
    <mergeCell ref="D28:G28"/>
    <mergeCell ref="H28:J28"/>
    <mergeCell ref="K28:M28"/>
    <mergeCell ref="N28:P28"/>
    <mergeCell ref="Q29:S29"/>
    <mergeCell ref="D32:G32"/>
    <mergeCell ref="H32:J32"/>
    <mergeCell ref="K32:M32"/>
    <mergeCell ref="N31:P31"/>
    <mergeCell ref="N32:P32"/>
    <mergeCell ref="A31:C31"/>
    <mergeCell ref="D31:G31"/>
    <mergeCell ref="H31:J31"/>
    <mergeCell ref="K31:M31"/>
    <mergeCell ref="A32:C32"/>
    <mergeCell ref="A30:C30"/>
    <mergeCell ref="D30:G30"/>
    <mergeCell ref="H30:J30"/>
    <mergeCell ref="K30:M30"/>
    <mergeCell ref="N30:P30"/>
    <mergeCell ref="A29:C29"/>
    <mergeCell ref="D29:G29"/>
    <mergeCell ref="H29:J29"/>
    <mergeCell ref="K29:M29"/>
    <mergeCell ref="N29:P29"/>
    <mergeCell ref="Q30:S30"/>
    <mergeCell ref="Q31:S31"/>
    <mergeCell ref="Q32:S32"/>
    <mergeCell ref="N40:P40"/>
    <mergeCell ref="Q40:S40"/>
    <mergeCell ref="A37:S37"/>
    <mergeCell ref="A38:C39"/>
    <mergeCell ref="D38:G39"/>
    <mergeCell ref="H38:S38"/>
    <mergeCell ref="H39:J39"/>
    <mergeCell ref="K39:M39"/>
    <mergeCell ref="N39:P39"/>
    <mergeCell ref="Q39:S39"/>
    <mergeCell ref="H40:J40"/>
    <mergeCell ref="K40:M40"/>
    <mergeCell ref="Q34:S34"/>
    <mergeCell ref="H35:S35"/>
    <mergeCell ref="A33:C33"/>
    <mergeCell ref="D33:G33"/>
    <mergeCell ref="K33:M33"/>
    <mergeCell ref="H33:J33"/>
    <mergeCell ref="N33:P33"/>
    <mergeCell ref="Q33:S33"/>
    <mergeCell ref="Q51:S51"/>
    <mergeCell ref="A48:C48"/>
    <mergeCell ref="D48:G48"/>
    <mergeCell ref="H48:J48"/>
    <mergeCell ref="K48:M48"/>
    <mergeCell ref="N48:P48"/>
    <mergeCell ref="Q48:S48"/>
    <mergeCell ref="A34:C34"/>
    <mergeCell ref="N34:P34"/>
    <mergeCell ref="K34:M34"/>
    <mergeCell ref="H34:J34"/>
    <mergeCell ref="D34:G34"/>
    <mergeCell ref="A35:C35"/>
    <mergeCell ref="A40:C40"/>
    <mergeCell ref="N44:P44"/>
    <mergeCell ref="D40:G40"/>
    <mergeCell ref="A53:C53"/>
    <mergeCell ref="D53:G53"/>
    <mergeCell ref="H53:J53"/>
    <mergeCell ref="K53:M53"/>
    <mergeCell ref="Q44:S44"/>
    <mergeCell ref="N42:P42"/>
    <mergeCell ref="Q42:S42"/>
    <mergeCell ref="A41:C41"/>
    <mergeCell ref="D41:G41"/>
    <mergeCell ref="A43:C43"/>
    <mergeCell ref="D43:G43"/>
    <mergeCell ref="H43:J43"/>
    <mergeCell ref="K43:M43"/>
    <mergeCell ref="N43:P43"/>
    <mergeCell ref="H41:S41"/>
    <mergeCell ref="A42:C42"/>
    <mergeCell ref="D42:G42"/>
    <mergeCell ref="H42:J42"/>
    <mergeCell ref="K42:M42"/>
    <mergeCell ref="A44:C44"/>
    <mergeCell ref="D44:G44"/>
    <mergeCell ref="H44:J44"/>
    <mergeCell ref="K44:M44"/>
    <mergeCell ref="Q52:S52"/>
    <mergeCell ref="A56:S56"/>
    <mergeCell ref="O59:S59"/>
    <mergeCell ref="A50:C50"/>
    <mergeCell ref="D50:G50"/>
    <mergeCell ref="H50:J50"/>
    <mergeCell ref="K50:M50"/>
    <mergeCell ref="N50:P50"/>
    <mergeCell ref="Q50:S50"/>
    <mergeCell ref="A49:C49"/>
    <mergeCell ref="D49:G49"/>
    <mergeCell ref="H49:J49"/>
    <mergeCell ref="K49:M49"/>
    <mergeCell ref="N49:P49"/>
    <mergeCell ref="Q49:S49"/>
    <mergeCell ref="A51:C51"/>
    <mergeCell ref="D51:G51"/>
    <mergeCell ref="H51:J51"/>
    <mergeCell ref="A52:C52"/>
    <mergeCell ref="D52:G52"/>
    <mergeCell ref="K52:M52"/>
    <mergeCell ref="H52:J52"/>
    <mergeCell ref="N52:P52"/>
    <mergeCell ref="K51:M51"/>
    <mergeCell ref="N51:P51"/>
    <mergeCell ref="A54:C54"/>
    <mergeCell ref="D35:G35"/>
    <mergeCell ref="D54:G54"/>
    <mergeCell ref="A46:C46"/>
    <mergeCell ref="D46:G46"/>
    <mergeCell ref="H46:J46"/>
    <mergeCell ref="K46:M46"/>
    <mergeCell ref="N46:P46"/>
    <mergeCell ref="Q46:S46"/>
    <mergeCell ref="A45:C45"/>
    <mergeCell ref="D45:G45"/>
    <mergeCell ref="H45:J45"/>
    <mergeCell ref="K45:M45"/>
    <mergeCell ref="N45:P45"/>
    <mergeCell ref="Q45:S45"/>
    <mergeCell ref="Q43:S43"/>
    <mergeCell ref="A47:C47"/>
    <mergeCell ref="D47:G47"/>
    <mergeCell ref="H47:J47"/>
    <mergeCell ref="K47:M47"/>
    <mergeCell ref="N47:P47"/>
    <mergeCell ref="Q47:S47"/>
    <mergeCell ref="N53:P53"/>
    <mergeCell ref="Q53:S53"/>
  </mergeCells>
  <printOptions horizontalCentered="1" verticalCentered="1"/>
  <pageMargins left="0.19685039370078741" right="0.19685039370078741" top="0.27559055118110237" bottom="0.39370078740157483" header="0.15748031496062992" footer="0.15748031496062992"/>
  <pageSetup paperSize="9" scale="67" fitToHeight="2" orientation="portrait" r:id="rId1"/>
  <headerFooter alignWithMargins="0">
    <oddFooter xml:space="preserve">&amp;C21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abSelected="1" zoomScale="62" zoomScaleNormal="62" workbookViewId="0">
      <selection activeCell="K14" sqref="K14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2" customWidth="1"/>
    <col min="4" max="4" width="22" style="22" hidden="1" customWidth="1"/>
    <col min="5" max="5" width="22" style="22" customWidth="1"/>
    <col min="6" max="6" width="18.5703125" style="22" customWidth="1"/>
    <col min="7" max="7" width="14.85546875" style="22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30.75" customHeight="1" x14ac:dyDescent="0.3">
      <c r="A1" s="805" t="s">
        <v>139</v>
      </c>
      <c r="B1" s="805"/>
      <c r="C1" s="805"/>
      <c r="D1" s="805"/>
      <c r="E1" s="805"/>
      <c r="F1" s="805"/>
      <c r="G1" s="805"/>
      <c r="H1" s="805"/>
      <c r="I1" s="104"/>
      <c r="J1" s="98"/>
    </row>
    <row r="2" spans="1:12" ht="25.5" customHeight="1" thickBot="1" x14ac:dyDescent="0.35">
      <c r="A2" s="117"/>
      <c r="B2" s="117"/>
      <c r="C2" s="117"/>
      <c r="D2" s="117"/>
      <c r="E2" s="117"/>
      <c r="F2" s="117"/>
      <c r="G2" s="806" t="s">
        <v>167</v>
      </c>
      <c r="H2" s="806"/>
      <c r="I2" s="93"/>
      <c r="J2" s="183"/>
    </row>
    <row r="3" spans="1:12" ht="51.75" customHeight="1" thickBot="1" x14ac:dyDescent="0.25">
      <c r="A3" s="803" t="s">
        <v>62</v>
      </c>
      <c r="B3" s="783" t="s">
        <v>271</v>
      </c>
      <c r="C3" s="798" t="s">
        <v>212</v>
      </c>
      <c r="D3" s="798"/>
      <c r="E3" s="798"/>
      <c r="F3" s="798"/>
      <c r="G3" s="786" t="s">
        <v>274</v>
      </c>
      <c r="H3" s="787"/>
      <c r="I3" s="4"/>
      <c r="J3" s="251"/>
    </row>
    <row r="4" spans="1:12" ht="41.25" customHeight="1" thickBot="1" x14ac:dyDescent="0.25">
      <c r="A4" s="804"/>
      <c r="B4" s="784"/>
      <c r="C4" s="363" t="s">
        <v>314</v>
      </c>
      <c r="D4" s="363"/>
      <c r="E4" s="363" t="s">
        <v>530</v>
      </c>
      <c r="F4" s="364" t="s">
        <v>531</v>
      </c>
      <c r="G4" s="788" t="s">
        <v>314</v>
      </c>
      <c r="H4" s="789"/>
      <c r="I4" s="4"/>
      <c r="J4" s="252"/>
    </row>
    <row r="5" spans="1:12" ht="20.25" thickBot="1" x14ac:dyDescent="0.25">
      <c r="A5" s="604" t="s">
        <v>224</v>
      </c>
      <c r="B5" s="605" t="s">
        <v>27</v>
      </c>
      <c r="C5" s="579" t="s">
        <v>538</v>
      </c>
      <c r="D5" s="588"/>
      <c r="E5" s="549" t="s">
        <v>539</v>
      </c>
      <c r="F5" s="579">
        <v>1145</v>
      </c>
      <c r="G5" s="790">
        <v>33381</v>
      </c>
      <c r="H5" s="791"/>
      <c r="I5" s="118"/>
      <c r="J5" s="802"/>
      <c r="L5" s="45"/>
    </row>
    <row r="6" spans="1:12" ht="19.5" hidden="1" customHeight="1" x14ac:dyDescent="0.2">
      <c r="A6" s="606" t="s">
        <v>136</v>
      </c>
      <c r="B6" s="607" t="s">
        <v>27</v>
      </c>
      <c r="C6" s="210"/>
      <c r="D6" s="590"/>
      <c r="E6" s="586"/>
      <c r="F6" s="615"/>
      <c r="G6" s="210"/>
      <c r="H6" s="722"/>
      <c r="I6" s="4"/>
      <c r="J6" s="802"/>
    </row>
    <row r="7" spans="1:12" ht="17.25" hidden="1" customHeight="1" thickBot="1" x14ac:dyDescent="0.3">
      <c r="A7" s="185" t="s">
        <v>120</v>
      </c>
      <c r="B7" s="608" t="s">
        <v>27</v>
      </c>
      <c r="C7" s="580"/>
      <c r="D7" s="590"/>
      <c r="E7" s="586"/>
      <c r="F7" s="615"/>
      <c r="G7" s="210"/>
      <c r="H7" s="722"/>
      <c r="I7" s="4"/>
      <c r="J7" s="802"/>
    </row>
    <row r="8" spans="1:12" ht="19.5" customHeight="1" x14ac:dyDescent="0.25">
      <c r="A8" s="609" t="s">
        <v>63</v>
      </c>
      <c r="B8" s="605"/>
      <c r="C8" s="549"/>
      <c r="D8" s="589"/>
      <c r="E8" s="549"/>
      <c r="F8" s="579"/>
      <c r="G8" s="794"/>
      <c r="H8" s="795"/>
      <c r="I8" s="4"/>
      <c r="J8" s="99"/>
      <c r="K8" s="45"/>
    </row>
    <row r="9" spans="1:12" ht="20.25" customHeight="1" thickBot="1" x14ac:dyDescent="0.3">
      <c r="A9" s="610" t="s">
        <v>61</v>
      </c>
      <c r="B9" s="607" t="s">
        <v>27</v>
      </c>
      <c r="C9" s="611">
        <v>12056</v>
      </c>
      <c r="D9" s="590"/>
      <c r="E9" s="548">
        <v>12586</v>
      </c>
      <c r="F9" s="548">
        <f>E9-C9</f>
        <v>530</v>
      </c>
      <c r="G9" s="792">
        <v>1501</v>
      </c>
      <c r="H9" s="793"/>
      <c r="I9" s="118"/>
      <c r="J9" s="99"/>
      <c r="K9" s="45"/>
    </row>
    <row r="10" spans="1:12" ht="18.75" customHeight="1" x14ac:dyDescent="0.25">
      <c r="A10" s="600" t="s">
        <v>64</v>
      </c>
      <c r="B10" s="605"/>
      <c r="C10" s="186"/>
      <c r="D10" s="592"/>
      <c r="E10" s="186"/>
      <c r="F10" s="587"/>
      <c r="G10" s="796"/>
      <c r="H10" s="797"/>
      <c r="I10" s="4"/>
      <c r="J10" s="4"/>
    </row>
    <row r="11" spans="1:12" ht="20.25" customHeight="1" thickBot="1" x14ac:dyDescent="0.3">
      <c r="A11" s="610" t="s">
        <v>61</v>
      </c>
      <c r="B11" s="607" t="s">
        <v>27</v>
      </c>
      <c r="C11" s="611">
        <v>14094</v>
      </c>
      <c r="D11" s="590"/>
      <c r="E11" s="548">
        <v>13126</v>
      </c>
      <c r="F11" s="548">
        <f>E11-C11</f>
        <v>-968</v>
      </c>
      <c r="G11" s="792">
        <v>2206</v>
      </c>
      <c r="H11" s="793"/>
      <c r="I11" s="4"/>
      <c r="J11" s="99"/>
      <c r="K11" s="45"/>
    </row>
    <row r="12" spans="1:12" ht="18.75" customHeight="1" x14ac:dyDescent="0.25">
      <c r="A12" s="612" t="s">
        <v>58</v>
      </c>
      <c r="B12" s="605"/>
      <c r="C12" s="186"/>
      <c r="D12" s="592"/>
      <c r="E12" s="186"/>
      <c r="F12" s="587"/>
      <c r="G12" s="794"/>
      <c r="H12" s="795"/>
      <c r="I12" s="118"/>
      <c r="J12" s="99"/>
      <c r="K12" s="45"/>
    </row>
    <row r="13" spans="1:12" ht="19.5" customHeight="1" thickBot="1" x14ac:dyDescent="0.3">
      <c r="A13" s="613" t="s">
        <v>61</v>
      </c>
      <c r="B13" s="597" t="s">
        <v>27</v>
      </c>
      <c r="C13" s="548">
        <f>C9-C11</f>
        <v>-2038</v>
      </c>
      <c r="D13" s="591"/>
      <c r="E13" s="548">
        <f>E9-E11</f>
        <v>-540</v>
      </c>
      <c r="F13" s="548">
        <f>E13-C13</f>
        <v>1498</v>
      </c>
      <c r="G13" s="773">
        <f>G9-G11</f>
        <v>-705</v>
      </c>
      <c r="H13" s="774"/>
      <c r="I13" s="118"/>
      <c r="J13" s="175"/>
    </row>
    <row r="14" spans="1:12" ht="30" customHeight="1" x14ac:dyDescent="0.2">
      <c r="A14" s="785" t="s">
        <v>223</v>
      </c>
      <c r="B14" s="785"/>
      <c r="C14" s="785"/>
      <c r="D14" s="785"/>
      <c r="E14" s="785"/>
      <c r="F14" s="785"/>
      <c r="G14" s="785"/>
      <c r="H14" s="785"/>
    </row>
    <row r="15" spans="1:12" s="521" customFormat="1" ht="15.75" x14ac:dyDescent="0.2">
      <c r="A15" s="584" t="s">
        <v>532</v>
      </c>
      <c r="B15" s="584"/>
      <c r="C15" s="584"/>
      <c r="D15" s="584"/>
      <c r="E15" s="584"/>
      <c r="F15" s="584"/>
      <c r="G15" s="584"/>
      <c r="H15" s="584"/>
    </row>
    <row r="16" spans="1:12" ht="32.25" customHeight="1" x14ac:dyDescent="0.2">
      <c r="A16" s="799" t="s">
        <v>533</v>
      </c>
      <c r="B16" s="799"/>
      <c r="C16" s="799"/>
      <c r="D16" s="799"/>
      <c r="E16" s="799"/>
      <c r="F16" s="799"/>
      <c r="G16" s="799"/>
      <c r="H16" s="799"/>
    </row>
    <row r="17" spans="1:10" ht="18" customHeight="1" thickBot="1" x14ac:dyDescent="0.3">
      <c r="A17" s="583"/>
      <c r="B17" s="583"/>
      <c r="C17" s="390"/>
      <c r="D17" s="390"/>
      <c r="E17" s="390"/>
      <c r="F17" s="390"/>
      <c r="G17" s="390"/>
      <c r="H17" s="390"/>
    </row>
    <row r="18" spans="1:10" ht="53.45" customHeight="1" thickBot="1" x14ac:dyDescent="0.25">
      <c r="A18" s="781" t="s">
        <v>62</v>
      </c>
      <c r="B18" s="783" t="s">
        <v>271</v>
      </c>
      <c r="C18" s="798" t="s">
        <v>212</v>
      </c>
      <c r="D18" s="798"/>
      <c r="E18" s="798"/>
      <c r="F18" s="798"/>
      <c r="G18" s="800" t="s">
        <v>274</v>
      </c>
      <c r="H18" s="801"/>
      <c r="J18" s="249"/>
    </row>
    <row r="19" spans="1:10" ht="44.25" customHeight="1" thickBot="1" x14ac:dyDescent="0.25">
      <c r="A19" s="782"/>
      <c r="B19" s="784"/>
      <c r="C19" s="419" t="s">
        <v>536</v>
      </c>
      <c r="D19" s="419"/>
      <c r="E19" s="421" t="s">
        <v>537</v>
      </c>
      <c r="F19" s="585" t="s">
        <v>531</v>
      </c>
      <c r="G19" s="775" t="s">
        <v>530</v>
      </c>
      <c r="H19" s="776"/>
      <c r="J19" s="249"/>
    </row>
    <row r="20" spans="1:10" ht="19.5" customHeight="1" thickBot="1" x14ac:dyDescent="0.3">
      <c r="A20" s="596" t="s">
        <v>31</v>
      </c>
      <c r="B20" s="597" t="s">
        <v>27</v>
      </c>
      <c r="C20" s="420">
        <v>2793</v>
      </c>
      <c r="D20" s="593"/>
      <c r="E20" s="614">
        <v>2751</v>
      </c>
      <c r="F20" s="614">
        <f>E20-C20</f>
        <v>-42</v>
      </c>
      <c r="G20" s="767">
        <v>493</v>
      </c>
      <c r="H20" s="768"/>
      <c r="J20" s="250"/>
    </row>
    <row r="21" spans="1:10" ht="20.25" customHeight="1" thickBot="1" x14ac:dyDescent="0.3">
      <c r="A21" s="598" t="s">
        <v>32</v>
      </c>
      <c r="B21" s="599" t="s">
        <v>27</v>
      </c>
      <c r="C21" s="420">
        <v>1110</v>
      </c>
      <c r="D21" s="593"/>
      <c r="E21" s="614">
        <v>1066</v>
      </c>
      <c r="F21" s="614">
        <f>E21-C21</f>
        <v>-44</v>
      </c>
      <c r="G21" s="767">
        <v>292</v>
      </c>
      <c r="H21" s="768"/>
      <c r="J21" s="250"/>
    </row>
    <row r="22" spans="1:10" ht="18.75" customHeight="1" x14ac:dyDescent="0.25">
      <c r="A22" s="600" t="s">
        <v>145</v>
      </c>
      <c r="B22" s="777" t="s">
        <v>27</v>
      </c>
      <c r="C22" s="769">
        <f>C20-C21</f>
        <v>1683</v>
      </c>
      <c r="D22" s="779"/>
      <c r="E22" s="769">
        <f>E20-E21</f>
        <v>1685</v>
      </c>
      <c r="F22" s="769">
        <f>E22-C22</f>
        <v>2</v>
      </c>
      <c r="G22" s="771">
        <f>G20-G21</f>
        <v>201</v>
      </c>
      <c r="H22" s="772"/>
      <c r="J22" s="249"/>
    </row>
    <row r="23" spans="1:10" ht="17.25" thickBot="1" x14ac:dyDescent="0.3">
      <c r="A23" s="601" t="s">
        <v>61</v>
      </c>
      <c r="B23" s="778"/>
      <c r="C23" s="770"/>
      <c r="D23" s="780"/>
      <c r="E23" s="770"/>
      <c r="F23" s="770"/>
      <c r="G23" s="773"/>
      <c r="H23" s="774"/>
      <c r="J23" s="249"/>
    </row>
    <row r="24" spans="1:10" ht="19.5" customHeight="1" thickBot="1" x14ac:dyDescent="0.3">
      <c r="A24" s="602" t="s">
        <v>279</v>
      </c>
      <c r="B24" s="597"/>
      <c r="C24" s="420">
        <v>1959</v>
      </c>
      <c r="D24" s="593"/>
      <c r="E24" s="614">
        <v>1903</v>
      </c>
      <c r="F24" s="614">
        <f>E24-C24</f>
        <v>-56</v>
      </c>
      <c r="G24" s="767">
        <v>221</v>
      </c>
      <c r="H24" s="768"/>
      <c r="J24" s="249"/>
    </row>
    <row r="25" spans="1:10" ht="20.25" customHeight="1" thickBot="1" x14ac:dyDescent="0.3">
      <c r="A25" s="603" t="s">
        <v>278</v>
      </c>
      <c r="B25" s="599"/>
      <c r="C25" s="420">
        <v>1251</v>
      </c>
      <c r="D25" s="593"/>
      <c r="E25" s="614">
        <v>1392</v>
      </c>
      <c r="F25" s="614">
        <f>E25-C25</f>
        <v>141</v>
      </c>
      <c r="G25" s="767">
        <v>177</v>
      </c>
      <c r="H25" s="768"/>
      <c r="J25" s="249"/>
    </row>
    <row r="26" spans="1:10" ht="16.5" x14ac:dyDescent="0.25">
      <c r="A26" s="287" t="s">
        <v>534</v>
      </c>
      <c r="B26" s="288"/>
      <c r="C26" s="547"/>
      <c r="D26" s="547"/>
      <c r="E26" s="547"/>
      <c r="F26" s="547"/>
      <c r="G26" s="547"/>
      <c r="H26" s="99"/>
      <c r="I26" s="521"/>
    </row>
    <row r="27" spans="1:10" s="521" customFormat="1" ht="16.5" x14ac:dyDescent="0.25">
      <c r="A27" s="287" t="s">
        <v>535</v>
      </c>
      <c r="B27" s="288"/>
      <c r="C27" s="582"/>
      <c r="D27" s="582"/>
      <c r="E27" s="582"/>
      <c r="F27" s="582"/>
      <c r="G27" s="582"/>
      <c r="H27" s="99"/>
    </row>
    <row r="37" ht="12" customHeight="1" x14ac:dyDescent="0.2"/>
  </sheetData>
  <mergeCells count="32">
    <mergeCell ref="J5:J7"/>
    <mergeCell ref="A3:A4"/>
    <mergeCell ref="B3:B4"/>
    <mergeCell ref="A1:H1"/>
    <mergeCell ref="G2:H2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G18:H18"/>
    <mergeCell ref="G19:H19"/>
    <mergeCell ref="G20:H20"/>
    <mergeCell ref="G21:H21"/>
    <mergeCell ref="B22:B23"/>
    <mergeCell ref="C22:C23"/>
    <mergeCell ref="D22:D23"/>
    <mergeCell ref="G24:H24"/>
    <mergeCell ref="G25:H25"/>
    <mergeCell ref="E22:E23"/>
    <mergeCell ref="F22:F23"/>
    <mergeCell ref="G22:H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66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zoomScale="57" zoomScaleNormal="80" zoomScaleSheetLayoutView="57" workbookViewId="0">
      <selection activeCell="M46" sqref="M46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4" width="10.85546875" style="2" customWidth="1"/>
    <col min="5" max="5" width="10.85546875" style="521" hidden="1" customWidth="1"/>
    <col min="6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 x14ac:dyDescent="0.2">
      <c r="A1" s="807" t="s">
        <v>285</v>
      </c>
      <c r="B1" s="807"/>
      <c r="C1" s="807"/>
      <c r="D1" s="807"/>
      <c r="E1" s="807"/>
      <c r="F1" s="807"/>
      <c r="G1" s="807"/>
      <c r="H1" s="807"/>
      <c r="I1" s="807"/>
    </row>
    <row r="2" spans="1:12" ht="12" customHeight="1" thickBot="1" x14ac:dyDescent="0.35">
      <c r="A2" s="521"/>
      <c r="B2" s="595"/>
      <c r="C2" s="595"/>
      <c r="D2" s="808"/>
      <c r="E2" s="808"/>
      <c r="F2" s="808"/>
      <c r="G2" s="808"/>
      <c r="H2" s="808"/>
      <c r="I2" s="595"/>
    </row>
    <row r="3" spans="1:12" ht="17.25" customHeight="1" thickBot="1" x14ac:dyDescent="0.25">
      <c r="A3" s="809"/>
      <c r="B3" s="812" t="s">
        <v>62</v>
      </c>
      <c r="C3" s="815" t="s">
        <v>271</v>
      </c>
      <c r="D3" s="818" t="s">
        <v>327</v>
      </c>
      <c r="E3" s="818"/>
      <c r="F3" s="818" t="s">
        <v>541</v>
      </c>
      <c r="G3" s="821" t="s">
        <v>542</v>
      </c>
      <c r="H3" s="822"/>
      <c r="I3" s="552" t="s">
        <v>51</v>
      </c>
    </row>
    <row r="4" spans="1:12" ht="13.5" customHeight="1" thickBot="1" x14ac:dyDescent="0.25">
      <c r="A4" s="810"/>
      <c r="B4" s="813"/>
      <c r="C4" s="816"/>
      <c r="D4" s="819"/>
      <c r="E4" s="819"/>
      <c r="F4" s="819"/>
      <c r="G4" s="823"/>
      <c r="H4" s="824"/>
      <c r="I4" s="552"/>
    </row>
    <row r="5" spans="1:12" ht="15.75" customHeight="1" thickBot="1" x14ac:dyDescent="0.25">
      <c r="A5" s="811"/>
      <c r="B5" s="814"/>
      <c r="C5" s="817"/>
      <c r="D5" s="820"/>
      <c r="E5" s="820"/>
      <c r="F5" s="820"/>
      <c r="G5" s="428" t="s">
        <v>110</v>
      </c>
      <c r="H5" s="429" t="s">
        <v>28</v>
      </c>
      <c r="I5" s="553" t="s">
        <v>107</v>
      </c>
    </row>
    <row r="6" spans="1:12" ht="41.25" customHeight="1" x14ac:dyDescent="0.2">
      <c r="A6" s="544" t="s">
        <v>57</v>
      </c>
      <c r="B6" s="651" t="s">
        <v>369</v>
      </c>
      <c r="C6" s="645" t="s">
        <v>27</v>
      </c>
      <c r="D6" s="642">
        <v>84368</v>
      </c>
      <c r="E6" s="616"/>
      <c r="F6" s="642">
        <v>85671</v>
      </c>
      <c r="G6" s="642">
        <f>F6-D6</f>
        <v>1303</v>
      </c>
      <c r="H6" s="658">
        <f>F6/D6*100</f>
        <v>101.54442442632276</v>
      </c>
      <c r="I6" s="617"/>
      <c r="J6" s="23"/>
      <c r="K6" s="23"/>
    </row>
    <row r="7" spans="1:12" ht="19.5" hidden="1" x14ac:dyDescent="0.2">
      <c r="A7" s="545" t="s">
        <v>237</v>
      </c>
      <c r="B7" s="652" t="s">
        <v>262</v>
      </c>
      <c r="C7" s="646"/>
      <c r="D7" s="650" t="s">
        <v>218</v>
      </c>
      <c r="E7" s="618"/>
      <c r="F7" s="618" t="s">
        <v>218</v>
      </c>
      <c r="G7" s="643"/>
      <c r="H7" s="659"/>
      <c r="I7" s="620"/>
    </row>
    <row r="8" spans="1:12" ht="16.5" x14ac:dyDescent="0.2">
      <c r="A8" s="545" t="s">
        <v>237</v>
      </c>
      <c r="B8" s="653" t="s">
        <v>251</v>
      </c>
      <c r="C8" s="647" t="s">
        <v>27</v>
      </c>
      <c r="D8" s="643">
        <v>10230</v>
      </c>
      <c r="E8" s="619"/>
      <c r="F8" s="643">
        <v>10502</v>
      </c>
      <c r="G8" s="643">
        <f>F8-D8</f>
        <v>272</v>
      </c>
      <c r="H8" s="659">
        <f>F8/D8*100</f>
        <v>102.65884652981427</v>
      </c>
      <c r="I8" s="620"/>
      <c r="J8" s="6"/>
      <c r="K8" s="23"/>
      <c r="L8" s="6"/>
    </row>
    <row r="9" spans="1:12" ht="16.5" x14ac:dyDescent="0.2">
      <c r="A9" s="545" t="s">
        <v>238</v>
      </c>
      <c r="B9" s="654" t="s">
        <v>252</v>
      </c>
      <c r="C9" s="647" t="s">
        <v>27</v>
      </c>
      <c r="D9" s="643">
        <v>23603</v>
      </c>
      <c r="E9" s="619"/>
      <c r="F9" s="643">
        <v>23888</v>
      </c>
      <c r="G9" s="643">
        <f t="shared" ref="G9:G20" si="0">F9-D9</f>
        <v>285</v>
      </c>
      <c r="H9" s="659">
        <f>F9/D9*100</f>
        <v>101.20747362623395</v>
      </c>
      <c r="I9" s="620"/>
      <c r="J9" s="6"/>
      <c r="K9" s="23"/>
      <c r="L9" s="6"/>
    </row>
    <row r="10" spans="1:12" ht="16.5" x14ac:dyDescent="0.2">
      <c r="A10" s="545" t="s">
        <v>239</v>
      </c>
      <c r="B10" s="539" t="s">
        <v>253</v>
      </c>
      <c r="C10" s="647" t="s">
        <v>27</v>
      </c>
      <c r="D10" s="643">
        <v>3477</v>
      </c>
      <c r="E10" s="619"/>
      <c r="F10" s="643">
        <v>3510</v>
      </c>
      <c r="G10" s="643">
        <f t="shared" si="0"/>
        <v>33</v>
      </c>
      <c r="H10" s="659">
        <f t="shared" ref="H10:H20" si="1">F10/D10*100</f>
        <v>100.9490940465919</v>
      </c>
      <c r="I10" s="620"/>
      <c r="J10" s="6"/>
      <c r="K10" s="23"/>
      <c r="L10" s="6"/>
    </row>
    <row r="11" spans="1:12" ht="16.5" x14ac:dyDescent="0.2">
      <c r="A11" s="545" t="s">
        <v>240</v>
      </c>
      <c r="B11" s="535" t="s">
        <v>254</v>
      </c>
      <c r="C11" s="647" t="s">
        <v>27</v>
      </c>
      <c r="D11" s="643">
        <v>6803</v>
      </c>
      <c r="E11" s="619"/>
      <c r="F11" s="643">
        <v>8535</v>
      </c>
      <c r="G11" s="643">
        <f t="shared" si="0"/>
        <v>1732</v>
      </c>
      <c r="H11" s="659">
        <f t="shared" si="1"/>
        <v>125.45935616639719</v>
      </c>
      <c r="I11" s="620"/>
      <c r="J11" s="6"/>
      <c r="K11" s="23"/>
      <c r="L11" s="6"/>
    </row>
    <row r="12" spans="1:12" ht="33" x14ac:dyDescent="0.2">
      <c r="A12" s="545" t="s">
        <v>241</v>
      </c>
      <c r="B12" s="655" t="s">
        <v>255</v>
      </c>
      <c r="C12" s="648" t="s">
        <v>27</v>
      </c>
      <c r="D12" s="643">
        <v>1549</v>
      </c>
      <c r="E12" s="619"/>
      <c r="F12" s="643">
        <v>1797</v>
      </c>
      <c r="G12" s="643">
        <f t="shared" si="0"/>
        <v>248</v>
      </c>
      <c r="H12" s="659">
        <f t="shared" si="1"/>
        <v>116.01032924467398</v>
      </c>
      <c r="I12" s="620"/>
      <c r="J12" s="6"/>
      <c r="K12" s="23"/>
      <c r="L12" s="6"/>
    </row>
    <row r="13" spans="1:12" s="24" customFormat="1" ht="16.5" x14ac:dyDescent="0.2">
      <c r="A13" s="545" t="s">
        <v>242</v>
      </c>
      <c r="B13" s="655" t="s">
        <v>256</v>
      </c>
      <c r="C13" s="648" t="s">
        <v>27</v>
      </c>
      <c r="D13" s="643">
        <v>1181</v>
      </c>
      <c r="E13" s="619"/>
      <c r="F13" s="643">
        <v>1248</v>
      </c>
      <c r="G13" s="643">
        <f t="shared" si="0"/>
        <v>67</v>
      </c>
      <c r="H13" s="659">
        <f t="shared" si="1"/>
        <v>105.67315834038951</v>
      </c>
      <c r="I13" s="621"/>
      <c r="J13" s="41"/>
      <c r="K13" s="304"/>
      <c r="L13" s="41"/>
    </row>
    <row r="14" spans="1:12" ht="16.5" x14ac:dyDescent="0.2">
      <c r="A14" s="545" t="s">
        <v>243</v>
      </c>
      <c r="B14" s="538" t="s">
        <v>144</v>
      </c>
      <c r="C14" s="647" t="s">
        <v>27</v>
      </c>
      <c r="D14" s="643">
        <v>10277</v>
      </c>
      <c r="E14" s="619"/>
      <c r="F14" s="643">
        <v>9891</v>
      </c>
      <c r="G14" s="643">
        <f t="shared" si="0"/>
        <v>-386</v>
      </c>
      <c r="H14" s="659">
        <f t="shared" si="1"/>
        <v>96.244040089520283</v>
      </c>
      <c r="I14" s="620"/>
      <c r="J14" s="6"/>
      <c r="K14" s="23"/>
      <c r="L14" s="6"/>
    </row>
    <row r="15" spans="1:12" ht="16.5" x14ac:dyDescent="0.2">
      <c r="A15" s="545" t="s">
        <v>244</v>
      </c>
      <c r="B15" s="656" t="s">
        <v>257</v>
      </c>
      <c r="C15" s="647" t="s">
        <v>27</v>
      </c>
      <c r="D15" s="643">
        <v>881</v>
      </c>
      <c r="E15" s="619"/>
      <c r="F15" s="643">
        <v>654</v>
      </c>
      <c r="G15" s="643">
        <f t="shared" si="0"/>
        <v>-227</v>
      </c>
      <c r="H15" s="659">
        <f t="shared" si="1"/>
        <v>74.233825198637916</v>
      </c>
      <c r="I15" s="620"/>
      <c r="J15" s="6"/>
      <c r="K15" s="23"/>
      <c r="L15" s="6"/>
    </row>
    <row r="16" spans="1:12" ht="16.5" customHeight="1" x14ac:dyDescent="0.2">
      <c r="A16" s="545" t="s">
        <v>245</v>
      </c>
      <c r="B16" s="535" t="s">
        <v>258</v>
      </c>
      <c r="C16" s="647" t="s">
        <v>27</v>
      </c>
      <c r="D16" s="643">
        <v>5579</v>
      </c>
      <c r="E16" s="619"/>
      <c r="F16" s="643">
        <v>5548</v>
      </c>
      <c r="G16" s="643">
        <f t="shared" si="0"/>
        <v>-31</v>
      </c>
      <c r="H16" s="659">
        <f t="shared" si="1"/>
        <v>99.444344864671081</v>
      </c>
      <c r="I16" s="620"/>
      <c r="J16" s="6"/>
      <c r="K16" s="23"/>
      <c r="L16" s="6"/>
    </row>
    <row r="17" spans="1:12" ht="33" x14ac:dyDescent="0.2">
      <c r="A17" s="545" t="s">
        <v>246</v>
      </c>
      <c r="B17" s="535" t="s">
        <v>259</v>
      </c>
      <c r="C17" s="647" t="s">
        <v>27</v>
      </c>
      <c r="D17" s="643">
        <v>4653</v>
      </c>
      <c r="E17" s="619"/>
      <c r="F17" s="643">
        <v>4155</v>
      </c>
      <c r="G17" s="643">
        <f t="shared" si="0"/>
        <v>-498</v>
      </c>
      <c r="H17" s="659">
        <f t="shared" si="1"/>
        <v>89.29722759509994</v>
      </c>
      <c r="I17" s="620"/>
      <c r="J17" s="6"/>
      <c r="K17" s="23"/>
      <c r="L17" s="6"/>
    </row>
    <row r="18" spans="1:12" ht="16.5" x14ac:dyDescent="0.2">
      <c r="A18" s="545" t="s">
        <v>247</v>
      </c>
      <c r="B18" s="535" t="s">
        <v>52</v>
      </c>
      <c r="C18" s="647" t="s">
        <v>27</v>
      </c>
      <c r="D18" s="643">
        <v>7596</v>
      </c>
      <c r="E18" s="619"/>
      <c r="F18" s="643">
        <v>7402</v>
      </c>
      <c r="G18" s="643">
        <f t="shared" si="0"/>
        <v>-194</v>
      </c>
      <c r="H18" s="659">
        <f t="shared" si="1"/>
        <v>97.446024223275401</v>
      </c>
      <c r="I18" s="620"/>
      <c r="J18" s="6"/>
      <c r="K18" s="23"/>
      <c r="L18" s="6"/>
    </row>
    <row r="19" spans="1:12" ht="16.5" x14ac:dyDescent="0.2">
      <c r="A19" s="545" t="s">
        <v>248</v>
      </c>
      <c r="B19" s="535" t="s">
        <v>260</v>
      </c>
      <c r="C19" s="647" t="s">
        <v>27</v>
      </c>
      <c r="D19" s="643">
        <v>6274</v>
      </c>
      <c r="E19" s="619"/>
      <c r="F19" s="643">
        <v>6232</v>
      </c>
      <c r="G19" s="643">
        <f t="shared" si="0"/>
        <v>-42</v>
      </c>
      <c r="H19" s="659">
        <f t="shared" si="1"/>
        <v>99.330570608861962</v>
      </c>
      <c r="I19" s="620"/>
      <c r="J19" s="6"/>
      <c r="K19" s="23"/>
      <c r="L19" s="6"/>
    </row>
    <row r="20" spans="1:12" ht="35.25" customHeight="1" thickBot="1" x14ac:dyDescent="0.25">
      <c r="A20" s="546" t="s">
        <v>249</v>
      </c>
      <c r="B20" s="657" t="s">
        <v>99</v>
      </c>
      <c r="C20" s="649" t="s">
        <v>27</v>
      </c>
      <c r="D20" s="644">
        <v>2241</v>
      </c>
      <c r="E20" s="622"/>
      <c r="F20" s="644">
        <v>2288</v>
      </c>
      <c r="G20" s="644">
        <f t="shared" si="0"/>
        <v>47</v>
      </c>
      <c r="H20" s="660">
        <f t="shared" si="1"/>
        <v>102.09727800089246</v>
      </c>
      <c r="I20" s="620"/>
      <c r="J20" s="6"/>
      <c r="K20" s="23"/>
      <c r="L20" s="6"/>
    </row>
    <row r="21" spans="1:12" s="9" customFormat="1" ht="19.5" hidden="1" x14ac:dyDescent="0.2">
      <c r="A21" s="623" t="s">
        <v>250</v>
      </c>
      <c r="B21" s="624" t="s">
        <v>263</v>
      </c>
      <c r="C21" s="625" t="s">
        <v>27</v>
      </c>
      <c r="D21" s="626" t="s">
        <v>218</v>
      </c>
      <c r="E21" s="626" t="s">
        <v>218</v>
      </c>
      <c r="F21" s="626" t="s">
        <v>218</v>
      </c>
      <c r="G21" s="627"/>
      <c r="H21" s="628"/>
      <c r="I21" s="629"/>
      <c r="J21" s="6"/>
      <c r="K21" s="23"/>
      <c r="L21" s="6"/>
    </row>
    <row r="22" spans="1:12" s="9" customFormat="1" ht="69.75" customHeight="1" x14ac:dyDescent="0.2">
      <c r="A22" s="853" t="s">
        <v>630</v>
      </c>
      <c r="B22" s="853"/>
      <c r="C22" s="853"/>
      <c r="D22" s="853"/>
      <c r="E22" s="853"/>
      <c r="F22" s="853"/>
      <c r="G22" s="853"/>
      <c r="H22" s="853"/>
      <c r="I22" s="632"/>
      <c r="J22" s="6"/>
      <c r="K22" s="23"/>
      <c r="L22" s="6"/>
    </row>
    <row r="23" spans="1:12" s="9" customFormat="1" ht="21" customHeight="1" x14ac:dyDescent="0.2">
      <c r="A23" s="825" t="s">
        <v>273</v>
      </c>
      <c r="B23" s="825"/>
      <c r="C23" s="825"/>
      <c r="D23" s="825"/>
      <c r="E23" s="825"/>
      <c r="F23" s="825"/>
      <c r="G23" s="825"/>
      <c r="H23" s="825"/>
      <c r="I23" s="632"/>
      <c r="J23" s="6"/>
      <c r="K23" s="23"/>
      <c r="L23" s="6"/>
    </row>
    <row r="24" spans="1:12" s="9" customFormat="1" ht="34.5" hidden="1" customHeight="1" x14ac:dyDescent="0.2">
      <c r="A24" s="825" t="s">
        <v>261</v>
      </c>
      <c r="B24" s="825"/>
      <c r="C24" s="825"/>
      <c r="D24" s="825"/>
      <c r="E24" s="825"/>
      <c r="F24" s="825"/>
      <c r="G24" s="825"/>
      <c r="H24" s="825"/>
      <c r="I24" s="632"/>
      <c r="J24" s="6"/>
      <c r="K24" s="23"/>
      <c r="L24" s="6"/>
    </row>
    <row r="25" spans="1:12" s="9" customFormat="1" ht="19.5" customHeight="1" x14ac:dyDescent="0.2">
      <c r="A25" s="825"/>
      <c r="B25" s="825"/>
      <c r="C25" s="825"/>
      <c r="D25" s="825"/>
      <c r="E25" s="825"/>
      <c r="F25" s="825"/>
      <c r="G25" s="825"/>
      <c r="H25" s="825"/>
      <c r="I25" s="422"/>
      <c r="J25" s="6"/>
      <c r="K25" s="23"/>
      <c r="L25" s="6"/>
    </row>
    <row r="26" spans="1:12" s="9" customFormat="1" ht="9" customHeight="1" x14ac:dyDescent="0.2">
      <c r="A26" s="594"/>
      <c r="B26" s="594"/>
      <c r="C26" s="594"/>
      <c r="D26" s="594"/>
      <c r="E26" s="594"/>
      <c r="F26" s="594"/>
      <c r="G26" s="594"/>
      <c r="H26" s="594"/>
      <c r="I26" s="422"/>
      <c r="J26" s="6"/>
      <c r="K26" s="23"/>
      <c r="L26" s="6"/>
    </row>
    <row r="27" spans="1:12" s="9" customFormat="1" ht="19.5" customHeight="1" x14ac:dyDescent="0.2">
      <c r="A27" s="807" t="s">
        <v>508</v>
      </c>
      <c r="B27" s="807"/>
      <c r="C27" s="807"/>
      <c r="D27" s="807"/>
      <c r="E27" s="807"/>
      <c r="F27" s="807"/>
      <c r="G27" s="807"/>
      <c r="H27" s="807"/>
      <c r="I27" s="422"/>
      <c r="J27" s="6"/>
      <c r="K27" s="23"/>
      <c r="L27" s="6"/>
    </row>
    <row r="28" spans="1:12" s="9" customFormat="1" ht="12.75" customHeight="1" thickBot="1" x14ac:dyDescent="0.25">
      <c r="A28" s="594"/>
      <c r="B28" s="594"/>
      <c r="C28" s="594"/>
      <c r="D28" s="594"/>
      <c r="E28" s="594"/>
      <c r="F28" s="594"/>
      <c r="G28" s="594"/>
      <c r="H28" s="594"/>
      <c r="I28" s="422"/>
      <c r="J28" s="6"/>
      <c r="K28" s="23"/>
      <c r="L28" s="6"/>
    </row>
    <row r="29" spans="1:12" s="9" customFormat="1" ht="28.5" customHeight="1" thickBot="1" x14ac:dyDescent="0.25">
      <c r="A29" s="826" t="s">
        <v>62</v>
      </c>
      <c r="B29" s="827"/>
      <c r="C29" s="830" t="s">
        <v>100</v>
      </c>
      <c r="D29" s="832" t="s">
        <v>543</v>
      </c>
      <c r="E29" s="832"/>
      <c r="F29" s="832" t="s">
        <v>544</v>
      </c>
      <c r="G29" s="834" t="s">
        <v>545</v>
      </c>
      <c r="H29" s="835"/>
      <c r="I29" s="105"/>
      <c r="J29" s="6"/>
      <c r="K29" s="248"/>
      <c r="L29" s="6"/>
    </row>
    <row r="30" spans="1:12" s="9" customFormat="1" ht="17.25" thickBot="1" x14ac:dyDescent="0.25">
      <c r="A30" s="828"/>
      <c r="B30" s="829"/>
      <c r="C30" s="831"/>
      <c r="D30" s="833"/>
      <c r="E30" s="833"/>
      <c r="F30" s="833"/>
      <c r="G30" s="428" t="s">
        <v>110</v>
      </c>
      <c r="H30" s="430" t="s">
        <v>28</v>
      </c>
      <c r="I30" s="105"/>
      <c r="J30" s="6"/>
      <c r="K30" s="248"/>
      <c r="L30" s="6"/>
    </row>
    <row r="31" spans="1:12" s="9" customFormat="1" ht="25.5" customHeight="1" x14ac:dyDescent="0.2">
      <c r="A31" s="838" t="s">
        <v>346</v>
      </c>
      <c r="B31" s="839"/>
      <c r="C31" s="748" t="s">
        <v>27</v>
      </c>
      <c r="D31" s="746">
        <f>D32+D34+D35+D36+D37</f>
        <v>9888</v>
      </c>
      <c r="E31" s="746"/>
      <c r="F31" s="746">
        <f>F32+F34+F35+F36+F37</f>
        <v>9669</v>
      </c>
      <c r="G31" s="746">
        <f>F31-D31</f>
        <v>-219</v>
      </c>
      <c r="H31" s="753">
        <f>F31/D31*100</f>
        <v>97.785194174757279</v>
      </c>
      <c r="I31" s="105"/>
      <c r="J31" s="6"/>
      <c r="K31" s="248"/>
      <c r="L31" s="6"/>
    </row>
    <row r="32" spans="1:12" s="9" customFormat="1" ht="30.75" customHeight="1" x14ac:dyDescent="0.2">
      <c r="A32" s="840" t="s">
        <v>232</v>
      </c>
      <c r="B32" s="841"/>
      <c r="C32" s="434" t="s">
        <v>27</v>
      </c>
      <c r="D32" s="423">
        <v>978</v>
      </c>
      <c r="E32" s="423"/>
      <c r="F32" s="423">
        <v>820</v>
      </c>
      <c r="G32" s="423">
        <f>F32-D32</f>
        <v>-158</v>
      </c>
      <c r="H32" s="431">
        <f>F32/D32*100</f>
        <v>83.844580777096112</v>
      </c>
      <c r="I32" s="105"/>
      <c r="J32" s="6"/>
      <c r="K32" s="248"/>
      <c r="L32" s="6"/>
    </row>
    <row r="33" spans="1:13" s="9" customFormat="1" ht="19.5" customHeight="1" x14ac:dyDescent="0.2">
      <c r="A33" s="840" t="s">
        <v>233</v>
      </c>
      <c r="B33" s="841"/>
      <c r="C33" s="749"/>
      <c r="D33" s="747"/>
      <c r="E33" s="747"/>
      <c r="F33" s="750"/>
      <c r="G33" s="122"/>
      <c r="H33" s="536"/>
      <c r="I33" s="105"/>
      <c r="J33" s="6"/>
      <c r="K33" s="248"/>
      <c r="L33" s="6"/>
    </row>
    <row r="34" spans="1:13" s="9" customFormat="1" ht="19.5" customHeight="1" x14ac:dyDescent="0.2">
      <c r="A34" s="842" t="s">
        <v>234</v>
      </c>
      <c r="B34" s="843"/>
      <c r="C34" s="751" t="s">
        <v>27</v>
      </c>
      <c r="D34" s="744">
        <v>421</v>
      </c>
      <c r="E34" s="744"/>
      <c r="F34" s="744">
        <v>412</v>
      </c>
      <c r="G34" s="744">
        <f t="shared" ref="G34:G40" si="2">F34-D34</f>
        <v>-9</v>
      </c>
      <c r="H34" s="754">
        <f>F34/D34*100</f>
        <v>97.862232779097397</v>
      </c>
      <c r="I34" s="105"/>
      <c r="J34" s="6"/>
      <c r="K34" s="248"/>
      <c r="L34" s="6"/>
    </row>
    <row r="35" spans="1:13" s="9" customFormat="1" ht="36" customHeight="1" x14ac:dyDescent="0.2">
      <c r="A35" s="842" t="s">
        <v>318</v>
      </c>
      <c r="B35" s="843"/>
      <c r="C35" s="751" t="s">
        <v>27</v>
      </c>
      <c r="D35" s="744">
        <v>385</v>
      </c>
      <c r="E35" s="744"/>
      <c r="F35" s="744">
        <v>404</v>
      </c>
      <c r="G35" s="744">
        <f>F35-D35</f>
        <v>19</v>
      </c>
      <c r="H35" s="754">
        <f t="shared" ref="H35:H40" si="3">F35/D35*100</f>
        <v>104.93506493506493</v>
      </c>
      <c r="I35" s="105"/>
      <c r="J35" s="6"/>
      <c r="K35" s="248"/>
      <c r="L35" s="6"/>
    </row>
    <row r="36" spans="1:13" s="9" customFormat="1" ht="19.5" customHeight="1" x14ac:dyDescent="0.2">
      <c r="A36" s="844" t="s">
        <v>235</v>
      </c>
      <c r="B36" s="845"/>
      <c r="C36" s="752" t="s">
        <v>27</v>
      </c>
      <c r="D36" s="745">
        <v>6908</v>
      </c>
      <c r="E36" s="745"/>
      <c r="F36" s="745">
        <v>6756</v>
      </c>
      <c r="G36" s="744">
        <f>F36-D36</f>
        <v>-152</v>
      </c>
      <c r="H36" s="754">
        <f t="shared" si="3"/>
        <v>97.799652576722636</v>
      </c>
      <c r="I36" s="105"/>
      <c r="J36" s="6"/>
      <c r="K36" s="248"/>
      <c r="L36" s="6"/>
    </row>
    <row r="37" spans="1:13" s="9" customFormat="1" ht="17.25" customHeight="1" x14ac:dyDescent="0.2">
      <c r="A37" s="840" t="s">
        <v>236</v>
      </c>
      <c r="B37" s="841"/>
      <c r="C37" s="122" t="s">
        <v>27</v>
      </c>
      <c r="D37" s="122">
        <v>1196</v>
      </c>
      <c r="E37" s="122"/>
      <c r="F37" s="122">
        <v>1277</v>
      </c>
      <c r="G37" s="423">
        <f>F37-D37</f>
        <v>81</v>
      </c>
      <c r="H37" s="540">
        <f t="shared" si="3"/>
        <v>106.77257525083613</v>
      </c>
      <c r="I37" s="105"/>
      <c r="J37" s="6"/>
      <c r="K37" s="248"/>
      <c r="L37" s="6"/>
    </row>
    <row r="38" spans="1:13" s="9" customFormat="1" ht="16.5" hidden="1" customHeight="1" x14ac:dyDescent="0.2">
      <c r="A38" s="867" t="s">
        <v>474</v>
      </c>
      <c r="B38" s="868"/>
      <c r="C38" s="412" t="s">
        <v>27</v>
      </c>
      <c r="D38" s="413">
        <v>92</v>
      </c>
      <c r="E38" s="413">
        <v>68</v>
      </c>
      <c r="F38" s="413">
        <v>89</v>
      </c>
      <c r="G38" s="413">
        <f t="shared" si="2"/>
        <v>-3</v>
      </c>
      <c r="H38" s="414">
        <f t="shared" si="3"/>
        <v>96.739130434782609</v>
      </c>
      <c r="I38" s="105"/>
      <c r="J38" s="6"/>
      <c r="K38" s="248"/>
      <c r="L38" s="6"/>
    </row>
    <row r="39" spans="1:13" s="9" customFormat="1" ht="16.5" hidden="1" customHeight="1" x14ac:dyDescent="0.2">
      <c r="A39" s="867" t="s">
        <v>475</v>
      </c>
      <c r="B39" s="868"/>
      <c r="C39" s="412" t="s">
        <v>27</v>
      </c>
      <c r="D39" s="413">
        <v>1777</v>
      </c>
      <c r="E39" s="413">
        <v>1841</v>
      </c>
      <c r="F39" s="413">
        <v>1409</v>
      </c>
      <c r="G39" s="413">
        <f t="shared" si="2"/>
        <v>-368</v>
      </c>
      <c r="H39" s="414">
        <f t="shared" si="3"/>
        <v>79.290939786156443</v>
      </c>
      <c r="I39" s="105"/>
      <c r="J39" s="6"/>
      <c r="K39" s="248"/>
      <c r="L39" s="6"/>
    </row>
    <row r="40" spans="1:13" s="9" customFormat="1" ht="18" hidden="1" customHeight="1" thickBot="1" x14ac:dyDescent="0.25">
      <c r="A40" s="869" t="s">
        <v>345</v>
      </c>
      <c r="B40" s="870"/>
      <c r="C40" s="415" t="s">
        <v>27</v>
      </c>
      <c r="D40" s="416">
        <f>D31+D38+D39</f>
        <v>11757</v>
      </c>
      <c r="E40" s="416">
        <f>E31+E38+E39</f>
        <v>1909</v>
      </c>
      <c r="F40" s="416">
        <f>F31+F38+F39</f>
        <v>11167</v>
      </c>
      <c r="G40" s="417">
        <f t="shared" si="2"/>
        <v>-590</v>
      </c>
      <c r="H40" s="418">
        <f t="shared" si="3"/>
        <v>94.981713022029439</v>
      </c>
      <c r="I40" s="105"/>
      <c r="J40" s="6"/>
      <c r="K40" s="248"/>
      <c r="L40" s="6"/>
      <c r="M40" s="114"/>
    </row>
    <row r="41" spans="1:13" s="9" customFormat="1" ht="16.5" hidden="1" customHeight="1" x14ac:dyDescent="0.2">
      <c r="A41" s="836" t="s">
        <v>476</v>
      </c>
      <c r="B41" s="836"/>
      <c r="C41" s="836"/>
      <c r="D41" s="836"/>
      <c r="E41" s="836"/>
      <c r="F41" s="836"/>
      <c r="G41" s="836"/>
      <c r="H41" s="836"/>
      <c r="I41" s="105"/>
      <c r="J41" s="6"/>
      <c r="K41" s="248"/>
      <c r="L41" s="6"/>
    </row>
    <row r="42" spans="1:13" s="9" customFormat="1" ht="21.75" customHeight="1" x14ac:dyDescent="0.2">
      <c r="A42" s="837"/>
      <c r="B42" s="837"/>
      <c r="C42" s="837"/>
      <c r="D42" s="837"/>
      <c r="E42" s="837"/>
      <c r="F42" s="837"/>
      <c r="G42" s="837"/>
      <c r="H42" s="837"/>
      <c r="I42" s="422"/>
      <c r="J42" s="6"/>
      <c r="K42" s="23"/>
      <c r="L42" s="6"/>
    </row>
    <row r="43" spans="1:13" s="9" customFormat="1" ht="9.75" customHeight="1" x14ac:dyDescent="0.25">
      <c r="A43" s="424"/>
      <c r="B43" s="424"/>
      <c r="C43" s="424"/>
      <c r="D43" s="424"/>
      <c r="E43" s="424"/>
      <c r="F43" s="424"/>
      <c r="G43" s="424"/>
      <c r="H43" s="424"/>
      <c r="I43" s="422"/>
      <c r="J43" s="6"/>
      <c r="K43" s="23"/>
      <c r="L43" s="6"/>
    </row>
    <row r="44" spans="1:13" s="9" customFormat="1" ht="20.25" customHeight="1" x14ac:dyDescent="0.2">
      <c r="A44" s="807" t="s">
        <v>306</v>
      </c>
      <c r="B44" s="807"/>
      <c r="C44" s="807"/>
      <c r="D44" s="807"/>
      <c r="E44" s="807"/>
      <c r="F44" s="807"/>
      <c r="G44" s="807"/>
      <c r="H44" s="807"/>
      <c r="I44" s="422"/>
      <c r="J44" s="6"/>
      <c r="K44" s="23"/>
      <c r="L44" s="6"/>
    </row>
    <row r="45" spans="1:13" s="9" customFormat="1" ht="9.75" customHeight="1" thickBot="1" x14ac:dyDescent="0.25">
      <c r="A45" s="594"/>
      <c r="B45" s="594"/>
      <c r="C45" s="594"/>
      <c r="D45" s="594"/>
      <c r="E45" s="594"/>
      <c r="F45" s="594"/>
      <c r="G45" s="594"/>
      <c r="H45" s="594"/>
      <c r="I45" s="422"/>
      <c r="J45" s="6"/>
      <c r="K45" s="23"/>
      <c r="L45" s="6"/>
    </row>
    <row r="46" spans="1:13" s="9" customFormat="1" ht="33.75" customHeight="1" thickBot="1" x14ac:dyDescent="0.25">
      <c r="A46" s="857" t="s">
        <v>62</v>
      </c>
      <c r="B46" s="858"/>
      <c r="C46" s="861" t="s">
        <v>100</v>
      </c>
      <c r="D46" s="863" t="s">
        <v>313</v>
      </c>
      <c r="E46" s="832"/>
      <c r="F46" s="832" t="s">
        <v>546</v>
      </c>
      <c r="G46" s="865" t="s">
        <v>547</v>
      </c>
      <c r="H46" s="866"/>
      <c r="I46" s="105"/>
      <c r="J46" s="6"/>
      <c r="K46" s="51"/>
      <c r="L46" s="6"/>
    </row>
    <row r="47" spans="1:13" s="9" customFormat="1" ht="17.25" thickBot="1" x14ac:dyDescent="0.25">
      <c r="A47" s="859"/>
      <c r="B47" s="860"/>
      <c r="C47" s="862"/>
      <c r="D47" s="864"/>
      <c r="E47" s="833"/>
      <c r="F47" s="833"/>
      <c r="G47" s="428" t="s">
        <v>110</v>
      </c>
      <c r="H47" s="430" t="s">
        <v>28</v>
      </c>
      <c r="I47" s="105"/>
      <c r="J47" s="6"/>
      <c r="K47" s="51"/>
      <c r="L47" s="6"/>
    </row>
    <row r="48" spans="1:13" ht="26.25" customHeight="1" x14ac:dyDescent="0.2">
      <c r="A48" s="855" t="s">
        <v>286</v>
      </c>
      <c r="B48" s="856"/>
      <c r="C48" s="434" t="s">
        <v>27</v>
      </c>
      <c r="D48" s="425">
        <v>39966</v>
      </c>
      <c r="E48" s="630"/>
      <c r="F48" s="425">
        <v>41226</v>
      </c>
      <c r="G48" s="423">
        <f>F48-D48</f>
        <v>1260</v>
      </c>
      <c r="H48" s="431">
        <f>F48/D48*100</f>
        <v>103.15267977781113</v>
      </c>
      <c r="I48" s="96"/>
      <c r="K48" s="4"/>
      <c r="L48" s="45"/>
    </row>
    <row r="49" spans="1:12" ht="16.5" x14ac:dyDescent="0.2">
      <c r="A49" s="840" t="s">
        <v>155</v>
      </c>
      <c r="B49" s="841"/>
      <c r="C49" s="433" t="s">
        <v>27</v>
      </c>
      <c r="D49" s="426">
        <v>21934</v>
      </c>
      <c r="E49" s="631"/>
      <c r="F49" s="426" t="s">
        <v>320</v>
      </c>
      <c r="G49" s="423"/>
      <c r="H49" s="431"/>
      <c r="I49" s="96"/>
      <c r="J49" s="846"/>
      <c r="K49" s="4"/>
    </row>
    <row r="50" spans="1:12" ht="16.5" x14ac:dyDescent="0.2">
      <c r="A50" s="840" t="s">
        <v>156</v>
      </c>
      <c r="B50" s="841"/>
      <c r="C50" s="433" t="s">
        <v>27</v>
      </c>
      <c r="D50" s="426">
        <v>18032</v>
      </c>
      <c r="E50" s="631"/>
      <c r="F50" s="426" t="s">
        <v>320</v>
      </c>
      <c r="G50" s="423"/>
      <c r="H50" s="431"/>
      <c r="I50" s="96"/>
      <c r="J50" s="846"/>
      <c r="K50" s="4"/>
    </row>
    <row r="51" spans="1:12" s="521" customFormat="1" ht="18" customHeight="1" x14ac:dyDescent="0.2">
      <c r="A51" s="847" t="s">
        <v>217</v>
      </c>
      <c r="B51" s="848"/>
      <c r="C51" s="433"/>
      <c r="D51" s="426"/>
      <c r="E51" s="631"/>
      <c r="F51" s="426"/>
      <c r="G51" s="423"/>
      <c r="H51" s="431"/>
      <c r="I51" s="96"/>
      <c r="J51" s="846"/>
      <c r="K51" s="4"/>
    </row>
    <row r="52" spans="1:12" ht="19.5" customHeight="1" x14ac:dyDescent="0.2">
      <c r="A52" s="847" t="s">
        <v>521</v>
      </c>
      <c r="B52" s="848"/>
      <c r="C52" s="433" t="s">
        <v>27</v>
      </c>
      <c r="D52" s="426">
        <v>35029</v>
      </c>
      <c r="E52" s="631"/>
      <c r="F52" s="426">
        <v>35868</v>
      </c>
      <c r="G52" s="423">
        <f>F52-D52</f>
        <v>839</v>
      </c>
      <c r="H52" s="431">
        <f>F52/D52*100</f>
        <v>102.39515829741073</v>
      </c>
      <c r="I52" s="96"/>
      <c r="J52" s="846"/>
      <c r="K52" s="4"/>
      <c r="L52" s="4"/>
    </row>
    <row r="53" spans="1:12" ht="16.5" x14ac:dyDescent="0.2">
      <c r="A53" s="840" t="s">
        <v>155</v>
      </c>
      <c r="B53" s="841"/>
      <c r="C53" s="433" t="s">
        <v>27</v>
      </c>
      <c r="D53" s="426">
        <v>21574</v>
      </c>
      <c r="E53" s="631"/>
      <c r="F53" s="426">
        <v>22409</v>
      </c>
      <c r="G53" s="423">
        <f t="shared" ref="G53:G54" si="4">F53-D53</f>
        <v>835</v>
      </c>
      <c r="H53" s="431">
        <f t="shared" ref="H53:H54" si="5">F53/D53*100</f>
        <v>103.87039955501993</v>
      </c>
      <c r="I53" s="96"/>
      <c r="J53" s="846"/>
      <c r="K53" s="4"/>
    </row>
    <row r="54" spans="1:12" ht="16.5" x14ac:dyDescent="0.2">
      <c r="A54" s="840" t="s">
        <v>156</v>
      </c>
      <c r="B54" s="841"/>
      <c r="C54" s="433" t="s">
        <v>27</v>
      </c>
      <c r="D54" s="426">
        <v>13455</v>
      </c>
      <c r="E54" s="631"/>
      <c r="F54" s="426">
        <v>13459</v>
      </c>
      <c r="G54" s="423">
        <f t="shared" si="4"/>
        <v>4</v>
      </c>
      <c r="H54" s="431">
        <f t="shared" si="5"/>
        <v>100.02972872538089</v>
      </c>
      <c r="I54" s="96"/>
      <c r="J54" s="846"/>
      <c r="K54" s="4"/>
      <c r="L54" s="4"/>
    </row>
    <row r="55" spans="1:12" ht="16.5" x14ac:dyDescent="0.2">
      <c r="A55" s="849" t="s">
        <v>143</v>
      </c>
      <c r="B55" s="850"/>
      <c r="C55" s="433" t="s">
        <v>27</v>
      </c>
      <c r="D55" s="426" t="s">
        <v>320</v>
      </c>
      <c r="E55" s="426"/>
      <c r="F55" s="426" t="s">
        <v>320</v>
      </c>
      <c r="G55" s="423"/>
      <c r="H55" s="431"/>
      <c r="I55" s="96"/>
      <c r="J55" s="846"/>
      <c r="K55" s="4"/>
      <c r="L55" s="45"/>
    </row>
    <row r="56" spans="1:12" ht="16.5" x14ac:dyDescent="0.2">
      <c r="A56" s="840" t="s">
        <v>155</v>
      </c>
      <c r="B56" s="841"/>
      <c r="C56" s="433" t="s">
        <v>27</v>
      </c>
      <c r="D56" s="426" t="s">
        <v>320</v>
      </c>
      <c r="E56" s="426"/>
      <c r="F56" s="426" t="s">
        <v>320</v>
      </c>
      <c r="G56" s="423"/>
      <c r="H56" s="431"/>
      <c r="I56" s="96"/>
      <c r="J56" s="846"/>
      <c r="K56" s="4"/>
    </row>
    <row r="57" spans="1:12" ht="16.5" x14ac:dyDescent="0.2">
      <c r="A57" s="840" t="s">
        <v>156</v>
      </c>
      <c r="B57" s="841"/>
      <c r="C57" s="433" t="s">
        <v>27</v>
      </c>
      <c r="D57" s="426" t="s">
        <v>320</v>
      </c>
      <c r="E57" s="426"/>
      <c r="F57" s="426" t="s">
        <v>320</v>
      </c>
      <c r="G57" s="423"/>
      <c r="H57" s="431"/>
      <c r="I57" s="96"/>
      <c r="J57" s="846"/>
      <c r="K57" s="4"/>
    </row>
    <row r="58" spans="1:12" ht="33.75" customHeight="1" thickBot="1" x14ac:dyDescent="0.25">
      <c r="A58" s="851" t="s">
        <v>231</v>
      </c>
      <c r="B58" s="852"/>
      <c r="C58" s="435" t="s">
        <v>27</v>
      </c>
      <c r="D58" s="427" t="s">
        <v>320</v>
      </c>
      <c r="E58" s="427"/>
      <c r="F58" s="427" t="s">
        <v>320</v>
      </c>
      <c r="G58" s="133"/>
      <c r="H58" s="432"/>
      <c r="I58" s="97"/>
      <c r="J58" s="846"/>
      <c r="K58" s="4"/>
    </row>
    <row r="59" spans="1:12" ht="49.5" customHeight="1" x14ac:dyDescent="0.2">
      <c r="A59" s="854" t="s">
        <v>319</v>
      </c>
      <c r="B59" s="854"/>
      <c r="C59" s="854"/>
      <c r="D59" s="854"/>
      <c r="E59" s="854"/>
      <c r="F59" s="854"/>
      <c r="G59" s="854"/>
      <c r="H59" s="854"/>
      <c r="I59" s="365"/>
    </row>
    <row r="60" spans="1:12" ht="16.5" x14ac:dyDescent="0.2">
      <c r="A60" s="837" t="s">
        <v>509</v>
      </c>
      <c r="B60" s="837"/>
      <c r="C60" s="837"/>
      <c r="D60" s="837"/>
      <c r="E60" s="837"/>
      <c r="F60" s="837"/>
      <c r="G60" s="837"/>
      <c r="H60" s="837"/>
      <c r="I60" s="365"/>
    </row>
    <row r="66" spans="2:9" x14ac:dyDescent="0.2">
      <c r="B66" s="9"/>
      <c r="C66" s="9"/>
      <c r="D66" s="9"/>
      <c r="E66" s="9"/>
      <c r="F66" s="9"/>
      <c r="G66" s="9"/>
      <c r="H66" s="9"/>
      <c r="I66" s="9"/>
    </row>
  </sheetData>
  <mergeCells count="53"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H41"/>
    <mergeCell ref="A42:H42"/>
    <mergeCell ref="A31:B31"/>
    <mergeCell ref="A32:B32"/>
    <mergeCell ref="A33:B33"/>
    <mergeCell ref="A34:B34"/>
    <mergeCell ref="A35:B35"/>
    <mergeCell ref="A36:B36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1:I1"/>
    <mergeCell ref="D2:H2"/>
    <mergeCell ref="A3:A5"/>
    <mergeCell ref="B3:B5"/>
    <mergeCell ref="C3:C5"/>
    <mergeCell ref="D3:D5"/>
    <mergeCell ref="F3:F5"/>
    <mergeCell ref="G3:H4"/>
    <mergeCell ref="E3:E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4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4"/>
  <sheetViews>
    <sheetView zoomScale="80" zoomScaleNormal="80" workbookViewId="0">
      <selection activeCell="G5" sqref="G5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7.7109375" style="2" hidden="1" customWidth="1"/>
    <col min="5" max="5" width="18.140625" style="2" customWidth="1"/>
    <col min="6" max="6" width="13" style="2" customWidth="1"/>
    <col min="7" max="7" width="16.28515625" style="2" customWidth="1"/>
    <col min="8" max="8" width="14.5703125" style="2" customWidth="1"/>
    <col min="9" max="9" width="9.140625" style="521"/>
    <col min="10" max="16384" width="9.140625" style="2"/>
  </cols>
  <sheetData>
    <row r="1" spans="1:13" ht="24.75" customHeight="1" x14ac:dyDescent="0.3">
      <c r="A1" s="871" t="s">
        <v>38</v>
      </c>
      <c r="B1" s="871"/>
      <c r="C1" s="871"/>
      <c r="D1" s="871"/>
      <c r="E1" s="871"/>
      <c r="F1" s="871"/>
      <c r="G1" s="871"/>
      <c r="H1" s="871"/>
      <c r="J1" s="521"/>
      <c r="K1" s="521"/>
    </row>
    <row r="2" spans="1:13" ht="19.5" thickBot="1" x14ac:dyDescent="0.25">
      <c r="A2" s="661"/>
      <c r="B2" s="661"/>
      <c r="C2" s="661"/>
      <c r="D2" s="661"/>
      <c r="E2" s="661"/>
      <c r="F2" s="661"/>
      <c r="G2" s="521"/>
      <c r="H2" s="8"/>
      <c r="J2" s="521"/>
      <c r="K2" s="521"/>
    </row>
    <row r="3" spans="1:13" ht="51.75" thickBot="1" x14ac:dyDescent="0.25">
      <c r="A3" s="803" t="s">
        <v>62</v>
      </c>
      <c r="B3" s="783" t="s">
        <v>271</v>
      </c>
      <c r="C3" s="873" t="s">
        <v>60</v>
      </c>
      <c r="D3" s="874"/>
      <c r="E3" s="874"/>
      <c r="F3" s="875"/>
      <c r="G3" s="662" t="s">
        <v>135</v>
      </c>
      <c r="H3" s="663" t="s">
        <v>56</v>
      </c>
      <c r="J3" s="521"/>
      <c r="K3" s="521"/>
      <c r="M3" s="25"/>
    </row>
    <row r="4" spans="1:13" ht="54.75" customHeight="1" thickBot="1" x14ac:dyDescent="0.25">
      <c r="A4" s="804"/>
      <c r="B4" s="872"/>
      <c r="C4" s="664" t="s">
        <v>310</v>
      </c>
      <c r="D4" s="664"/>
      <c r="E4" s="664" t="s">
        <v>548</v>
      </c>
      <c r="F4" s="665" t="s">
        <v>549</v>
      </c>
      <c r="G4" s="666" t="s">
        <v>548</v>
      </c>
      <c r="H4" s="666" t="s">
        <v>548</v>
      </c>
      <c r="J4" s="521"/>
      <c r="K4" s="521"/>
      <c r="M4" s="289"/>
    </row>
    <row r="5" spans="1:13" ht="36.75" customHeight="1" x14ac:dyDescent="0.2">
      <c r="A5" s="676" t="s">
        <v>147</v>
      </c>
      <c r="B5" s="668" t="s">
        <v>27</v>
      </c>
      <c r="C5" s="677">
        <v>1681</v>
      </c>
      <c r="D5" s="633"/>
      <c r="E5" s="549">
        <v>1750</v>
      </c>
      <c r="F5" s="638">
        <f>E5-C5</f>
        <v>69</v>
      </c>
      <c r="G5" s="721">
        <v>301</v>
      </c>
      <c r="H5" s="638">
        <v>23700</v>
      </c>
      <c r="M5" s="26"/>
    </row>
    <row r="6" spans="1:13" ht="20.25" customHeight="1" thickBot="1" x14ac:dyDescent="0.25">
      <c r="A6" s="678" t="s">
        <v>30</v>
      </c>
      <c r="B6" s="669" t="s">
        <v>27</v>
      </c>
      <c r="C6" s="679">
        <v>998</v>
      </c>
      <c r="D6" s="634"/>
      <c r="E6" s="548">
        <v>999</v>
      </c>
      <c r="F6" s="639">
        <f>E6-C6</f>
        <v>1</v>
      </c>
      <c r="G6" s="210">
        <v>254</v>
      </c>
      <c r="H6" s="639">
        <v>20300</v>
      </c>
      <c r="M6" s="26"/>
    </row>
    <row r="7" spans="1:13" ht="35.25" customHeight="1" thickBot="1" x14ac:dyDescent="0.25">
      <c r="A7" s="680" t="s">
        <v>37</v>
      </c>
      <c r="B7" s="670" t="s">
        <v>28</v>
      </c>
      <c r="C7" s="681">
        <v>0.81</v>
      </c>
      <c r="D7" s="635"/>
      <c r="E7" s="543">
        <v>0.82</v>
      </c>
      <c r="F7" s="639">
        <f>E7-C7</f>
        <v>9.9999999999998979E-3</v>
      </c>
      <c r="G7" s="578">
        <v>1.5</v>
      </c>
      <c r="H7" s="701">
        <v>1.3</v>
      </c>
      <c r="M7" s="26"/>
    </row>
    <row r="8" spans="1:13" ht="54.75" customHeight="1" thickBot="1" x14ac:dyDescent="0.25">
      <c r="A8" s="682" t="s">
        <v>48</v>
      </c>
      <c r="B8" s="670" t="s">
        <v>328</v>
      </c>
      <c r="C8" s="683">
        <v>1998</v>
      </c>
      <c r="D8" s="636"/>
      <c r="E8" s="685">
        <v>2816</v>
      </c>
      <c r="F8" s="639">
        <f>E8-C8</f>
        <v>818</v>
      </c>
      <c r="G8" s="724">
        <v>197</v>
      </c>
      <c r="H8" s="420">
        <v>26200</v>
      </c>
      <c r="M8" s="26"/>
    </row>
    <row r="9" spans="1:13" ht="43.5" customHeight="1" thickBot="1" x14ac:dyDescent="0.25">
      <c r="A9" s="684" t="s">
        <v>45</v>
      </c>
      <c r="B9" s="670" t="s">
        <v>27</v>
      </c>
      <c r="C9" s="681">
        <v>0.83</v>
      </c>
      <c r="D9" s="681"/>
      <c r="E9" s="543">
        <v>0.61</v>
      </c>
      <c r="F9" s="686">
        <f>E9-C9</f>
        <v>-0.21999999999999997</v>
      </c>
      <c r="G9" s="578">
        <v>1.3</v>
      </c>
      <c r="H9" s="640">
        <v>0.90200000000000002</v>
      </c>
      <c r="J9" s="521"/>
    </row>
    <row r="10" spans="1:13" ht="33" hidden="1" x14ac:dyDescent="0.2">
      <c r="A10" s="687" t="s">
        <v>150</v>
      </c>
      <c r="B10" s="688"/>
      <c r="C10" s="100"/>
      <c r="D10" s="689"/>
      <c r="E10" s="689"/>
      <c r="F10" s="690"/>
      <c r="G10" s="106"/>
      <c r="H10" s="691"/>
      <c r="J10" s="521"/>
    </row>
    <row r="11" spans="1:13" ht="21" hidden="1" customHeight="1" x14ac:dyDescent="0.2">
      <c r="A11" s="692" t="s">
        <v>151</v>
      </c>
      <c r="B11" s="693" t="s">
        <v>28</v>
      </c>
      <c r="C11" s="641">
        <v>21.5</v>
      </c>
      <c r="D11" s="1"/>
      <c r="E11" s="1">
        <v>29.4</v>
      </c>
      <c r="F11" s="641">
        <f>E11-C11</f>
        <v>7.8999999999999986</v>
      </c>
      <c r="G11" s="694"/>
      <c r="H11" s="695"/>
      <c r="J11" s="521"/>
    </row>
    <row r="12" spans="1:13" ht="21" hidden="1" customHeight="1" x14ac:dyDescent="0.2">
      <c r="A12" s="692" t="s">
        <v>152</v>
      </c>
      <c r="B12" s="693" t="s">
        <v>28</v>
      </c>
      <c r="C12" s="641">
        <v>69.2</v>
      </c>
      <c r="D12" s="1"/>
      <c r="E12" s="1">
        <v>64.7</v>
      </c>
      <c r="F12" s="641">
        <f>E12-C12</f>
        <v>-4.5</v>
      </c>
      <c r="G12" s="694"/>
      <c r="H12" s="695"/>
      <c r="J12" s="521"/>
    </row>
    <row r="13" spans="1:13" ht="17.25" hidden="1" customHeight="1" thickBot="1" x14ac:dyDescent="0.25">
      <c r="A13" s="537" t="s">
        <v>153</v>
      </c>
      <c r="B13" s="696" t="s">
        <v>28</v>
      </c>
      <c r="C13" s="640">
        <v>9.3000000000000007</v>
      </c>
      <c r="D13" s="697"/>
      <c r="E13" s="697">
        <v>5.9</v>
      </c>
      <c r="F13" s="640">
        <f>E13-C13</f>
        <v>-3.4000000000000004</v>
      </c>
      <c r="G13" s="698"/>
      <c r="H13" s="699"/>
      <c r="J13" s="521"/>
    </row>
    <row r="14" spans="1:13" s="46" customFormat="1" ht="17.25" customHeight="1" x14ac:dyDescent="0.2">
      <c r="A14" s="671"/>
      <c r="B14" s="672"/>
      <c r="C14" s="673"/>
      <c r="D14" s="673"/>
      <c r="E14" s="673"/>
      <c r="F14" s="673"/>
      <c r="G14" s="674"/>
      <c r="H14" s="674"/>
    </row>
    <row r="15" spans="1:13" s="4" customFormat="1" ht="40.5" customHeight="1" x14ac:dyDescent="0.2">
      <c r="A15" s="675"/>
      <c r="B15" s="667"/>
      <c r="C15" s="667"/>
      <c r="D15" s="667"/>
      <c r="E15" s="667"/>
      <c r="F15" s="667"/>
      <c r="G15" s="667"/>
      <c r="H15" s="667"/>
      <c r="I15" s="667"/>
    </row>
    <row r="16" spans="1:13" s="4" customFormat="1" ht="19.5" customHeight="1" x14ac:dyDescent="0.25">
      <c r="A16" s="5"/>
      <c r="B16" s="700"/>
      <c r="C16" s="103"/>
      <c r="D16" s="103"/>
      <c r="E16" s="637"/>
    </row>
    <row r="17" spans="1:18" s="4" customFormat="1" ht="19.5" customHeight="1" x14ac:dyDescent="0.25">
      <c r="A17" s="5"/>
      <c r="B17" s="700"/>
      <c r="C17" s="103"/>
      <c r="D17" s="103"/>
      <c r="E17" s="637"/>
    </row>
    <row r="18" spans="1:18" s="4" customFormat="1" ht="21.75" customHeight="1" x14ac:dyDescent="0.25">
      <c r="A18" s="5"/>
      <c r="B18" s="700"/>
      <c r="C18" s="103"/>
      <c r="D18" s="103"/>
      <c r="E18" s="637"/>
    </row>
    <row r="19" spans="1:18" s="4" customFormat="1" ht="19.5" customHeight="1" x14ac:dyDescent="0.25">
      <c r="A19" s="5"/>
      <c r="B19" s="700"/>
      <c r="C19" s="103"/>
      <c r="D19" s="103"/>
      <c r="E19" s="637"/>
    </row>
    <row r="20" spans="1:18" s="4" customFormat="1" ht="19.5" customHeight="1" x14ac:dyDescent="0.25">
      <c r="A20" s="5"/>
      <c r="B20" s="700"/>
      <c r="C20" s="103"/>
      <c r="D20" s="103"/>
      <c r="E20" s="637"/>
    </row>
    <row r="21" spans="1:18" s="4" customFormat="1" ht="19.5" customHeight="1" x14ac:dyDescent="0.25">
      <c r="A21" s="5"/>
      <c r="B21" s="700"/>
      <c r="C21" s="103"/>
      <c r="D21" s="103"/>
      <c r="E21" s="637"/>
    </row>
    <row r="22" spans="1:18" s="4" customFormat="1" ht="19.5" customHeight="1" x14ac:dyDescent="0.25">
      <c r="A22" s="5"/>
      <c r="B22" s="700"/>
      <c r="C22" s="103"/>
      <c r="D22" s="103"/>
      <c r="E22" s="637"/>
      <c r="P22" s="20"/>
      <c r="Q22" s="50"/>
      <c r="R22" s="50"/>
    </row>
    <row r="23" spans="1:18" s="4" customFormat="1" ht="19.5" customHeight="1" x14ac:dyDescent="0.25">
      <c r="A23" s="5"/>
      <c r="B23" s="700"/>
      <c r="C23" s="103"/>
      <c r="D23" s="103"/>
      <c r="E23" s="637"/>
      <c r="P23" s="20"/>
      <c r="Q23" s="50"/>
      <c r="R23" s="50"/>
    </row>
    <row r="24" spans="1:18" ht="15.75" x14ac:dyDescent="0.25">
      <c r="A24" s="521"/>
      <c r="B24" s="521"/>
      <c r="C24" s="521"/>
      <c r="D24" s="521"/>
      <c r="E24" s="521"/>
      <c r="F24" s="521"/>
      <c r="G24" s="521"/>
      <c r="H24" s="521"/>
      <c r="J24" s="521"/>
      <c r="P24" s="20"/>
      <c r="Q24" s="50"/>
      <c r="R24" s="50"/>
    </row>
    <row r="25" spans="1:18" ht="15.75" x14ac:dyDescent="0.25">
      <c r="A25" s="521"/>
      <c r="B25" s="521"/>
      <c r="C25" s="521"/>
      <c r="D25" s="521"/>
      <c r="E25" s="521"/>
      <c r="F25" s="521"/>
      <c r="G25" s="521"/>
      <c r="H25" s="521"/>
      <c r="J25" s="521"/>
      <c r="P25" s="20"/>
      <c r="Q25" s="50"/>
      <c r="R25" s="50"/>
    </row>
    <row r="26" spans="1:18" ht="15.75" x14ac:dyDescent="0.25">
      <c r="A26" s="521"/>
      <c r="B26" s="521"/>
      <c r="C26" s="521"/>
      <c r="D26" s="521"/>
      <c r="E26" s="521"/>
      <c r="F26" s="521"/>
      <c r="G26" s="521"/>
      <c r="H26" s="521"/>
      <c r="J26" s="521"/>
      <c r="P26" s="20"/>
      <c r="Q26" s="50"/>
      <c r="R26" s="50"/>
    </row>
    <row r="27" spans="1:18" s="521" customFormat="1" x14ac:dyDescent="0.2"/>
    <row r="28" spans="1:18" s="521" customFormat="1" ht="25.5" customHeight="1" x14ac:dyDescent="0.2"/>
    <row r="29" spans="1:18" s="521" customFormat="1" x14ac:dyDescent="0.2"/>
    <row r="30" spans="1:18" s="521" customFormat="1" x14ac:dyDescent="0.2"/>
    <row r="31" spans="1:18" x14ac:dyDescent="0.2">
      <c r="A31" s="521"/>
      <c r="B31" s="521"/>
      <c r="C31" s="521"/>
      <c r="D31" s="521"/>
      <c r="E31" s="521"/>
      <c r="F31" s="521"/>
      <c r="G31" s="521"/>
      <c r="H31" s="521"/>
    </row>
    <row r="32" spans="1:18" x14ac:dyDescent="0.2">
      <c r="A32" s="521"/>
      <c r="B32" s="521"/>
      <c r="C32" s="521"/>
      <c r="D32" s="521"/>
      <c r="E32" s="521"/>
      <c r="F32" s="521"/>
      <c r="G32" s="521"/>
      <c r="H32" s="521"/>
    </row>
    <row r="33" spans="1:8" x14ac:dyDescent="0.2">
      <c r="A33" s="521"/>
      <c r="B33" s="521"/>
      <c r="C33" s="521"/>
      <c r="D33" s="521"/>
      <c r="E33" s="521"/>
      <c r="F33" s="521"/>
      <c r="G33" s="521"/>
      <c r="H33" s="521"/>
    </row>
    <row r="34" spans="1:8" x14ac:dyDescent="0.2">
      <c r="A34" s="521"/>
      <c r="B34" s="521"/>
      <c r="C34" s="521"/>
      <c r="D34" s="521"/>
      <c r="E34" s="521"/>
      <c r="F34" s="521"/>
      <c r="G34" s="521"/>
      <c r="H34" s="521"/>
    </row>
    <row r="35" spans="1:8" x14ac:dyDescent="0.2">
      <c r="A35" s="521"/>
      <c r="B35" s="521"/>
      <c r="C35" s="521"/>
      <c r="D35" s="521"/>
      <c r="E35" s="521"/>
      <c r="F35" s="521"/>
      <c r="G35" s="521"/>
      <c r="H35" s="521"/>
    </row>
    <row r="36" spans="1:8" x14ac:dyDescent="0.2">
      <c r="A36" s="521"/>
      <c r="B36" s="521"/>
      <c r="C36" s="521"/>
      <c r="D36" s="521"/>
      <c r="E36" s="521"/>
      <c r="F36" s="521"/>
      <c r="G36" s="521"/>
      <c r="H36" s="521"/>
    </row>
    <row r="37" spans="1:8" x14ac:dyDescent="0.2">
      <c r="A37" s="521"/>
      <c r="B37" s="521"/>
      <c r="C37" s="521"/>
      <c r="D37" s="521"/>
      <c r="E37" s="521"/>
      <c r="F37" s="521"/>
      <c r="G37" s="521"/>
      <c r="H37" s="521"/>
    </row>
    <row r="38" spans="1:8" x14ac:dyDescent="0.2">
      <c r="A38" s="521"/>
      <c r="B38" s="521"/>
      <c r="C38" s="521"/>
      <c r="D38" s="521"/>
      <c r="E38" s="521"/>
      <c r="F38" s="521"/>
      <c r="G38" s="521"/>
      <c r="H38" s="521"/>
    </row>
    <row r="39" spans="1:8" x14ac:dyDescent="0.2">
      <c r="A39" s="521"/>
      <c r="B39" s="521"/>
      <c r="C39" s="521"/>
      <c r="D39" s="521"/>
      <c r="E39" s="521"/>
      <c r="F39" s="521"/>
      <c r="G39" s="521"/>
      <c r="H39" s="521"/>
    </row>
    <row r="40" spans="1:8" x14ac:dyDescent="0.2">
      <c r="A40" s="521"/>
      <c r="B40" s="521"/>
      <c r="C40" s="521"/>
      <c r="D40" s="521"/>
      <c r="E40" s="521"/>
      <c r="F40" s="521"/>
      <c r="G40" s="521"/>
      <c r="H40" s="521"/>
    </row>
    <row r="41" spans="1:8" x14ac:dyDescent="0.2">
      <c r="A41" s="521"/>
      <c r="B41" s="521"/>
      <c r="C41" s="521"/>
      <c r="D41" s="521"/>
      <c r="E41" s="521"/>
      <c r="F41" s="521"/>
      <c r="G41" s="521"/>
      <c r="H41" s="521"/>
    </row>
    <row r="42" spans="1:8" x14ac:dyDescent="0.2">
      <c r="A42" s="521"/>
      <c r="B42" s="521"/>
      <c r="C42" s="521"/>
      <c r="D42" s="521"/>
      <c r="E42" s="521"/>
      <c r="F42" s="521"/>
      <c r="G42" s="521"/>
      <c r="H42" s="521"/>
    </row>
    <row r="43" spans="1:8" x14ac:dyDescent="0.2">
      <c r="A43" s="521"/>
      <c r="B43" s="521"/>
      <c r="C43" s="521"/>
      <c r="D43" s="521"/>
      <c r="E43" s="521"/>
      <c r="F43" s="521"/>
      <c r="G43" s="521"/>
      <c r="H43" s="521"/>
    </row>
    <row r="44" spans="1:8" x14ac:dyDescent="0.2">
      <c r="A44" s="521"/>
      <c r="B44" s="521"/>
      <c r="C44" s="521"/>
      <c r="D44" s="521"/>
      <c r="E44" s="521"/>
      <c r="F44" s="521"/>
      <c r="G44" s="521"/>
      <c r="H44" s="521"/>
    </row>
    <row r="45" spans="1:8" x14ac:dyDescent="0.2">
      <c r="A45" s="521"/>
      <c r="B45" s="521"/>
      <c r="C45" s="521"/>
      <c r="D45" s="521"/>
      <c r="E45" s="521"/>
      <c r="F45" s="521"/>
      <c r="G45" s="521"/>
      <c r="H45" s="521"/>
    </row>
    <row r="46" spans="1:8" x14ac:dyDescent="0.2">
      <c r="A46" s="521"/>
      <c r="B46" s="521"/>
      <c r="C46" s="521"/>
      <c r="D46" s="521"/>
      <c r="E46" s="521"/>
      <c r="F46" s="521"/>
      <c r="G46" s="521"/>
      <c r="H46" s="521"/>
    </row>
    <row r="47" spans="1:8" x14ac:dyDescent="0.2">
      <c r="A47" s="521"/>
      <c r="B47" s="521"/>
      <c r="C47" s="521"/>
      <c r="D47" s="521"/>
      <c r="E47" s="521"/>
      <c r="F47" s="521"/>
      <c r="G47" s="521"/>
      <c r="H47" s="521"/>
    </row>
    <row r="48" spans="1:8" x14ac:dyDescent="0.2">
      <c r="A48" s="521"/>
      <c r="B48" s="521"/>
      <c r="C48" s="521"/>
      <c r="D48" s="521"/>
      <c r="E48" s="521"/>
      <c r="F48" s="521"/>
      <c r="G48" s="521"/>
      <c r="H48" s="521"/>
    </row>
    <row r="49" spans="1:8" x14ac:dyDescent="0.2">
      <c r="A49" s="521"/>
      <c r="B49" s="521"/>
      <c r="C49" s="521"/>
      <c r="D49" s="521"/>
      <c r="E49" s="521"/>
      <c r="F49" s="521"/>
      <c r="G49" s="521"/>
      <c r="H49" s="521"/>
    </row>
    <row r="50" spans="1:8" x14ac:dyDescent="0.2">
      <c r="A50" s="521"/>
      <c r="B50" s="521"/>
      <c r="C50" s="521"/>
      <c r="D50" s="521"/>
      <c r="E50" s="521"/>
      <c r="F50" s="521"/>
      <c r="G50" s="521"/>
      <c r="H50" s="521"/>
    </row>
    <row r="51" spans="1:8" x14ac:dyDescent="0.2">
      <c r="A51" s="521"/>
      <c r="B51" s="521"/>
      <c r="C51" s="521"/>
      <c r="D51" s="521"/>
      <c r="E51" s="521"/>
      <c r="F51" s="521"/>
      <c r="G51" s="521"/>
      <c r="H51" s="521"/>
    </row>
    <row r="52" spans="1:8" x14ac:dyDescent="0.2">
      <c r="A52" s="521"/>
      <c r="B52" s="521"/>
      <c r="C52" s="521"/>
      <c r="D52" s="521"/>
      <c r="E52" s="521"/>
      <c r="F52" s="521"/>
      <c r="G52" s="521"/>
      <c r="H52" s="521"/>
    </row>
    <row r="53" spans="1:8" x14ac:dyDescent="0.2">
      <c r="A53" s="521"/>
      <c r="B53" s="521"/>
      <c r="C53" s="521"/>
      <c r="D53" s="521"/>
      <c r="E53" s="521"/>
      <c r="F53" s="521"/>
      <c r="G53" s="521"/>
      <c r="H53" s="521"/>
    </row>
    <row r="54" spans="1:8" x14ac:dyDescent="0.2">
      <c r="A54" s="521"/>
      <c r="B54" s="521"/>
      <c r="C54" s="521"/>
      <c r="D54" s="521"/>
      <c r="E54" s="521"/>
      <c r="F54" s="521"/>
      <c r="G54" s="521"/>
      <c r="H54" s="521"/>
    </row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5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03"/>
  <sheetViews>
    <sheetView view="pageBreakPreview" zoomScale="62" zoomScaleSheetLayoutView="62" zoomScalePageLayoutView="80" workbookViewId="0">
      <selection activeCell="R107" sqref="R107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88" t="s">
        <v>229</v>
      </c>
      <c r="B1" s="888"/>
      <c r="C1" s="888"/>
      <c r="D1" s="888"/>
      <c r="E1" s="888"/>
      <c r="F1" s="888"/>
      <c r="G1" s="888"/>
      <c r="H1" s="888"/>
      <c r="I1" s="888"/>
      <c r="J1" s="888"/>
      <c r="K1" s="82"/>
      <c r="L1" s="19"/>
      <c r="M1" s="19"/>
    </row>
    <row r="2" spans="1:13" ht="22.5" customHeight="1" thickBot="1" x14ac:dyDescent="0.3">
      <c r="A2" s="898"/>
      <c r="B2" s="891" t="s">
        <v>225</v>
      </c>
      <c r="C2" s="892"/>
      <c r="D2" s="893"/>
      <c r="E2" s="891" t="s">
        <v>56</v>
      </c>
      <c r="F2" s="892"/>
      <c r="G2" s="893"/>
      <c r="H2" s="901" t="s">
        <v>24</v>
      </c>
      <c r="I2" s="892"/>
      <c r="J2" s="893"/>
      <c r="K2" s="17"/>
      <c r="L2" s="19"/>
      <c r="M2" s="19"/>
    </row>
    <row r="3" spans="1:13" ht="14.25" x14ac:dyDescent="0.2">
      <c r="A3" s="899"/>
      <c r="B3" s="902" t="s">
        <v>21</v>
      </c>
      <c r="C3" s="881" t="s">
        <v>25</v>
      </c>
      <c r="D3" s="889" t="s">
        <v>330</v>
      </c>
      <c r="E3" s="894" t="s">
        <v>21</v>
      </c>
      <c r="F3" s="896" t="s">
        <v>25</v>
      </c>
      <c r="G3" s="897" t="s">
        <v>330</v>
      </c>
      <c r="H3" s="879" t="s">
        <v>21</v>
      </c>
      <c r="I3" s="881" t="s">
        <v>25</v>
      </c>
      <c r="J3" s="889" t="s">
        <v>330</v>
      </c>
      <c r="K3" s="18"/>
      <c r="L3" s="18"/>
      <c r="M3" s="18"/>
    </row>
    <row r="4" spans="1:13" ht="55.5" customHeight="1" thickBot="1" x14ac:dyDescent="0.25">
      <c r="A4" s="900"/>
      <c r="B4" s="895"/>
      <c r="C4" s="882"/>
      <c r="D4" s="890"/>
      <c r="E4" s="895"/>
      <c r="F4" s="882"/>
      <c r="G4" s="890"/>
      <c r="H4" s="880"/>
      <c r="I4" s="882"/>
      <c r="J4" s="890"/>
      <c r="K4" s="18"/>
      <c r="L4" s="18"/>
      <c r="M4" s="18"/>
    </row>
    <row r="5" spans="1:13" ht="18" hidden="1" customHeight="1" x14ac:dyDescent="0.25">
      <c r="A5" s="436" t="s">
        <v>9</v>
      </c>
      <c r="B5" s="437">
        <v>2679.4</v>
      </c>
      <c r="C5" s="438">
        <v>101.1</v>
      </c>
      <c r="D5" s="439">
        <v>101.1</v>
      </c>
      <c r="E5" s="437">
        <v>1662.34</v>
      </c>
      <c r="F5" s="440">
        <f>E5/1645.8*100</f>
        <v>101.00498237938996</v>
      </c>
      <c r="G5" s="441">
        <f t="shared" ref="G5:G10" si="0">E5/1645.8*100</f>
        <v>101.00498237938996</v>
      </c>
      <c r="H5" s="437">
        <v>1506.8</v>
      </c>
      <c r="I5" s="438">
        <v>102.2</v>
      </c>
      <c r="J5" s="439">
        <v>102.2</v>
      </c>
      <c r="K5" s="18"/>
      <c r="L5" s="18"/>
      <c r="M5" s="18"/>
    </row>
    <row r="6" spans="1:13" ht="18" hidden="1" customHeight="1" x14ac:dyDescent="0.25">
      <c r="A6" s="442" t="s">
        <v>10</v>
      </c>
      <c r="B6" s="443">
        <v>2703.1</v>
      </c>
      <c r="C6" s="444">
        <v>100.9</v>
      </c>
      <c r="D6" s="445">
        <v>102</v>
      </c>
      <c r="E6" s="443">
        <v>1671.55</v>
      </c>
      <c r="F6" s="446">
        <f t="shared" ref="F6:F11" si="1">E6/E5*100</f>
        <v>100.55403828338368</v>
      </c>
      <c r="G6" s="447">
        <f t="shared" si="0"/>
        <v>101.56458864989671</v>
      </c>
      <c r="H6" s="443">
        <v>1524.3</v>
      </c>
      <c r="I6" s="444">
        <v>101.2</v>
      </c>
      <c r="J6" s="445">
        <v>103.4</v>
      </c>
      <c r="K6" s="18"/>
      <c r="L6" s="18"/>
      <c r="M6" s="18"/>
    </row>
    <row r="7" spans="1:13" ht="18" hidden="1" customHeight="1" x14ac:dyDescent="0.25">
      <c r="A7" s="442" t="s">
        <v>11</v>
      </c>
      <c r="B7" s="443">
        <v>2800.3</v>
      </c>
      <c r="C7" s="444">
        <v>103.6</v>
      </c>
      <c r="D7" s="445">
        <v>105.6</v>
      </c>
      <c r="E7" s="443">
        <v>1684.83</v>
      </c>
      <c r="F7" s="446">
        <f t="shared" si="1"/>
        <v>100.79447219646435</v>
      </c>
      <c r="G7" s="447">
        <f t="shared" si="0"/>
        <v>102.37149106817354</v>
      </c>
      <c r="H7" s="443">
        <v>1542.5</v>
      </c>
      <c r="I7" s="444">
        <v>101.2</v>
      </c>
      <c r="J7" s="445">
        <v>104.7</v>
      </c>
      <c r="K7" s="18"/>
      <c r="L7" s="18"/>
      <c r="M7" s="18"/>
    </row>
    <row r="8" spans="1:13" ht="18" hidden="1" customHeight="1" x14ac:dyDescent="0.25">
      <c r="A8" s="442" t="s">
        <v>12</v>
      </c>
      <c r="B8" s="443">
        <v>2903.6</v>
      </c>
      <c r="C8" s="444">
        <v>103.7</v>
      </c>
      <c r="D8" s="445">
        <v>109.5</v>
      </c>
      <c r="E8" s="443">
        <v>1703.7</v>
      </c>
      <c r="F8" s="446">
        <f t="shared" si="1"/>
        <v>101.11999430209578</v>
      </c>
      <c r="G8" s="447">
        <f t="shared" si="0"/>
        <v>103.51804593510757</v>
      </c>
      <c r="H8" s="443">
        <v>1555.4</v>
      </c>
      <c r="I8" s="444">
        <v>100.8</v>
      </c>
      <c r="J8" s="445">
        <v>105.5</v>
      </c>
      <c r="K8" s="18"/>
      <c r="L8" s="17"/>
      <c r="M8" s="17"/>
    </row>
    <row r="9" spans="1:13" ht="18" hidden="1" customHeight="1" x14ac:dyDescent="0.25">
      <c r="A9" s="442" t="s">
        <v>13</v>
      </c>
      <c r="B9" s="443">
        <v>2944.1</v>
      </c>
      <c r="C9" s="444">
        <v>101.4</v>
      </c>
      <c r="D9" s="445">
        <v>111.1</v>
      </c>
      <c r="E9" s="443">
        <v>1752.4</v>
      </c>
      <c r="F9" s="446">
        <f t="shared" si="1"/>
        <v>102.85848447496626</v>
      </c>
      <c r="G9" s="447">
        <f t="shared" si="0"/>
        <v>106.47709320695104</v>
      </c>
      <c r="H9" s="443">
        <v>1589.8</v>
      </c>
      <c r="I9" s="444">
        <v>102.2</v>
      </c>
      <c r="J9" s="445">
        <v>107.9</v>
      </c>
      <c r="K9" s="11"/>
      <c r="L9" s="11"/>
      <c r="M9" s="11"/>
    </row>
    <row r="10" spans="1:13" ht="18" hidden="1" customHeight="1" x14ac:dyDescent="0.25">
      <c r="A10" s="442" t="s">
        <v>14</v>
      </c>
      <c r="B10" s="443">
        <v>2989.1</v>
      </c>
      <c r="C10" s="444">
        <v>101.5</v>
      </c>
      <c r="D10" s="445">
        <v>112.8</v>
      </c>
      <c r="E10" s="443">
        <v>1769.4</v>
      </c>
      <c r="F10" s="446">
        <f t="shared" si="1"/>
        <v>100.97009815110705</v>
      </c>
      <c r="G10" s="447">
        <f t="shared" si="0"/>
        <v>107.5100255195042</v>
      </c>
      <c r="H10" s="443">
        <v>1666.3</v>
      </c>
      <c r="I10" s="444">
        <v>102.2</v>
      </c>
      <c r="J10" s="445">
        <v>113.1</v>
      </c>
      <c r="K10" s="11"/>
      <c r="L10" s="11"/>
      <c r="M10" s="11"/>
    </row>
    <row r="11" spans="1:13" ht="18" hidden="1" customHeight="1" x14ac:dyDescent="0.25">
      <c r="A11" s="442" t="s">
        <v>113</v>
      </c>
      <c r="B11" s="443">
        <v>2970.1</v>
      </c>
      <c r="C11" s="444">
        <v>99.4</v>
      </c>
      <c r="D11" s="445">
        <v>112</v>
      </c>
      <c r="E11" s="443">
        <v>1775.6</v>
      </c>
      <c r="F11" s="446">
        <f t="shared" si="1"/>
        <v>100.35040126596586</v>
      </c>
      <c r="G11" s="447">
        <f>E11/1645.8*100</f>
        <v>107.88674200996475</v>
      </c>
      <c r="H11" s="443">
        <v>1726.5</v>
      </c>
      <c r="I11" s="446">
        <f t="shared" ref="I11:I17" si="2">H11/H10*100</f>
        <v>103.61279481485927</v>
      </c>
      <c r="J11" s="447">
        <f>H11/1473.8*100</f>
        <v>117.14615280227983</v>
      </c>
      <c r="K11" s="11"/>
      <c r="L11" s="11"/>
      <c r="M11" s="11"/>
    </row>
    <row r="12" spans="1:13" ht="18" hidden="1" customHeight="1" x14ac:dyDescent="0.25">
      <c r="A12" s="442" t="s">
        <v>121</v>
      </c>
      <c r="B12" s="443">
        <v>2889.4</v>
      </c>
      <c r="C12" s="446">
        <f t="shared" ref="C12:C17" si="3">B12/B11*100</f>
        <v>97.282919767011222</v>
      </c>
      <c r="D12" s="448">
        <f>B12/2650.25*100</f>
        <v>109.0236770116027</v>
      </c>
      <c r="E12" s="443">
        <v>1783.1</v>
      </c>
      <c r="F12" s="446">
        <f t="shared" ref="F12:F17" si="4">E12/E11*100</f>
        <v>100.42239243072764</v>
      </c>
      <c r="G12" s="447">
        <f>E12/1645.8*100</f>
        <v>108.3424474419735</v>
      </c>
      <c r="H12" s="443">
        <v>1656.9</v>
      </c>
      <c r="I12" s="446">
        <f t="shared" si="2"/>
        <v>95.968722849695922</v>
      </c>
      <c r="J12" s="447">
        <f>H12/1473.8*100</f>
        <v>112.42366671190123</v>
      </c>
      <c r="K12" s="11"/>
      <c r="L12" s="11"/>
      <c r="M12" s="11"/>
    </row>
    <row r="13" spans="1:13" ht="18" hidden="1" customHeight="1" x14ac:dyDescent="0.25">
      <c r="A13" s="449" t="s">
        <v>127</v>
      </c>
      <c r="B13" s="450">
        <v>2726.8</v>
      </c>
      <c r="C13" s="451">
        <f t="shared" si="3"/>
        <v>94.372534090122514</v>
      </c>
      <c r="D13" s="452">
        <f>B13/2650.25*100</f>
        <v>102.88840675407982</v>
      </c>
      <c r="E13" s="450">
        <v>1718.9</v>
      </c>
      <c r="F13" s="451">
        <f t="shared" si="4"/>
        <v>96.399528910324733</v>
      </c>
      <c r="G13" s="453">
        <f>E13/1645.8*100</f>
        <v>104.44160894397862</v>
      </c>
      <c r="H13" s="450">
        <v>1640.4</v>
      </c>
      <c r="I13" s="451">
        <f t="shared" si="2"/>
        <v>99.004164403403948</v>
      </c>
      <c r="J13" s="453">
        <f>H13/1473.8*100</f>
        <v>111.30411181978559</v>
      </c>
      <c r="K13" s="11"/>
      <c r="L13" s="11"/>
      <c r="M13" s="11"/>
    </row>
    <row r="14" spans="1:13" ht="18" hidden="1" customHeight="1" x14ac:dyDescent="0.25">
      <c r="A14" s="449" t="s">
        <v>128</v>
      </c>
      <c r="B14" s="450">
        <v>2842.3</v>
      </c>
      <c r="C14" s="451">
        <f t="shared" si="3"/>
        <v>104.23573419392696</v>
      </c>
      <c r="D14" s="452">
        <f>B14/2650.25*100</f>
        <v>107.24648618054901</v>
      </c>
      <c r="E14" s="450">
        <v>1788.9</v>
      </c>
      <c r="F14" s="451">
        <f t="shared" si="4"/>
        <v>104.07237186572809</v>
      </c>
      <c r="G14" s="453">
        <f>E14/1645.8*100</f>
        <v>108.69485964272695</v>
      </c>
      <c r="H14" s="450">
        <v>1706.3</v>
      </c>
      <c r="I14" s="451">
        <f t="shared" si="2"/>
        <v>104.01731285052425</v>
      </c>
      <c r="J14" s="453">
        <f>H14/1473.8*100</f>
        <v>115.77554620708372</v>
      </c>
      <c r="K14" s="11"/>
      <c r="L14" s="11"/>
      <c r="M14" s="11"/>
    </row>
    <row r="15" spans="1:13" ht="18" hidden="1" customHeight="1" thickBot="1" x14ac:dyDescent="0.3">
      <c r="A15" s="449" t="s">
        <v>132</v>
      </c>
      <c r="B15" s="450">
        <v>2955.4</v>
      </c>
      <c r="C15" s="451">
        <f t="shared" si="3"/>
        <v>103.97917179748795</v>
      </c>
      <c r="D15" s="452">
        <f>B15/2650.25*100</f>
        <v>111.51400811244223</v>
      </c>
      <c r="E15" s="450">
        <v>1847.5</v>
      </c>
      <c r="F15" s="451">
        <f t="shared" si="4"/>
        <v>103.27575605120465</v>
      </c>
      <c r="G15" s="453">
        <f>E15/1645.8*100</f>
        <v>112.25543808482198</v>
      </c>
      <c r="H15" s="450">
        <v>1754.5</v>
      </c>
      <c r="I15" s="451">
        <f t="shared" si="2"/>
        <v>102.82482564613491</v>
      </c>
      <c r="J15" s="453">
        <f>H15/1473.8*100</f>
        <v>119.04600352829422</v>
      </c>
      <c r="K15" s="11"/>
      <c r="L15" s="11"/>
      <c r="M15" s="11"/>
    </row>
    <row r="16" spans="1:13" ht="18" hidden="1" customHeight="1" x14ac:dyDescent="0.25">
      <c r="A16" s="454" t="s">
        <v>134</v>
      </c>
      <c r="B16" s="437">
        <v>3026.4</v>
      </c>
      <c r="C16" s="440">
        <f t="shared" si="3"/>
        <v>102.40238208025987</v>
      </c>
      <c r="D16" s="455">
        <f>B16/B16*100</f>
        <v>100</v>
      </c>
      <c r="E16" s="456">
        <v>1922.04</v>
      </c>
      <c r="F16" s="440">
        <f t="shared" si="4"/>
        <v>104.03464140730716</v>
      </c>
      <c r="G16" s="441">
        <f>E16/E16*100</f>
        <v>100</v>
      </c>
      <c r="H16" s="456">
        <v>1802</v>
      </c>
      <c r="I16" s="440">
        <f t="shared" si="2"/>
        <v>102.70732402393845</v>
      </c>
      <c r="J16" s="441">
        <f>H16/H16*100</f>
        <v>100</v>
      </c>
      <c r="K16" s="11"/>
      <c r="L16" s="11"/>
      <c r="M16" s="11"/>
    </row>
    <row r="17" spans="1:13" ht="18" hidden="1" customHeight="1" x14ac:dyDescent="0.25">
      <c r="A17" s="457" t="s">
        <v>9</v>
      </c>
      <c r="B17" s="458">
        <v>3049.23</v>
      </c>
      <c r="C17" s="451">
        <f t="shared" si="3"/>
        <v>100.75436161776368</v>
      </c>
      <c r="D17" s="452">
        <f>B17/B16*100</f>
        <v>100.75436161776368</v>
      </c>
      <c r="E17" s="458">
        <v>2038.6</v>
      </c>
      <c r="F17" s="451">
        <f t="shared" si="4"/>
        <v>106.06438991904434</v>
      </c>
      <c r="G17" s="453">
        <f>E17/1922*100</f>
        <v>106.06659729448491</v>
      </c>
      <c r="H17" s="458">
        <v>1880</v>
      </c>
      <c r="I17" s="451">
        <f t="shared" si="2"/>
        <v>104.32852386237515</v>
      </c>
      <c r="J17" s="453">
        <f>H17/1802*100</f>
        <v>104.32852386237515</v>
      </c>
      <c r="K17" s="11"/>
      <c r="L17" s="11"/>
      <c r="M17" s="11"/>
    </row>
    <row r="18" spans="1:13" ht="18" hidden="1" customHeight="1" x14ac:dyDescent="0.25">
      <c r="A18" s="457" t="s">
        <v>10</v>
      </c>
      <c r="B18" s="458">
        <v>3222.24</v>
      </c>
      <c r="C18" s="451">
        <f t="shared" ref="C18:C23" si="5">B18/B17*100</f>
        <v>105.67389144144586</v>
      </c>
      <c r="D18" s="452">
        <f>B18/B16*100</f>
        <v>106.4710547184774</v>
      </c>
      <c r="E18" s="458">
        <v>2109.6</v>
      </c>
      <c r="F18" s="451">
        <f t="shared" ref="F18:F23" si="6">E18/E17*100</f>
        <v>103.48278230157952</v>
      </c>
      <c r="G18" s="453">
        <f>E18/E16*100</f>
        <v>109.75838171942311</v>
      </c>
      <c r="H18" s="458">
        <v>1941</v>
      </c>
      <c r="I18" s="451">
        <f t="shared" ref="I18:I23" si="7">H18/H17*100</f>
        <v>103.24468085106382</v>
      </c>
      <c r="J18" s="453">
        <f>H18/H16*100</f>
        <v>107.71365149833518</v>
      </c>
      <c r="K18" s="11"/>
      <c r="L18" s="11"/>
      <c r="M18" s="11"/>
    </row>
    <row r="19" spans="1:13" ht="18" hidden="1" customHeight="1" x14ac:dyDescent="0.25">
      <c r="A19" s="457" t="s">
        <v>11</v>
      </c>
      <c r="B19" s="458">
        <v>3317.51</v>
      </c>
      <c r="C19" s="451">
        <f t="shared" si="5"/>
        <v>102.95663885992354</v>
      </c>
      <c r="D19" s="452">
        <f>B19/B16*100</f>
        <v>109.61901929685436</v>
      </c>
      <c r="E19" s="458">
        <v>2179.4</v>
      </c>
      <c r="F19" s="451">
        <f t="shared" si="6"/>
        <v>103.3086841107319</v>
      </c>
      <c r="G19" s="453">
        <f>E19/E16*100</f>
        <v>113.38993985557013</v>
      </c>
      <c r="H19" s="458">
        <v>1993.5</v>
      </c>
      <c r="I19" s="451">
        <f t="shared" si="7"/>
        <v>102.7047913446677</v>
      </c>
      <c r="J19" s="453">
        <f>H19/H16*100</f>
        <v>110.62708102108768</v>
      </c>
      <c r="K19" s="11"/>
      <c r="L19" s="11"/>
      <c r="M19" s="11"/>
    </row>
    <row r="20" spans="1:13" ht="16.5" hidden="1" customHeight="1" x14ac:dyDescent="0.25">
      <c r="A20" s="459" t="s">
        <v>12</v>
      </c>
      <c r="B20" s="458">
        <v>3437.04</v>
      </c>
      <c r="C20" s="451">
        <f t="shared" si="5"/>
        <v>103.60300345741234</v>
      </c>
      <c r="D20" s="452">
        <f>B20/B16*100</f>
        <v>113.56859635210151</v>
      </c>
      <c r="E20" s="458">
        <v>2274.83</v>
      </c>
      <c r="F20" s="451">
        <f t="shared" si="6"/>
        <v>104.37872809030007</v>
      </c>
      <c r="G20" s="453">
        <f>E20/E16*100</f>
        <v>118.35497700360034</v>
      </c>
      <c r="H20" s="450">
        <v>2070.3000000000002</v>
      </c>
      <c r="I20" s="451">
        <f t="shared" si="7"/>
        <v>103.85252069224981</v>
      </c>
      <c r="J20" s="453">
        <f>H20/H16*100</f>
        <v>114.88901220865706</v>
      </c>
      <c r="K20" s="11"/>
      <c r="L20" s="11"/>
      <c r="M20" s="11"/>
    </row>
    <row r="21" spans="1:13" ht="16.5" hidden="1" customHeight="1" x14ac:dyDescent="0.25">
      <c r="A21" s="460" t="s">
        <v>13</v>
      </c>
      <c r="B21" s="461">
        <v>3674.67</v>
      </c>
      <c r="C21" s="446">
        <f t="shared" si="5"/>
        <v>106.91379791913972</v>
      </c>
      <c r="D21" s="448">
        <f>B21/B16*100</f>
        <v>121.42049960348929</v>
      </c>
      <c r="E21" s="461">
        <v>2357.1</v>
      </c>
      <c r="F21" s="446">
        <f t="shared" si="6"/>
        <v>103.61653398275914</v>
      </c>
      <c r="G21" s="447">
        <f>E21/E16*100</f>
        <v>122.63532496722232</v>
      </c>
      <c r="H21" s="443">
        <v>2155.1999999999998</v>
      </c>
      <c r="I21" s="446">
        <f t="shared" si="7"/>
        <v>104.10085494855817</v>
      </c>
      <c r="J21" s="447">
        <f>H21/H16*100</f>
        <v>119.60044395116536</v>
      </c>
      <c r="K21" s="11"/>
      <c r="L21" s="11"/>
      <c r="M21" s="11"/>
    </row>
    <row r="22" spans="1:13" ht="16.5" hidden="1" customHeight="1" x14ac:dyDescent="0.25">
      <c r="A22" s="459" t="s">
        <v>14</v>
      </c>
      <c r="B22" s="458">
        <v>3705.87</v>
      </c>
      <c r="C22" s="451">
        <f t="shared" si="5"/>
        <v>100.84905583358506</v>
      </c>
      <c r="D22" s="452">
        <f>B22/B16*100</f>
        <v>122.45142743854083</v>
      </c>
      <c r="E22" s="458">
        <v>2355.83</v>
      </c>
      <c r="F22" s="451">
        <f t="shared" si="6"/>
        <v>99.946120232489079</v>
      </c>
      <c r="G22" s="453">
        <f>E22/E16*100</f>
        <v>122.56924933924371</v>
      </c>
      <c r="H22" s="450">
        <v>2173.9</v>
      </c>
      <c r="I22" s="451">
        <f t="shared" si="7"/>
        <v>100.86766889383819</v>
      </c>
      <c r="J22" s="453">
        <f>H22/H16*100</f>
        <v>120.63817980022198</v>
      </c>
      <c r="K22" s="11"/>
      <c r="L22" s="11"/>
      <c r="M22" s="11"/>
    </row>
    <row r="23" spans="1:13" ht="16.5" hidden="1" customHeight="1" x14ac:dyDescent="0.25">
      <c r="A23" s="459" t="s">
        <v>113</v>
      </c>
      <c r="B23" s="458">
        <v>3734.85</v>
      </c>
      <c r="C23" s="451">
        <f t="shared" si="5"/>
        <v>100.78200260667536</v>
      </c>
      <c r="D23" s="452">
        <f>B23/B16*100</f>
        <v>123.40900079302139</v>
      </c>
      <c r="E23" s="458">
        <v>2382.3000000000002</v>
      </c>
      <c r="F23" s="451">
        <f t="shared" si="6"/>
        <v>101.12359550561798</v>
      </c>
      <c r="G23" s="453">
        <f>E23/E16*100</f>
        <v>123.94643191608917</v>
      </c>
      <c r="H23" s="450">
        <v>2147.4</v>
      </c>
      <c r="I23" s="451">
        <f t="shared" si="7"/>
        <v>98.780992685956122</v>
      </c>
      <c r="J23" s="453">
        <f>H23/H16*100</f>
        <v>119.16759156492786</v>
      </c>
      <c r="K23" s="11"/>
      <c r="L23" s="11"/>
      <c r="M23" s="11"/>
    </row>
    <row r="24" spans="1:13" ht="16.5" hidden="1" customHeight="1" x14ac:dyDescent="0.25">
      <c r="A24" s="459" t="s">
        <v>121</v>
      </c>
      <c r="B24" s="461">
        <v>3311.01</v>
      </c>
      <c r="C24" s="446">
        <f t="shared" ref="C24:C31" si="8">B24/B23*100</f>
        <v>88.651753082453126</v>
      </c>
      <c r="D24" s="448">
        <f>B24/B16*100</f>
        <v>109.40424266455196</v>
      </c>
      <c r="E24" s="461">
        <v>2262.54</v>
      </c>
      <c r="F24" s="446">
        <f t="shared" ref="F24:F34" si="9">E24/E23*100</f>
        <v>94.972925324266456</v>
      </c>
      <c r="G24" s="447">
        <f>E24/E16*100</f>
        <v>117.71555222576013</v>
      </c>
      <c r="H24" s="443">
        <v>2068.1</v>
      </c>
      <c r="I24" s="446">
        <f t="shared" ref="I24:I31" si="10">H24/H23*100</f>
        <v>96.307162149576214</v>
      </c>
      <c r="J24" s="447">
        <f>H24/H16*100</f>
        <v>114.76692563817979</v>
      </c>
      <c r="K24" s="11"/>
      <c r="L24" s="11"/>
      <c r="M24" s="11"/>
    </row>
    <row r="25" spans="1:13" ht="16.5" hidden="1" customHeight="1" x14ac:dyDescent="0.25">
      <c r="A25" s="459" t="s">
        <v>127</v>
      </c>
      <c r="B25" s="458">
        <v>3270.26</v>
      </c>
      <c r="C25" s="451">
        <f t="shared" si="8"/>
        <v>98.769257718943777</v>
      </c>
      <c r="D25" s="452">
        <f>B25/B16*100</f>
        <v>108.05775839280993</v>
      </c>
      <c r="E25" s="458">
        <v>2196.8000000000002</v>
      </c>
      <c r="F25" s="451">
        <f t="shared" si="9"/>
        <v>97.094416010324693</v>
      </c>
      <c r="G25" s="453">
        <f>E25/E16*100</f>
        <v>114.29522798693057</v>
      </c>
      <c r="H25" s="450">
        <v>2037.8</v>
      </c>
      <c r="I25" s="451">
        <f t="shared" si="10"/>
        <v>98.534887094434509</v>
      </c>
      <c r="J25" s="453">
        <f>H25/H16*100</f>
        <v>113.08546059933407</v>
      </c>
      <c r="K25" s="11"/>
      <c r="L25" s="11"/>
      <c r="M25" s="11"/>
    </row>
    <row r="26" spans="1:13" ht="16.5" hidden="1" customHeight="1" x14ac:dyDescent="0.25">
      <c r="A26" s="459" t="s">
        <v>128</v>
      </c>
      <c r="B26" s="458">
        <v>3404.45</v>
      </c>
      <c r="C26" s="451">
        <f t="shared" si="8"/>
        <v>104.10334346504557</v>
      </c>
      <c r="D26" s="452">
        <f>B26/B16*100</f>
        <v>112.49173936029607</v>
      </c>
      <c r="E26" s="458">
        <v>2201.81</v>
      </c>
      <c r="F26" s="451">
        <f t="shared" si="9"/>
        <v>100.22805899490166</v>
      </c>
      <c r="G26" s="453">
        <f>E26/E16*100</f>
        <v>114.55588853509812</v>
      </c>
      <c r="H26" s="450">
        <v>2066.8000000000002</v>
      </c>
      <c r="I26" s="451">
        <f t="shared" si="10"/>
        <v>101.42310334674652</v>
      </c>
      <c r="J26" s="453">
        <f>H26/H16*100</f>
        <v>114.69478357380689</v>
      </c>
      <c r="K26" s="11"/>
      <c r="L26" s="11"/>
      <c r="M26" s="11"/>
    </row>
    <row r="27" spans="1:13" ht="16.5" hidden="1" customHeight="1" thickBot="1" x14ac:dyDescent="0.3">
      <c r="A27" s="459" t="s">
        <v>132</v>
      </c>
      <c r="B27" s="458">
        <v>3476.63</v>
      </c>
      <c r="C27" s="451">
        <f>B27/B26*100</f>
        <v>102.12016625299241</v>
      </c>
      <c r="D27" s="452">
        <f>B27/B16*100</f>
        <v>114.87675125561722</v>
      </c>
      <c r="E27" s="458">
        <v>2225.09</v>
      </c>
      <c r="F27" s="451">
        <f>E27/E26*100</f>
        <v>101.05731193881398</v>
      </c>
      <c r="G27" s="453">
        <f>E27/E16*100</f>
        <v>115.76710162119417</v>
      </c>
      <c r="H27" s="450">
        <v>2093.5</v>
      </c>
      <c r="I27" s="451">
        <f>H27/H26*100</f>
        <v>101.2918521385717</v>
      </c>
      <c r="J27" s="453">
        <f>H27/H16*100</f>
        <v>116.1764705882353</v>
      </c>
      <c r="K27" s="11"/>
      <c r="L27" s="11"/>
      <c r="M27" s="11"/>
    </row>
    <row r="28" spans="1:13" ht="16.5" hidden="1" customHeight="1" x14ac:dyDescent="0.25">
      <c r="A28" s="462" t="s">
        <v>146</v>
      </c>
      <c r="B28" s="456">
        <v>3437.58</v>
      </c>
      <c r="C28" s="440">
        <f>B28/B27*100</f>
        <v>98.876785852966805</v>
      </c>
      <c r="D28" s="441">
        <v>120.1</v>
      </c>
      <c r="E28" s="463">
        <v>2241.8000000000002</v>
      </c>
      <c r="F28" s="440">
        <f>E28/E27*100</f>
        <v>100.75098085920121</v>
      </c>
      <c r="G28" s="464">
        <f>E28/E16*100</f>
        <v>116.63649039562134</v>
      </c>
      <c r="H28" s="465">
        <v>2116.4</v>
      </c>
      <c r="I28" s="440">
        <f>H28/H27*100</f>
        <v>101.09386195366612</v>
      </c>
      <c r="J28" s="441">
        <f>H28/H16*100</f>
        <v>117.44728079911211</v>
      </c>
      <c r="K28" s="11"/>
      <c r="L28" s="11"/>
      <c r="M28" s="11"/>
    </row>
    <row r="29" spans="1:13" ht="16.5" hidden="1" customHeight="1" x14ac:dyDescent="0.25">
      <c r="A29" s="466" t="s">
        <v>9</v>
      </c>
      <c r="B29" s="461">
        <v>3458.68</v>
      </c>
      <c r="C29" s="446">
        <f>B29/B28*100</f>
        <v>100.61380389692749</v>
      </c>
      <c r="D29" s="447">
        <f t="shared" ref="D29:D34" si="11">B29/B$28*100</f>
        <v>100.61380389692749</v>
      </c>
      <c r="E29" s="467">
        <v>2295.15</v>
      </c>
      <c r="F29" s="446">
        <f>E29/E28*100</f>
        <v>102.37978410206084</v>
      </c>
      <c r="G29" s="468">
        <f t="shared" ref="G29:G34" si="12">E29/E$28*100</f>
        <v>102.37978410206084</v>
      </c>
      <c r="H29" s="443">
        <v>2159.42</v>
      </c>
      <c r="I29" s="446">
        <f>H29/H28*100</f>
        <v>102.03269703269704</v>
      </c>
      <c r="J29" s="447">
        <f t="shared" ref="J29:J34" si="13">H29/H$28*100</f>
        <v>102.03269703269704</v>
      </c>
      <c r="K29" s="11"/>
      <c r="L29" s="11"/>
      <c r="M29" s="11"/>
    </row>
    <row r="30" spans="1:13" ht="16.5" hidden="1" customHeight="1" x14ac:dyDescent="0.25">
      <c r="A30" s="466" t="s">
        <v>10</v>
      </c>
      <c r="B30" s="461">
        <v>3610.8</v>
      </c>
      <c r="C30" s="446">
        <f t="shared" si="8"/>
        <v>104.39820972162792</v>
      </c>
      <c r="D30" s="447">
        <f t="shared" si="11"/>
        <v>105.0390100012218</v>
      </c>
      <c r="E30" s="467">
        <v>2360.09</v>
      </c>
      <c r="F30" s="446">
        <f t="shared" si="9"/>
        <v>102.82944469860358</v>
      </c>
      <c r="G30" s="468">
        <f t="shared" si="12"/>
        <v>105.27656347577839</v>
      </c>
      <c r="H30" s="443">
        <v>2190.87</v>
      </c>
      <c r="I30" s="446">
        <f t="shared" si="10"/>
        <v>101.45640959146436</v>
      </c>
      <c r="J30" s="447">
        <f t="shared" si="13"/>
        <v>103.51871101871102</v>
      </c>
      <c r="K30" s="11"/>
      <c r="L30" s="11"/>
      <c r="M30" s="11"/>
    </row>
    <row r="31" spans="1:13" ht="16.5" hidden="1" customHeight="1" x14ac:dyDescent="0.25">
      <c r="A31" s="466" t="s">
        <v>11</v>
      </c>
      <c r="B31" s="461">
        <v>3757.48</v>
      </c>
      <c r="C31" s="446">
        <f t="shared" si="8"/>
        <v>104.06225767143016</v>
      </c>
      <c r="D31" s="447">
        <f t="shared" si="11"/>
        <v>109.30596524299072</v>
      </c>
      <c r="E31" s="467">
        <v>2423.02</v>
      </c>
      <c r="F31" s="446">
        <f t="shared" si="9"/>
        <v>102.66642373807777</v>
      </c>
      <c r="G31" s="468">
        <f t="shared" si="12"/>
        <v>108.08368275492906</v>
      </c>
      <c r="H31" s="443">
        <v>2204.0500000000002</v>
      </c>
      <c r="I31" s="446">
        <f t="shared" si="10"/>
        <v>100.60158749720432</v>
      </c>
      <c r="J31" s="447">
        <f t="shared" si="13"/>
        <v>104.14146664146664</v>
      </c>
      <c r="K31" s="11"/>
      <c r="L31" s="11"/>
      <c r="M31" s="11"/>
    </row>
    <row r="32" spans="1:13" ht="16.5" hidden="1" customHeight="1" x14ac:dyDescent="0.25">
      <c r="A32" s="466" t="s">
        <v>12</v>
      </c>
      <c r="B32" s="461">
        <v>3814.09</v>
      </c>
      <c r="C32" s="446">
        <f t="shared" ref="C32:C37" si="14">B32/B31*100</f>
        <v>101.50659484548154</v>
      </c>
      <c r="D32" s="447">
        <f t="shared" si="11"/>
        <v>110.95276328114548</v>
      </c>
      <c r="E32" s="467">
        <v>2406.36</v>
      </c>
      <c r="F32" s="446">
        <f t="shared" si="9"/>
        <v>99.312428291966228</v>
      </c>
      <c r="G32" s="468">
        <f t="shared" si="12"/>
        <v>107.34052993130521</v>
      </c>
      <c r="H32" s="443">
        <v>2212.92</v>
      </c>
      <c r="I32" s="446">
        <f t="shared" ref="I32:I37" si="15">H32/H31*100</f>
        <v>100.40244096095823</v>
      </c>
      <c r="J32" s="447">
        <f t="shared" si="13"/>
        <v>104.56057456057455</v>
      </c>
      <c r="K32" s="11"/>
      <c r="L32" s="11"/>
      <c r="M32" s="11"/>
    </row>
    <row r="33" spans="1:13" ht="16.5" hidden="1" customHeight="1" x14ac:dyDescent="0.25">
      <c r="A33" s="469" t="s">
        <v>13</v>
      </c>
      <c r="B33" s="458">
        <v>3947.2</v>
      </c>
      <c r="C33" s="451">
        <f t="shared" si="14"/>
        <v>103.48995435346306</v>
      </c>
      <c r="D33" s="453">
        <f t="shared" si="11"/>
        <v>114.82496407356338</v>
      </c>
      <c r="E33" s="470">
        <v>2406.1</v>
      </c>
      <c r="F33" s="471">
        <f t="shared" si="9"/>
        <v>99.989195299123978</v>
      </c>
      <c r="G33" s="472">
        <f t="shared" si="12"/>
        <v>107.32893210812739</v>
      </c>
      <c r="H33" s="473">
        <v>2240.4</v>
      </c>
      <c r="I33" s="451">
        <f t="shared" si="15"/>
        <v>101.2417981671276</v>
      </c>
      <c r="J33" s="453">
        <f t="shared" si="13"/>
        <v>105.85900585900585</v>
      </c>
      <c r="K33" s="11"/>
      <c r="L33" s="11"/>
      <c r="M33" s="11"/>
    </row>
    <row r="34" spans="1:13" ht="16.5" hidden="1" customHeight="1" x14ac:dyDescent="0.25">
      <c r="A34" s="466" t="s">
        <v>14</v>
      </c>
      <c r="B34" s="461">
        <v>3926.3</v>
      </c>
      <c r="C34" s="446">
        <f t="shared" si="14"/>
        <v>99.470510741791657</v>
      </c>
      <c r="D34" s="447">
        <f t="shared" si="11"/>
        <v>114.21697822305228</v>
      </c>
      <c r="E34" s="467">
        <v>2410.9299999999998</v>
      </c>
      <c r="F34" s="474">
        <f t="shared" si="9"/>
        <v>100.20073978637629</v>
      </c>
      <c r="G34" s="468">
        <f t="shared" si="12"/>
        <v>107.54438397716119</v>
      </c>
      <c r="H34" s="443">
        <v>2270.63</v>
      </c>
      <c r="I34" s="446">
        <f t="shared" si="15"/>
        <v>101.34931262274594</v>
      </c>
      <c r="J34" s="447">
        <f t="shared" si="13"/>
        <v>107.28737478737477</v>
      </c>
      <c r="K34" s="11"/>
      <c r="L34" s="11"/>
      <c r="M34" s="11"/>
    </row>
    <row r="35" spans="1:13" ht="16.5" hidden="1" customHeight="1" x14ac:dyDescent="0.25">
      <c r="A35" s="466" t="s">
        <v>113</v>
      </c>
      <c r="B35" s="461">
        <v>3709.52</v>
      </c>
      <c r="C35" s="446">
        <f t="shared" si="14"/>
        <v>94.478771362351324</v>
      </c>
      <c r="D35" s="447">
        <f>B35/B$28*100</f>
        <v>107.91079771234415</v>
      </c>
      <c r="E35" s="467">
        <v>2423.37</v>
      </c>
      <c r="F35" s="446">
        <f t="shared" ref="F35:F40" si="16">E35/E34*100</f>
        <v>100.51598345866533</v>
      </c>
      <c r="G35" s="468">
        <f>E35/E$28*100</f>
        <v>108.09929520920687</v>
      </c>
      <c r="H35" s="475">
        <v>2305.1999999999998</v>
      </c>
      <c r="I35" s="446">
        <f t="shared" si="15"/>
        <v>101.52248494911103</v>
      </c>
      <c r="J35" s="447">
        <f>H35/H$28*100</f>
        <v>108.92080892080891</v>
      </c>
      <c r="K35" s="11"/>
      <c r="L35" s="11"/>
      <c r="M35" s="11"/>
    </row>
    <row r="36" spans="1:13" ht="16.5" hidden="1" customHeight="1" x14ac:dyDescent="0.25">
      <c r="A36" s="466" t="s">
        <v>121</v>
      </c>
      <c r="B36" s="461">
        <v>3718.28</v>
      </c>
      <c r="C36" s="446">
        <f t="shared" si="14"/>
        <v>100.23614915137269</v>
      </c>
      <c r="D36" s="447">
        <f>B36/B$28*100</f>
        <v>108.16562814538135</v>
      </c>
      <c r="E36" s="467">
        <v>2428.86</v>
      </c>
      <c r="F36" s="446">
        <f t="shared" si="16"/>
        <v>100.22654402753193</v>
      </c>
      <c r="G36" s="468">
        <f>E36/E$28*100</f>
        <v>108.34418770630742</v>
      </c>
      <c r="H36" s="475">
        <v>2225.67</v>
      </c>
      <c r="I36" s="446">
        <f t="shared" si="15"/>
        <v>96.549973971889642</v>
      </c>
      <c r="J36" s="447">
        <f>H36/H$28*100</f>
        <v>105.16301266301267</v>
      </c>
      <c r="K36" s="11"/>
      <c r="L36" s="11"/>
      <c r="M36" s="11"/>
    </row>
    <row r="37" spans="1:13" ht="16.5" hidden="1" customHeight="1" x14ac:dyDescent="0.25">
      <c r="A37" s="476" t="s">
        <v>127</v>
      </c>
      <c r="B37" s="461">
        <v>3475.35</v>
      </c>
      <c r="C37" s="446">
        <f t="shared" si="14"/>
        <v>93.466602837871278</v>
      </c>
      <c r="D37" s="447">
        <f>B37/B$28*100</f>
        <v>101.09873806573229</v>
      </c>
      <c r="E37" s="467">
        <v>2313.62</v>
      </c>
      <c r="F37" s="446">
        <f t="shared" si="16"/>
        <v>95.25538730103834</v>
      </c>
      <c r="G37" s="447">
        <f>E37/E$28*100</f>
        <v>103.20367561780711</v>
      </c>
      <c r="H37" s="461">
        <v>2139.96</v>
      </c>
      <c r="I37" s="446">
        <f t="shared" si="15"/>
        <v>96.149024788041345</v>
      </c>
      <c r="J37" s="447">
        <f>H37/H$28*100</f>
        <v>101.11321111321112</v>
      </c>
      <c r="K37" s="11"/>
      <c r="L37" s="11"/>
      <c r="M37" s="11"/>
    </row>
    <row r="38" spans="1:13" ht="16.5" hidden="1" customHeight="1" x14ac:dyDescent="0.25">
      <c r="A38" s="476" t="s">
        <v>128</v>
      </c>
      <c r="B38" s="461">
        <v>3484.3</v>
      </c>
      <c r="C38" s="446">
        <f t="shared" ref="C38:C43" si="17">B38/B37*100</f>
        <v>100.25752801876071</v>
      </c>
      <c r="D38" s="447">
        <f>B38/B$28*100</f>
        <v>101.35909564286504</v>
      </c>
      <c r="E38" s="467">
        <v>2259.6999999999998</v>
      </c>
      <c r="F38" s="446">
        <f t="shared" si="16"/>
        <v>97.669453064893972</v>
      </c>
      <c r="G38" s="447">
        <f>E38/E$28*100</f>
        <v>100.79846551877954</v>
      </c>
      <c r="H38" s="461">
        <v>2101.3000000000002</v>
      </c>
      <c r="I38" s="446">
        <f t="shared" ref="I38:I43" si="18">H38/H37*100</f>
        <v>98.193424176152831</v>
      </c>
      <c r="J38" s="447">
        <f>H38/H$28*100</f>
        <v>99.286524286524298</v>
      </c>
      <c r="K38" s="11"/>
      <c r="L38" s="11"/>
      <c r="M38" s="11"/>
    </row>
    <row r="39" spans="1:13" ht="16.5" hidden="1" customHeight="1" thickBot="1" x14ac:dyDescent="0.3">
      <c r="A39" s="477" t="s">
        <v>132</v>
      </c>
      <c r="B39" s="478">
        <v>3509.28</v>
      </c>
      <c r="C39" s="479">
        <f t="shared" si="17"/>
        <v>100.71693022988835</v>
      </c>
      <c r="D39" s="480">
        <f>B39/B$28*100</f>
        <v>102.0857696402702</v>
      </c>
      <c r="E39" s="481">
        <v>2268.39</v>
      </c>
      <c r="F39" s="479">
        <f t="shared" si="16"/>
        <v>100.38456432269771</v>
      </c>
      <c r="G39" s="480">
        <f>E39/E$28*100</f>
        <v>101.1861004549915</v>
      </c>
      <c r="H39" s="478">
        <v>2107.6999999999998</v>
      </c>
      <c r="I39" s="479">
        <f t="shared" si="18"/>
        <v>100.30457335934895</v>
      </c>
      <c r="J39" s="480">
        <f>H39/H$28*100</f>
        <v>99.58892458892457</v>
      </c>
      <c r="K39" s="11"/>
      <c r="L39" s="11"/>
      <c r="M39" s="11"/>
    </row>
    <row r="40" spans="1:13" ht="3" hidden="1" customHeight="1" x14ac:dyDescent="0.2">
      <c r="A40" s="462" t="s">
        <v>157</v>
      </c>
      <c r="B40" s="482">
        <v>3484.4</v>
      </c>
      <c r="C40" s="483">
        <f t="shared" si="17"/>
        <v>99.291022659918838</v>
      </c>
      <c r="D40" s="484">
        <f t="shared" ref="D40:D45" si="19">B40/B$40*100</f>
        <v>100</v>
      </c>
      <c r="E40" s="485">
        <v>2298.23</v>
      </c>
      <c r="F40" s="483">
        <f t="shared" si="16"/>
        <v>101.31547044379494</v>
      </c>
      <c r="G40" s="486">
        <f t="shared" ref="G40:G45" si="20">E40/E$40*100</f>
        <v>100</v>
      </c>
      <c r="H40" s="482">
        <v>2131</v>
      </c>
      <c r="I40" s="483">
        <f t="shared" si="18"/>
        <v>101.10547041799119</v>
      </c>
      <c r="J40" s="484">
        <f t="shared" ref="J40:J45" si="21">H40/H$40*100</f>
        <v>100</v>
      </c>
      <c r="K40" s="11"/>
      <c r="L40" s="11"/>
      <c r="M40" s="11"/>
    </row>
    <row r="41" spans="1:13" ht="16.5" hidden="1" customHeight="1" x14ac:dyDescent="0.25">
      <c r="A41" s="466" t="s">
        <v>9</v>
      </c>
      <c r="B41" s="461">
        <v>3582.03</v>
      </c>
      <c r="C41" s="446">
        <f t="shared" si="17"/>
        <v>102.80191711628974</v>
      </c>
      <c r="D41" s="487">
        <f t="shared" si="19"/>
        <v>102.80191711628974</v>
      </c>
      <c r="E41" s="467">
        <v>2348.34</v>
      </c>
      <c r="F41" s="446">
        <f t="shared" ref="F41:F46" si="22">E41/E40*100</f>
        <v>102.18037359185112</v>
      </c>
      <c r="G41" s="488">
        <f t="shared" si="20"/>
        <v>102.18037359185112</v>
      </c>
      <c r="H41" s="489">
        <v>2192.7199999999998</v>
      </c>
      <c r="I41" s="446">
        <f t="shared" si="18"/>
        <v>102.89629282027218</v>
      </c>
      <c r="J41" s="487">
        <f t="shared" si="21"/>
        <v>102.89629282027218</v>
      </c>
      <c r="K41" s="11"/>
      <c r="L41" s="11"/>
      <c r="M41" s="11"/>
    </row>
    <row r="42" spans="1:13" ht="16.5" hidden="1" customHeight="1" x14ac:dyDescent="0.25">
      <c r="A42" s="466" t="s">
        <v>10</v>
      </c>
      <c r="B42" s="461">
        <v>3667.61</v>
      </c>
      <c r="C42" s="446">
        <f t="shared" si="17"/>
        <v>102.38914805291972</v>
      </c>
      <c r="D42" s="487">
        <f t="shared" si="19"/>
        <v>105.25800711743771</v>
      </c>
      <c r="E42" s="467">
        <v>2397.3200000000002</v>
      </c>
      <c r="F42" s="446">
        <f t="shared" si="22"/>
        <v>102.08572864236014</v>
      </c>
      <c r="G42" s="488">
        <f t="shared" si="20"/>
        <v>104.31157891072695</v>
      </c>
      <c r="H42" s="489">
        <v>2239.67</v>
      </c>
      <c r="I42" s="446">
        <f t="shared" si="18"/>
        <v>102.14117625597432</v>
      </c>
      <c r="J42" s="487">
        <f t="shared" si="21"/>
        <v>105.09948381041765</v>
      </c>
      <c r="K42" s="11"/>
      <c r="L42" s="11"/>
      <c r="M42" s="11"/>
    </row>
    <row r="43" spans="1:13" ht="16.5" hidden="1" customHeight="1" x14ac:dyDescent="0.25">
      <c r="A43" s="466" t="s">
        <v>11</v>
      </c>
      <c r="B43" s="461">
        <v>3761.96</v>
      </c>
      <c r="C43" s="446">
        <f t="shared" si="17"/>
        <v>102.57251997895087</v>
      </c>
      <c r="D43" s="487">
        <f t="shared" si="19"/>
        <v>107.96579037997932</v>
      </c>
      <c r="E43" s="467">
        <v>2457.02</v>
      </c>
      <c r="F43" s="446">
        <f t="shared" si="22"/>
        <v>102.49028081357514</v>
      </c>
      <c r="G43" s="488">
        <f t="shared" si="20"/>
        <v>106.9092301466781</v>
      </c>
      <c r="H43" s="489">
        <v>2272.67</v>
      </c>
      <c r="I43" s="446">
        <f t="shared" si="18"/>
        <v>101.47343135372621</v>
      </c>
      <c r="J43" s="487">
        <f t="shared" si="21"/>
        <v>106.64805255748475</v>
      </c>
      <c r="K43" s="11"/>
      <c r="L43" s="11"/>
      <c r="M43" s="11"/>
    </row>
    <row r="44" spans="1:13" ht="16.5" hidden="1" customHeight="1" x14ac:dyDescent="0.25">
      <c r="A44" s="466" t="s">
        <v>12</v>
      </c>
      <c r="B44" s="461">
        <v>3809.35</v>
      </c>
      <c r="C44" s="446">
        <f t="shared" ref="C44:C49" si="23">B44/B43*100</f>
        <v>101.2597156801242</v>
      </c>
      <c r="D44" s="487">
        <f t="shared" si="19"/>
        <v>109.32585237056594</v>
      </c>
      <c r="E44" s="467">
        <v>2470.25</v>
      </c>
      <c r="F44" s="446">
        <f t="shared" si="22"/>
        <v>100.53845715541591</v>
      </c>
      <c r="G44" s="488">
        <f t="shared" si="20"/>
        <v>107.48489054620293</v>
      </c>
      <c r="H44" s="489">
        <v>2282.61</v>
      </c>
      <c r="I44" s="446">
        <f t="shared" ref="I44:I49" si="24">H44/H43*100</f>
        <v>100.43737102174974</v>
      </c>
      <c r="J44" s="487">
        <f t="shared" si="21"/>
        <v>107.11450023463162</v>
      </c>
      <c r="K44" s="11"/>
      <c r="L44" s="11"/>
      <c r="M44" s="11"/>
    </row>
    <row r="45" spans="1:13" ht="16.5" hidden="1" customHeight="1" x14ac:dyDescent="0.2">
      <c r="A45" s="490" t="s">
        <v>13</v>
      </c>
      <c r="B45" s="489">
        <v>3854.5</v>
      </c>
      <c r="C45" s="491">
        <f t="shared" si="23"/>
        <v>101.18524157664694</v>
      </c>
      <c r="D45" s="487">
        <f t="shared" si="19"/>
        <v>110.62162782688554</v>
      </c>
      <c r="E45" s="492">
        <v>2532.1999999999998</v>
      </c>
      <c r="F45" s="491">
        <f t="shared" si="22"/>
        <v>102.50784333569476</v>
      </c>
      <c r="G45" s="488">
        <f t="shared" si="20"/>
        <v>110.18044321064471</v>
      </c>
      <c r="H45" s="489">
        <v>2316.8000000000002</v>
      </c>
      <c r="I45" s="491">
        <f t="shared" si="24"/>
        <v>101.49784676313519</v>
      </c>
      <c r="J45" s="487">
        <f t="shared" si="21"/>
        <v>108.71891130924449</v>
      </c>
      <c r="K45" s="11"/>
      <c r="L45" s="11"/>
      <c r="M45" s="11"/>
    </row>
    <row r="46" spans="1:13" ht="16.5" hidden="1" customHeight="1" x14ac:dyDescent="0.2">
      <c r="A46" s="490" t="s">
        <v>14</v>
      </c>
      <c r="B46" s="489">
        <v>3808.84</v>
      </c>
      <c r="C46" s="491">
        <f t="shared" si="23"/>
        <v>98.815410559086786</v>
      </c>
      <c r="D46" s="487">
        <f t="shared" ref="D46:D51" si="25">B46/B$40*100</f>
        <v>109.31121570428195</v>
      </c>
      <c r="E46" s="492">
        <v>2548.98</v>
      </c>
      <c r="F46" s="491">
        <f t="shared" si="22"/>
        <v>100.66266487639209</v>
      </c>
      <c r="G46" s="488">
        <f t="shared" ref="G46:G51" si="26">E46/E$40*100</f>
        <v>110.91057030845477</v>
      </c>
      <c r="H46" s="489">
        <v>2344.36</v>
      </c>
      <c r="I46" s="491">
        <f t="shared" si="24"/>
        <v>101.18957182320443</v>
      </c>
      <c r="J46" s="487">
        <f t="shared" ref="J46:J51" si="27">H46/H$40*100</f>
        <v>110.01220084467387</v>
      </c>
      <c r="K46" s="11"/>
      <c r="L46" s="11"/>
      <c r="M46" s="11"/>
    </row>
    <row r="47" spans="1:13" ht="16.5" hidden="1" customHeight="1" x14ac:dyDescent="0.2">
      <c r="A47" s="493" t="s">
        <v>113</v>
      </c>
      <c r="B47" s="494">
        <v>3758.33</v>
      </c>
      <c r="C47" s="495">
        <f t="shared" si="23"/>
        <v>98.673874460465655</v>
      </c>
      <c r="D47" s="496">
        <f t="shared" si="25"/>
        <v>107.86161175525197</v>
      </c>
      <c r="E47" s="497">
        <v>2617.46</v>
      </c>
      <c r="F47" s="495">
        <f>E47/E46*100</f>
        <v>102.68656482200724</v>
      </c>
      <c r="G47" s="498">
        <f t="shared" si="26"/>
        <v>113.89025467424932</v>
      </c>
      <c r="H47" s="494">
        <v>2354.6</v>
      </c>
      <c r="I47" s="495">
        <f t="shared" si="24"/>
        <v>100.4367929840127</v>
      </c>
      <c r="J47" s="496">
        <f t="shared" si="27"/>
        <v>110.49272641952135</v>
      </c>
      <c r="K47" s="11"/>
      <c r="L47" s="11"/>
      <c r="M47" s="11"/>
    </row>
    <row r="48" spans="1:13" ht="16.5" hidden="1" customHeight="1" x14ac:dyDescent="0.2">
      <c r="A48" s="493" t="s">
        <v>121</v>
      </c>
      <c r="B48" s="494">
        <v>3877.71</v>
      </c>
      <c r="C48" s="495">
        <f t="shared" si="23"/>
        <v>103.17641079947744</v>
      </c>
      <c r="D48" s="496">
        <f t="shared" si="25"/>
        <v>111.28773963953623</v>
      </c>
      <c r="E48" s="497">
        <v>2590.12</v>
      </c>
      <c r="F48" s="495">
        <f>E48/E47*100</f>
        <v>98.955475919402772</v>
      </c>
      <c r="G48" s="498">
        <f t="shared" si="26"/>
        <v>112.70064353872327</v>
      </c>
      <c r="H48" s="494">
        <v>2371.96</v>
      </c>
      <c r="I48" s="495">
        <f t="shared" si="24"/>
        <v>100.7372802174467</v>
      </c>
      <c r="J48" s="496">
        <f t="shared" si="27"/>
        <v>111.30736743312998</v>
      </c>
      <c r="K48" s="11"/>
      <c r="L48" s="11"/>
      <c r="M48" s="11"/>
    </row>
    <row r="49" spans="1:13" ht="16.5" hidden="1" customHeight="1" x14ac:dyDescent="0.2">
      <c r="A49" s="493" t="s">
        <v>127</v>
      </c>
      <c r="B49" s="494">
        <v>3758.21</v>
      </c>
      <c r="C49" s="495">
        <f t="shared" si="23"/>
        <v>96.918284245082802</v>
      </c>
      <c r="D49" s="496">
        <f t="shared" si="25"/>
        <v>107.85816783377338</v>
      </c>
      <c r="E49" s="497">
        <v>2496.67</v>
      </c>
      <c r="F49" s="495">
        <f>E49/E48*100</f>
        <v>96.392059055178919</v>
      </c>
      <c r="G49" s="498">
        <f t="shared" si="26"/>
        <v>108.63447087541283</v>
      </c>
      <c r="H49" s="494">
        <v>2442.54</v>
      </c>
      <c r="I49" s="495">
        <f t="shared" si="24"/>
        <v>102.97559823943068</v>
      </c>
      <c r="J49" s="496">
        <f t="shared" si="27"/>
        <v>114.61942749882684</v>
      </c>
      <c r="K49" s="11"/>
      <c r="L49" s="11"/>
      <c r="M49" s="11"/>
    </row>
    <row r="50" spans="1:13" ht="16.5" hidden="1" customHeight="1" x14ac:dyDescent="0.2">
      <c r="A50" s="493" t="s">
        <v>128</v>
      </c>
      <c r="B50" s="494">
        <v>3894.63</v>
      </c>
      <c r="C50" s="495">
        <f>B50/B49*100</f>
        <v>103.62991956277057</v>
      </c>
      <c r="D50" s="496">
        <f t="shared" si="25"/>
        <v>111.77333256801745</v>
      </c>
      <c r="E50" s="497">
        <v>2539.16</v>
      </c>
      <c r="F50" s="495">
        <f>E50/E49*100</f>
        <v>101.70186688669307</v>
      </c>
      <c r="G50" s="498">
        <f t="shared" si="26"/>
        <v>110.48328496277568</v>
      </c>
      <c r="H50" s="494">
        <v>2464.96</v>
      </c>
      <c r="I50" s="495">
        <f>H50/H49*100</f>
        <v>100.91789694334588</v>
      </c>
      <c r="J50" s="496">
        <f t="shared" si="27"/>
        <v>115.67151572031911</v>
      </c>
      <c r="K50" s="11"/>
      <c r="L50" s="11"/>
      <c r="M50" s="11"/>
    </row>
    <row r="51" spans="1:13" ht="1.5" hidden="1" customHeight="1" x14ac:dyDescent="0.2">
      <c r="A51" s="493" t="s">
        <v>132</v>
      </c>
      <c r="B51" s="494">
        <v>3912.55</v>
      </c>
      <c r="C51" s="495">
        <f>B51/B50*100</f>
        <v>100.46012073033896</v>
      </c>
      <c r="D51" s="496">
        <f t="shared" si="25"/>
        <v>112.2876248421536</v>
      </c>
      <c r="E51" s="497">
        <v>2618.0300000000002</v>
      </c>
      <c r="F51" s="495">
        <f>E51/E50*100</f>
        <v>103.10614533940358</v>
      </c>
      <c r="G51" s="498">
        <f t="shared" si="26"/>
        <v>113.91505636946695</v>
      </c>
      <c r="H51" s="494">
        <v>2519.35</v>
      </c>
      <c r="I51" s="495">
        <f>H51/H50*100</f>
        <v>102.20652667791769</v>
      </c>
      <c r="J51" s="496">
        <f t="shared" si="27"/>
        <v>118.22383857343969</v>
      </c>
      <c r="K51" s="11"/>
      <c r="L51" s="11"/>
      <c r="M51" s="11"/>
    </row>
    <row r="52" spans="1:13" ht="16.5" hidden="1" customHeight="1" thickBot="1" x14ac:dyDescent="0.25">
      <c r="A52" s="499" t="s">
        <v>269</v>
      </c>
      <c r="B52" s="500">
        <v>4663.51</v>
      </c>
      <c r="C52" s="501">
        <v>98.945726894678785</v>
      </c>
      <c r="D52" s="502">
        <v>104.97088462568681</v>
      </c>
      <c r="E52" s="500">
        <v>3171.84</v>
      </c>
      <c r="F52" s="501">
        <v>101.01755157027794</v>
      </c>
      <c r="G52" s="502">
        <v>104.26755905615349</v>
      </c>
      <c r="H52" s="500">
        <v>2871.48</v>
      </c>
      <c r="I52" s="501">
        <v>101.24213309828119</v>
      </c>
      <c r="J52" s="502">
        <v>110.06309075716574</v>
      </c>
      <c r="K52" s="11"/>
      <c r="L52" s="11"/>
      <c r="M52" s="11"/>
    </row>
    <row r="53" spans="1:13" ht="16.5" hidden="1" customHeight="1" thickBot="1" x14ac:dyDescent="0.25">
      <c r="A53" s="883" t="s">
        <v>272</v>
      </c>
      <c r="B53" s="884"/>
      <c r="C53" s="884"/>
      <c r="D53" s="884"/>
      <c r="E53" s="884"/>
      <c r="F53" s="884"/>
      <c r="G53" s="884"/>
      <c r="H53" s="884"/>
      <c r="I53" s="884"/>
      <c r="J53" s="885"/>
      <c r="K53" s="11"/>
      <c r="L53" s="11"/>
      <c r="M53" s="11"/>
    </row>
    <row r="54" spans="1:13" ht="15.75" hidden="1" customHeight="1" x14ac:dyDescent="0.2">
      <c r="A54" s="503" t="s">
        <v>9</v>
      </c>
      <c r="B54" s="504">
        <v>4636.76</v>
      </c>
      <c r="C54" s="483">
        <f>B54/B52*100</f>
        <v>99.426397713310365</v>
      </c>
      <c r="D54" s="484">
        <f>B54/B$52*100</f>
        <v>99.426397713310365</v>
      </c>
      <c r="E54" s="504">
        <v>3230.64</v>
      </c>
      <c r="F54" s="483">
        <f>E54/E52*100</f>
        <v>101.85381355932202</v>
      </c>
      <c r="G54" s="484">
        <f t="shared" ref="G54:G61" si="28">E54/E$52*100</f>
        <v>101.85381355932202</v>
      </c>
      <c r="H54" s="504">
        <v>2922.88</v>
      </c>
      <c r="I54" s="483">
        <f>H54/H52*100</f>
        <v>101.79001769122544</v>
      </c>
      <c r="J54" s="484">
        <f t="shared" ref="J54:J61" si="29">H54/H$52*100</f>
        <v>101.79001769122544</v>
      </c>
      <c r="K54" s="11"/>
      <c r="L54" s="11"/>
      <c r="M54" s="11"/>
    </row>
    <row r="55" spans="1:13" ht="17.25" hidden="1" customHeight="1" x14ac:dyDescent="0.2">
      <c r="A55" s="505" t="s">
        <v>10</v>
      </c>
      <c r="B55" s="506">
        <v>4730.58</v>
      </c>
      <c r="C55" s="491">
        <f>B55/B54*100</f>
        <v>102.02339564696037</v>
      </c>
      <c r="D55" s="487">
        <f t="shared" ref="D55:D61" si="30">B55/B$52*100</f>
        <v>101.438187116571</v>
      </c>
      <c r="E55" s="506">
        <v>3288.8</v>
      </c>
      <c r="F55" s="491">
        <f t="shared" ref="F55:F62" si="31">E55/E54*100</f>
        <v>101.80026248668996</v>
      </c>
      <c r="G55" s="487">
        <f t="shared" si="28"/>
        <v>103.68744955609361</v>
      </c>
      <c r="H55" s="506">
        <v>2998.3</v>
      </c>
      <c r="I55" s="491">
        <f t="shared" ref="I55:I62" si="32">H55/H54*100</f>
        <v>102.58033172761112</v>
      </c>
      <c r="J55" s="487">
        <f t="shared" si="29"/>
        <v>104.41653781325311</v>
      </c>
      <c r="K55" s="11"/>
      <c r="L55" s="11"/>
      <c r="M55" s="11"/>
    </row>
    <row r="56" spans="1:13" ht="17.25" hidden="1" customHeight="1" x14ac:dyDescent="0.2">
      <c r="A56" s="507" t="s">
        <v>11</v>
      </c>
      <c r="B56" s="508">
        <v>4763.34</v>
      </c>
      <c r="C56" s="495">
        <f t="shared" ref="C56:C62" si="33">B56/B55*100</f>
        <v>100.69251550549826</v>
      </c>
      <c r="D56" s="496">
        <f t="shared" si="30"/>
        <v>102.14066229084959</v>
      </c>
      <c r="E56" s="508">
        <v>3388</v>
      </c>
      <c r="F56" s="495">
        <f t="shared" si="31"/>
        <v>103.0162977377767</v>
      </c>
      <c r="G56" s="496">
        <f t="shared" si="28"/>
        <v>106.81497175141243</v>
      </c>
      <c r="H56" s="508">
        <v>3080.4</v>
      </c>
      <c r="I56" s="495">
        <f t="shared" si="32"/>
        <v>102.73821832371677</v>
      </c>
      <c r="J56" s="496">
        <f t="shared" si="29"/>
        <v>107.27569058464626</v>
      </c>
      <c r="K56" s="11"/>
      <c r="L56" s="11"/>
      <c r="M56" s="11"/>
    </row>
    <row r="57" spans="1:13" ht="17.25" hidden="1" customHeight="1" x14ac:dyDescent="0.2">
      <c r="A57" s="507" t="s">
        <v>12</v>
      </c>
      <c r="B57" s="508">
        <v>4923.8</v>
      </c>
      <c r="C57" s="495">
        <f t="shared" si="33"/>
        <v>103.3686446904903</v>
      </c>
      <c r="D57" s="496">
        <f t="shared" si="30"/>
        <v>105.58141828794191</v>
      </c>
      <c r="E57" s="508">
        <v>3444.6</v>
      </c>
      <c r="F57" s="495">
        <f t="shared" si="31"/>
        <v>101.67060212514758</v>
      </c>
      <c r="G57" s="496">
        <f t="shared" si="28"/>
        <v>108.5994249394673</v>
      </c>
      <c r="H57" s="508">
        <v>3137.5</v>
      </c>
      <c r="I57" s="495">
        <f t="shared" si="32"/>
        <v>101.85365536943254</v>
      </c>
      <c r="J57" s="496">
        <f t="shared" si="29"/>
        <v>109.26421218326439</v>
      </c>
      <c r="K57" s="11"/>
      <c r="L57" s="11"/>
      <c r="M57" s="11"/>
    </row>
    <row r="58" spans="1:13" ht="18.75" hidden="1" customHeight="1" x14ac:dyDescent="0.2">
      <c r="A58" s="507" t="s">
        <v>13</v>
      </c>
      <c r="B58" s="508">
        <v>5473.72</v>
      </c>
      <c r="C58" s="495">
        <f t="shared" si="33"/>
        <v>111.16860961046346</v>
      </c>
      <c r="D58" s="496">
        <f t="shared" si="30"/>
        <v>117.37339471771261</v>
      </c>
      <c r="E58" s="508">
        <v>3637</v>
      </c>
      <c r="F58" s="495">
        <f t="shared" si="31"/>
        <v>105.58555420077805</v>
      </c>
      <c r="G58" s="496">
        <f t="shared" si="28"/>
        <v>114.66530468119451</v>
      </c>
      <c r="H58" s="508">
        <v>3235.71</v>
      </c>
      <c r="I58" s="495">
        <f t="shared" si="32"/>
        <v>103.13019920318725</v>
      </c>
      <c r="J58" s="496">
        <f t="shared" si="29"/>
        <v>112.68439968239375</v>
      </c>
      <c r="K58" s="11"/>
      <c r="L58" s="11"/>
      <c r="M58" s="11"/>
    </row>
    <row r="59" spans="1:13" hidden="1" x14ac:dyDescent="0.2">
      <c r="A59" s="507" t="s">
        <v>14</v>
      </c>
      <c r="B59" s="508">
        <v>4886.84</v>
      </c>
      <c r="C59" s="495">
        <f t="shared" si="33"/>
        <v>89.278223950074178</v>
      </c>
      <c r="D59" s="496">
        <f t="shared" si="30"/>
        <v>104.78888219388401</v>
      </c>
      <c r="E59" s="508">
        <v>3571.24</v>
      </c>
      <c r="F59" s="495">
        <f t="shared" si="31"/>
        <v>98.191916414627428</v>
      </c>
      <c r="G59" s="496">
        <f t="shared" si="28"/>
        <v>112.59206012913639</v>
      </c>
      <c r="H59" s="508">
        <v>3281.88</v>
      </c>
      <c r="I59" s="495">
        <f t="shared" si="32"/>
        <v>101.42688930713817</v>
      </c>
      <c r="J59" s="496">
        <f t="shared" si="29"/>
        <v>114.29228133227465</v>
      </c>
      <c r="K59" s="11"/>
      <c r="L59" s="11"/>
      <c r="M59" s="11"/>
    </row>
    <row r="60" spans="1:13" hidden="1" x14ac:dyDescent="0.2">
      <c r="A60" s="507" t="s">
        <v>113</v>
      </c>
      <c r="B60" s="508">
        <v>4926.45</v>
      </c>
      <c r="C60" s="495">
        <f t="shared" si="33"/>
        <v>100.81054423717575</v>
      </c>
      <c r="D60" s="496">
        <f t="shared" si="30"/>
        <v>105.63824243970743</v>
      </c>
      <c r="E60" s="508">
        <v>3592.64</v>
      </c>
      <c r="F60" s="495">
        <f t="shared" si="31"/>
        <v>100.59923163943057</v>
      </c>
      <c r="G60" s="496">
        <f t="shared" si="28"/>
        <v>113.26674737691687</v>
      </c>
      <c r="H60" s="508">
        <v>3180.11</v>
      </c>
      <c r="I60" s="495">
        <f t="shared" si="32"/>
        <v>96.899033480809777</v>
      </c>
      <c r="J60" s="496">
        <f t="shared" si="29"/>
        <v>110.74811595414211</v>
      </c>
      <c r="K60" s="11"/>
      <c r="L60" s="11"/>
      <c r="M60" s="11"/>
    </row>
    <row r="61" spans="1:13" hidden="1" x14ac:dyDescent="0.2">
      <c r="A61" s="505" t="s">
        <v>121</v>
      </c>
      <c r="B61" s="506">
        <v>4913.3500000000004</v>
      </c>
      <c r="C61" s="491">
        <f>B61/B60*100</f>
        <v>99.73408844096663</v>
      </c>
      <c r="D61" s="487">
        <f t="shared" si="30"/>
        <v>105.35733814230055</v>
      </c>
      <c r="E61" s="506">
        <v>3552.92</v>
      </c>
      <c r="F61" s="491">
        <f>E61/E60*100</f>
        <v>98.894406341854463</v>
      </c>
      <c r="G61" s="487">
        <f t="shared" si="28"/>
        <v>112.01447740112994</v>
      </c>
      <c r="H61" s="506">
        <v>3017.5</v>
      </c>
      <c r="I61" s="491">
        <f>H61/H60*100</f>
        <v>94.886654864139913</v>
      </c>
      <c r="J61" s="487">
        <f t="shared" si="29"/>
        <v>105.08518255394431</v>
      </c>
      <c r="K61" s="11"/>
      <c r="L61" s="11"/>
      <c r="M61" s="11"/>
    </row>
    <row r="62" spans="1:13" ht="17.25" hidden="1" customHeight="1" x14ac:dyDescent="0.2">
      <c r="A62" s="505" t="s">
        <v>127</v>
      </c>
      <c r="B62" s="506">
        <v>4746.9399999999996</v>
      </c>
      <c r="C62" s="491">
        <f t="shared" si="33"/>
        <v>96.613105111583735</v>
      </c>
      <c r="D62" s="487">
        <f>B62/B$52*100</f>
        <v>101.78899584218752</v>
      </c>
      <c r="E62" s="506">
        <v>3429.76</v>
      </c>
      <c r="F62" s="491">
        <f t="shared" si="31"/>
        <v>96.533555498012902</v>
      </c>
      <c r="G62" s="487">
        <f>E62/E$52*100</f>
        <v>108.13155770782889</v>
      </c>
      <c r="H62" s="506">
        <v>2996.05</v>
      </c>
      <c r="I62" s="491">
        <f t="shared" si="32"/>
        <v>99.289146644573322</v>
      </c>
      <c r="J62" s="487">
        <f>H62/H$52*100</f>
        <v>104.33818100770335</v>
      </c>
      <c r="K62" s="11"/>
      <c r="L62" s="11"/>
      <c r="M62" s="11"/>
    </row>
    <row r="63" spans="1:13" ht="15.75" hidden="1" customHeight="1" x14ac:dyDescent="0.2">
      <c r="A63" s="509" t="s">
        <v>128</v>
      </c>
      <c r="B63" s="510">
        <v>4675.8999999999996</v>
      </c>
      <c r="C63" s="511">
        <f>B63/B62*100</f>
        <v>98.503456963854603</v>
      </c>
      <c r="D63" s="512">
        <f>B63/B$52*100</f>
        <v>100.26567971334894</v>
      </c>
      <c r="E63" s="510">
        <v>3401.8</v>
      </c>
      <c r="F63" s="511">
        <f>E63/E62*100</f>
        <v>99.184782608695656</v>
      </c>
      <c r="G63" s="512">
        <f>E63/E$52*100</f>
        <v>107.25005044390639</v>
      </c>
      <c r="H63" s="510">
        <v>3043.7</v>
      </c>
      <c r="I63" s="511">
        <f>H63/H62*100</f>
        <v>101.59042739607149</v>
      </c>
      <c r="J63" s="512">
        <f>H63/H$52*100</f>
        <v>105.99760402301253</v>
      </c>
      <c r="K63" s="11"/>
      <c r="L63" s="11"/>
      <c r="M63" s="11"/>
    </row>
    <row r="64" spans="1:13" ht="15.75" hidden="1" customHeight="1" x14ac:dyDescent="0.2">
      <c r="A64" s="507" t="s">
        <v>132</v>
      </c>
      <c r="B64" s="508">
        <v>4645.1000000000004</v>
      </c>
      <c r="C64" s="495">
        <f>B64/B63*100</f>
        <v>99.341303278513237</v>
      </c>
      <c r="D64" s="496">
        <f>B64/B$52*100</f>
        <v>99.605232968300712</v>
      </c>
      <c r="E64" s="508">
        <v>3472.7</v>
      </c>
      <c r="F64" s="495">
        <f>E64/E63*100</f>
        <v>102.08419072255863</v>
      </c>
      <c r="G64" s="496">
        <f>E64/E$52*100</f>
        <v>109.48534604519773</v>
      </c>
      <c r="H64" s="508">
        <v>3139.4</v>
      </c>
      <c r="I64" s="495">
        <f>H64/H63*100</f>
        <v>103.14419949403688</v>
      </c>
      <c r="J64" s="496">
        <f>H64/H$52*100</f>
        <v>109.33038015239529</v>
      </c>
      <c r="K64" s="11"/>
      <c r="L64" s="11"/>
      <c r="M64" s="11"/>
    </row>
    <row r="65" spans="1:13" ht="16.5" customHeight="1" thickBot="1" x14ac:dyDescent="0.25">
      <c r="A65" s="499" t="s">
        <v>327</v>
      </c>
      <c r="B65" s="500">
        <v>4758.3999999999996</v>
      </c>
      <c r="C65" s="501">
        <f>B65/B64*100</f>
        <v>102.43912940517963</v>
      </c>
      <c r="D65" s="502">
        <f>B65/B$52*100</f>
        <v>102.0347334947282</v>
      </c>
      <c r="E65" s="500">
        <v>3603.54</v>
      </c>
      <c r="F65" s="501">
        <f>E65/E64*100</f>
        <v>103.76767356811702</v>
      </c>
      <c r="G65" s="502">
        <f>E65/E$52*100</f>
        <v>113.61039648910412</v>
      </c>
      <c r="H65" s="500">
        <v>3297.89</v>
      </c>
      <c r="I65" s="501">
        <f>H65/H64*100</f>
        <v>105.04841689494808</v>
      </c>
      <c r="J65" s="502">
        <f>H65/H$52*100</f>
        <v>114.84983353531976</v>
      </c>
      <c r="K65" s="11"/>
      <c r="L65" s="11"/>
      <c r="M65" s="11"/>
    </row>
    <row r="66" spans="1:13" ht="16.5" customHeight="1" thickBot="1" x14ac:dyDescent="0.25">
      <c r="A66" s="883" t="s">
        <v>329</v>
      </c>
      <c r="B66" s="884"/>
      <c r="C66" s="884"/>
      <c r="D66" s="884"/>
      <c r="E66" s="884"/>
      <c r="F66" s="884"/>
      <c r="G66" s="884"/>
      <c r="H66" s="884"/>
      <c r="I66" s="884"/>
      <c r="J66" s="885"/>
      <c r="K66" s="11"/>
      <c r="L66" s="11"/>
      <c r="M66" s="11"/>
    </row>
    <row r="67" spans="1:13" ht="16.5" customHeight="1" x14ac:dyDescent="0.2">
      <c r="A67" s="513" t="s">
        <v>9</v>
      </c>
      <c r="B67" s="514">
        <v>5223.7700000000004</v>
      </c>
      <c r="C67" s="515">
        <f>B67/B65*100</f>
        <v>109.77996805648959</v>
      </c>
      <c r="D67" s="516">
        <f>B67/B$65*100</f>
        <v>109.77996805648959</v>
      </c>
      <c r="E67" s="514">
        <v>3900.95</v>
      </c>
      <c r="F67" s="515">
        <f>E67/E65*100</f>
        <v>108.25327317027144</v>
      </c>
      <c r="G67" s="516">
        <f>E67/E$65*100</f>
        <v>108.25327317027144</v>
      </c>
      <c r="H67" s="514">
        <v>3592.51</v>
      </c>
      <c r="I67" s="515">
        <f>H67/H65*100</f>
        <v>108.93359087173921</v>
      </c>
      <c r="J67" s="516">
        <f>H67/H$65*100</f>
        <v>108.93359087173921</v>
      </c>
      <c r="K67" s="11"/>
      <c r="L67" s="11"/>
      <c r="M67" s="11"/>
    </row>
    <row r="68" spans="1:13" ht="16.5" customHeight="1" x14ac:dyDescent="0.2">
      <c r="A68" s="507" t="s">
        <v>10</v>
      </c>
      <c r="B68" s="508">
        <v>5449.3</v>
      </c>
      <c r="C68" s="495">
        <f>B68/B67*100</f>
        <v>104.31737997653035</v>
      </c>
      <c r="D68" s="496">
        <f>B68/B$65*100</f>
        <v>114.51958641560189</v>
      </c>
      <c r="E68" s="508">
        <v>4060.44</v>
      </c>
      <c r="F68" s="495">
        <f>E68/E67*100</f>
        <v>104.08849126494827</v>
      </c>
      <c r="G68" s="496">
        <f>E68/E$65*100</f>
        <v>112.67919878785861</v>
      </c>
      <c r="H68" s="508">
        <v>3730.03</v>
      </c>
      <c r="I68" s="495">
        <f>H68/H67*100</f>
        <v>103.82796429237497</v>
      </c>
      <c r="J68" s="496">
        <f>H68/H$65*100</f>
        <v>113.10352983271123</v>
      </c>
      <c r="K68" s="11"/>
      <c r="L68" s="11"/>
      <c r="M68" s="11"/>
    </row>
    <row r="69" spans="1:13" ht="16.5" customHeight="1" x14ac:dyDescent="0.2">
      <c r="A69" s="507" t="s">
        <v>11</v>
      </c>
      <c r="B69" s="508">
        <v>5698.93</v>
      </c>
      <c r="C69" s="495">
        <f>B69/B68*100</f>
        <v>104.58095535206357</v>
      </c>
      <c r="D69" s="496">
        <f>B69/B$65*100</f>
        <v>119.76567753866847</v>
      </c>
      <c r="E69" s="508">
        <v>4141.03</v>
      </c>
      <c r="F69" s="495">
        <f>E69/E68*100</f>
        <v>101.98476027228575</v>
      </c>
      <c r="G69" s="496">
        <f>E69/E$65*100</f>
        <v>114.91561076052992</v>
      </c>
      <c r="H69" s="508">
        <v>3774.34</v>
      </c>
      <c r="I69" s="495">
        <f>H69/H68*100</f>
        <v>101.18792610247102</v>
      </c>
      <c r="J69" s="496">
        <f>H69/H$65*100</f>
        <v>114.4471161864101</v>
      </c>
      <c r="K69" s="11"/>
      <c r="L69" s="11"/>
      <c r="M69" s="11"/>
    </row>
    <row r="70" spans="1:13" ht="16.5" customHeight="1" x14ac:dyDescent="0.2">
      <c r="A70" s="505" t="s">
        <v>12</v>
      </c>
      <c r="B70" s="506">
        <v>5747.51</v>
      </c>
      <c r="C70" s="495">
        <f t="shared" ref="C70:C73" si="34">B70/B69*100</f>
        <v>100.85244072132839</v>
      </c>
      <c r="D70" s="496">
        <f t="shared" ref="D70:D71" si="35">B70/B$65*100</f>
        <v>120.78660894418294</v>
      </c>
      <c r="E70" s="508">
        <v>4174.51</v>
      </c>
      <c r="F70" s="495">
        <f t="shared" ref="F70:F73" si="36">E70/E69*100</f>
        <v>100.80849450499032</v>
      </c>
      <c r="G70" s="496">
        <f t="shared" ref="G70:G71" si="37">E70/E$65*100</f>
        <v>115.84469715890486</v>
      </c>
      <c r="H70" s="508">
        <v>3785.74</v>
      </c>
      <c r="I70" s="495">
        <f t="shared" ref="I70:I73" si="38">H70/H69*100</f>
        <v>100.30203956188366</v>
      </c>
      <c r="J70" s="496">
        <f t="shared" ref="J70:J71" si="39">H70/H$65*100</f>
        <v>114.79279175472803</v>
      </c>
      <c r="K70" s="11"/>
      <c r="L70" s="11"/>
      <c r="M70" s="11"/>
    </row>
    <row r="71" spans="1:13" ht="16.5" customHeight="1" x14ac:dyDescent="0.2">
      <c r="A71" s="507" t="s">
        <v>13</v>
      </c>
      <c r="B71" s="508">
        <v>5664.71</v>
      </c>
      <c r="C71" s="495">
        <f t="shared" si="34"/>
        <v>98.559376147235938</v>
      </c>
      <c r="D71" s="496">
        <f t="shared" si="35"/>
        <v>119.04652824478816</v>
      </c>
      <c r="E71" s="508">
        <v>4204.16</v>
      </c>
      <c r="F71" s="495">
        <f t="shared" si="36"/>
        <v>100.71026300092704</v>
      </c>
      <c r="G71" s="496">
        <f t="shared" si="37"/>
        <v>116.66749918136054</v>
      </c>
      <c r="H71" s="508">
        <v>3824.29</v>
      </c>
      <c r="I71" s="495">
        <f t="shared" si="38"/>
        <v>101.01829497007191</v>
      </c>
      <c r="J71" s="496">
        <f t="shared" si="39"/>
        <v>115.96172097917155</v>
      </c>
      <c r="K71" s="11"/>
      <c r="L71" s="11"/>
      <c r="M71" s="11"/>
    </row>
    <row r="72" spans="1:13" ht="16.5" customHeight="1" x14ac:dyDescent="0.2">
      <c r="A72" s="507" t="s">
        <v>14</v>
      </c>
      <c r="B72" s="508">
        <v>5577.76</v>
      </c>
      <c r="C72" s="495">
        <f t="shared" si="34"/>
        <v>98.465058228929635</v>
      </c>
      <c r="D72" s="496">
        <f t="shared" ref="D72:D73" si="40">B72/B$65*100</f>
        <v>117.21923335574984</v>
      </c>
      <c r="E72" s="508">
        <v>4148.72</v>
      </c>
      <c r="F72" s="495">
        <f t="shared" si="36"/>
        <v>98.681306134875939</v>
      </c>
      <c r="G72" s="496">
        <f t="shared" ref="G72:G73" si="41">E72/E$65*100</f>
        <v>115.12901202706229</v>
      </c>
      <c r="H72" s="508">
        <v>3792.68</v>
      </c>
      <c r="I72" s="495">
        <f t="shared" si="38"/>
        <v>99.173441344667907</v>
      </c>
      <c r="J72" s="496">
        <f t="shared" ref="J72:J73" si="42">H72/H$65*100</f>
        <v>115.00322933754612</v>
      </c>
      <c r="K72" s="11"/>
      <c r="L72" s="11"/>
      <c r="M72" s="11"/>
    </row>
    <row r="73" spans="1:13" ht="16.5" customHeight="1" x14ac:dyDescent="0.2">
      <c r="A73" s="505" t="s">
        <v>113</v>
      </c>
      <c r="B73" s="506">
        <v>5623.5</v>
      </c>
      <c r="C73" s="491">
        <f t="shared" si="34"/>
        <v>100.82004245431857</v>
      </c>
      <c r="D73" s="487">
        <f t="shared" si="40"/>
        <v>118.18048083389377</v>
      </c>
      <c r="E73" s="506">
        <v>4224.0200000000004</v>
      </c>
      <c r="F73" s="491">
        <f t="shared" si="36"/>
        <v>101.81501764399623</v>
      </c>
      <c r="G73" s="487">
        <f t="shared" si="41"/>
        <v>117.218623908712</v>
      </c>
      <c r="H73" s="506">
        <v>3765.76</v>
      </c>
      <c r="I73" s="491">
        <f t="shared" si="38"/>
        <v>99.290211670902906</v>
      </c>
      <c r="J73" s="487">
        <f t="shared" si="42"/>
        <v>114.18694983762346</v>
      </c>
      <c r="K73" s="11"/>
      <c r="L73" s="11"/>
      <c r="M73" s="11"/>
    </row>
    <row r="74" spans="1:13" ht="16.5" customHeight="1" x14ac:dyDescent="0.2">
      <c r="A74" s="505" t="s">
        <v>121</v>
      </c>
      <c r="B74" s="506">
        <v>5652.44</v>
      </c>
      <c r="C74" s="491">
        <f t="shared" ref="C74:C75" si="43">B74/B73*100</f>
        <v>100.51462612252155</v>
      </c>
      <c r="D74" s="487">
        <f t="shared" ref="D74:D75" si="44">B74/B$65*100</f>
        <v>118.78866845998655</v>
      </c>
      <c r="E74" s="506">
        <v>4125.17</v>
      </c>
      <c r="F74" s="491">
        <f t="shared" ref="F74:F75" si="45">E74/E73*100</f>
        <v>97.659812216798201</v>
      </c>
      <c r="G74" s="487">
        <f t="shared" ref="G74:G75" si="46">E74/E$65*100</f>
        <v>114.47548799236307</v>
      </c>
      <c r="H74" s="506">
        <v>3583.85</v>
      </c>
      <c r="I74" s="491">
        <f t="shared" ref="I74:I75" si="47">H74/H73*100</f>
        <v>95.169368201903453</v>
      </c>
      <c r="J74" s="487">
        <f t="shared" ref="J74:J75" si="48">H74/H$65*100</f>
        <v>108.67099872949069</v>
      </c>
      <c r="K74" s="11"/>
      <c r="L74" s="11"/>
      <c r="M74" s="11"/>
    </row>
    <row r="75" spans="1:13" ht="16.5" customHeight="1" x14ac:dyDescent="0.2">
      <c r="A75" s="517" t="s">
        <v>127</v>
      </c>
      <c r="B75" s="518">
        <v>5500.74</v>
      </c>
      <c r="C75" s="519">
        <f t="shared" si="43"/>
        <v>97.316203267969243</v>
      </c>
      <c r="D75" s="520">
        <f t="shared" si="44"/>
        <v>115.60062205783457</v>
      </c>
      <c r="E75" s="518">
        <v>3994.18</v>
      </c>
      <c r="F75" s="519">
        <f t="shared" si="45"/>
        <v>96.824615712806988</v>
      </c>
      <c r="G75" s="520">
        <f t="shared" si="46"/>
        <v>110.84045133396604</v>
      </c>
      <c r="H75" s="518">
        <v>3516.69</v>
      </c>
      <c r="I75" s="519">
        <f t="shared" si="47"/>
        <v>98.126037641084324</v>
      </c>
      <c r="J75" s="520">
        <f t="shared" si="48"/>
        <v>106.63454511824229</v>
      </c>
      <c r="K75" s="11"/>
      <c r="L75" s="11"/>
      <c r="M75" s="11"/>
    </row>
    <row r="76" spans="1:13" ht="16.5" customHeight="1" x14ac:dyDescent="0.2">
      <c r="A76" s="554" t="s">
        <v>128</v>
      </c>
      <c r="B76" s="555">
        <v>5362.02</v>
      </c>
      <c r="C76" s="556">
        <f t="shared" ref="C76" si="49">B76/B75*100</f>
        <v>97.478157484265765</v>
      </c>
      <c r="D76" s="557">
        <f t="shared" ref="D76" si="50">B76/B$65*100</f>
        <v>112.68535642232685</v>
      </c>
      <c r="E76" s="555">
        <v>3943.1</v>
      </c>
      <c r="F76" s="556">
        <f>E76/E75*100</f>
        <v>98.721139257619839</v>
      </c>
      <c r="G76" s="557">
        <f>E76/E$65*100</f>
        <v>109.42295631517895</v>
      </c>
      <c r="H76" s="555">
        <v>3516.52</v>
      </c>
      <c r="I76" s="556">
        <f>H76/H75*100</f>
        <v>99.995165908851789</v>
      </c>
      <c r="J76" s="557">
        <f>H76/H$65*100</f>
        <v>106.62939030713578</v>
      </c>
      <c r="K76" s="11"/>
      <c r="L76" s="11"/>
      <c r="M76" s="11"/>
    </row>
    <row r="77" spans="1:13" ht="16.5" customHeight="1" x14ac:dyDescent="0.2">
      <c r="A77" s="554" t="s">
        <v>132</v>
      </c>
      <c r="B77" s="555">
        <v>5338.1</v>
      </c>
      <c r="C77" s="556">
        <f t="shared" ref="C77" si="51">B77/B76*100</f>
        <v>99.55389946326197</v>
      </c>
      <c r="D77" s="557">
        <f t="shared" ref="D77" si="52">B77/B$65*100</f>
        <v>112.1826664425017</v>
      </c>
      <c r="E77" s="555">
        <v>4023.2</v>
      </c>
      <c r="F77" s="556">
        <f>E77/E76*100</f>
        <v>102.03139661687504</v>
      </c>
      <c r="G77" s="557">
        <f>E77/E$65*100</f>
        <v>111.64577054785016</v>
      </c>
      <c r="H77" s="555">
        <v>3547.2</v>
      </c>
      <c r="I77" s="556">
        <f>H77/H76*100</f>
        <v>100.87245344829547</v>
      </c>
      <c r="J77" s="557">
        <f>H77/H$65*100</f>
        <v>107.55968209976683</v>
      </c>
      <c r="K77" s="11"/>
      <c r="L77" s="11"/>
      <c r="M77" s="11"/>
    </row>
    <row r="78" spans="1:13" ht="16.5" customHeight="1" thickBot="1" x14ac:dyDescent="0.25">
      <c r="A78" s="558" t="s">
        <v>133</v>
      </c>
      <c r="B78" s="702">
        <v>5381.16</v>
      </c>
      <c r="C78" s="559">
        <f t="shared" ref="C78" si="53">B78/B77*100</f>
        <v>100.80665405294017</v>
      </c>
      <c r="D78" s="560">
        <f t="shared" ref="D78" si="54">B78/B$65*100</f>
        <v>113.08759246805649</v>
      </c>
      <c r="E78" s="702">
        <v>4063.97</v>
      </c>
      <c r="F78" s="559">
        <f>E78/E77*100</f>
        <v>101.01337243984887</v>
      </c>
      <c r="G78" s="560">
        <f>E78/E$65*100</f>
        <v>112.77715801683898</v>
      </c>
      <c r="H78" s="702">
        <v>3589.92</v>
      </c>
      <c r="I78" s="559">
        <f>H78/H77*100</f>
        <v>101.2043301759134</v>
      </c>
      <c r="J78" s="560">
        <f>H78/H$65*100</f>
        <v>108.85505580841084</v>
      </c>
      <c r="K78" s="11"/>
      <c r="L78" s="11"/>
      <c r="M78" s="11"/>
    </row>
    <row r="79" spans="1:13" ht="22.5" customHeight="1" x14ac:dyDescent="0.2">
      <c r="A79" s="887" t="s">
        <v>275</v>
      </c>
      <c r="B79" s="887"/>
      <c r="C79" s="887"/>
      <c r="D79" s="887"/>
      <c r="E79" s="887"/>
      <c r="F79" s="887"/>
      <c r="G79" s="887"/>
      <c r="H79" s="887"/>
      <c r="I79" s="887"/>
      <c r="J79" s="887"/>
      <c r="K79" s="11"/>
      <c r="L79" s="11"/>
      <c r="M79" s="11"/>
    </row>
    <row r="80" spans="1:13" ht="9.75" customHeight="1" x14ac:dyDescent="0.2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"/>
      <c r="L80" s="11"/>
      <c r="M80" s="11"/>
    </row>
    <row r="81" spans="1:14" ht="24" customHeight="1" x14ac:dyDescent="0.3">
      <c r="A81" s="886" t="s">
        <v>552</v>
      </c>
      <c r="B81" s="886"/>
      <c r="C81" s="886"/>
      <c r="D81" s="886"/>
      <c r="E81" s="886"/>
      <c r="F81" s="886"/>
      <c r="G81" s="886"/>
      <c r="H81" s="886"/>
      <c r="I81" s="886"/>
      <c r="J81" s="886"/>
      <c r="K81" s="113"/>
    </row>
    <row r="82" spans="1:14" ht="6" customHeight="1" x14ac:dyDescent="0.25">
      <c r="A82" s="13"/>
      <c r="B82" s="13"/>
      <c r="C82" s="13"/>
      <c r="D82" s="13"/>
      <c r="E82" s="13"/>
      <c r="F82" s="13"/>
      <c r="G82" s="13"/>
      <c r="H82" s="16"/>
      <c r="I82" s="16"/>
      <c r="J82" s="16"/>
    </row>
    <row r="84" spans="1:14" x14ac:dyDescent="0.25">
      <c r="N84" s="43"/>
    </row>
    <row r="85" spans="1:14" x14ac:dyDescent="0.25">
      <c r="N85" s="43"/>
    </row>
    <row r="86" spans="1:14" x14ac:dyDescent="0.25">
      <c r="N86" s="43"/>
    </row>
    <row r="87" spans="1:14" x14ac:dyDescent="0.25">
      <c r="N87" s="43"/>
    </row>
    <row r="88" spans="1:14" x14ac:dyDescent="0.25">
      <c r="N88" s="43"/>
    </row>
    <row r="89" spans="1:14" x14ac:dyDescent="0.25">
      <c r="N89" s="43"/>
    </row>
    <row r="90" spans="1:14" x14ac:dyDescent="0.25">
      <c r="M90" s="43"/>
      <c r="N90" s="43"/>
    </row>
    <row r="91" spans="1:14" x14ac:dyDescent="0.25">
      <c r="M91" s="43"/>
      <c r="N91" s="43"/>
    </row>
    <row r="92" spans="1:14" x14ac:dyDescent="0.25">
      <c r="M92" s="43"/>
      <c r="N92" s="43"/>
    </row>
    <row r="93" spans="1:14" x14ac:dyDescent="0.25">
      <c r="M93" s="43"/>
      <c r="N93" s="43"/>
    </row>
    <row r="94" spans="1:14" x14ac:dyDescent="0.25">
      <c r="M94" s="43"/>
      <c r="N94" s="43"/>
    </row>
    <row r="95" spans="1:14" x14ac:dyDescent="0.25">
      <c r="M95" s="43"/>
      <c r="N95" s="43"/>
    </row>
    <row r="96" spans="1:14" x14ac:dyDescent="0.25">
      <c r="M96" s="43"/>
      <c r="N96" s="43"/>
    </row>
    <row r="97" spans="13:14" x14ac:dyDescent="0.25">
      <c r="M97" s="43"/>
      <c r="N97" s="43"/>
    </row>
    <row r="98" spans="13:14" x14ac:dyDescent="0.25">
      <c r="M98" s="43"/>
    </row>
    <row r="99" spans="13:14" x14ac:dyDescent="0.25">
      <c r="M99" s="43"/>
    </row>
    <row r="100" spans="13:14" x14ac:dyDescent="0.25">
      <c r="M100" s="43"/>
    </row>
    <row r="101" spans="13:14" x14ac:dyDescent="0.25">
      <c r="M101" s="43"/>
    </row>
    <row r="102" spans="13:14" x14ac:dyDescent="0.25">
      <c r="M102" s="43"/>
    </row>
    <row r="103" spans="13:14" x14ac:dyDescent="0.25">
      <c r="M103" s="43"/>
    </row>
  </sheetData>
  <mergeCells count="18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81:J81"/>
    <mergeCell ref="A79:J79"/>
    <mergeCell ref="A66:J66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6"/>
  <sheetViews>
    <sheetView view="pageBreakPreview" zoomScale="80" zoomScaleNormal="100" zoomScaleSheetLayoutView="80" workbookViewId="0">
      <pane ySplit="4" topLeftCell="A5" activePane="bottomLeft" state="frozen"/>
      <selection activeCell="AY57" sqref="AY57"/>
      <selection pane="bottomLeft" activeCell="D103" sqref="D103"/>
    </sheetView>
  </sheetViews>
  <sheetFormatPr defaultColWidth="5.7109375" defaultRowHeight="12.75" x14ac:dyDescent="0.2"/>
  <cols>
    <col min="1" max="1" width="112.5703125" style="94" customWidth="1"/>
    <col min="2" max="2" width="10.140625" style="94" bestFit="1" customWidth="1"/>
    <col min="3" max="4" width="18.85546875" style="94" customWidth="1"/>
    <col min="5" max="5" width="18.85546875" style="95" customWidth="1"/>
    <col min="6" max="6" width="16.7109375" style="94" customWidth="1"/>
    <col min="7" max="254" width="9.140625" style="94" customWidth="1"/>
    <col min="255" max="255" width="5.7109375" style="94"/>
    <col min="256" max="256" width="5.7109375" style="94" customWidth="1"/>
    <col min="257" max="257" width="112.5703125" style="94" customWidth="1"/>
    <col min="258" max="258" width="10.140625" style="94" bestFit="1" customWidth="1"/>
    <col min="259" max="259" width="18.85546875" style="94" customWidth="1"/>
    <col min="260" max="260" width="19" style="94" customWidth="1"/>
    <col min="261" max="261" width="19.5703125" style="94" customWidth="1"/>
    <col min="262" max="262" width="16.7109375" style="94" customWidth="1"/>
    <col min="263" max="510" width="9.140625" style="94" customWidth="1"/>
    <col min="511" max="511" width="5.7109375" style="94"/>
    <col min="512" max="512" width="5.7109375" style="94" customWidth="1"/>
    <col min="513" max="513" width="112.5703125" style="94" customWidth="1"/>
    <col min="514" max="514" width="10.140625" style="94" bestFit="1" customWidth="1"/>
    <col min="515" max="515" width="18.85546875" style="94" customWidth="1"/>
    <col min="516" max="516" width="19" style="94" customWidth="1"/>
    <col min="517" max="517" width="19.5703125" style="94" customWidth="1"/>
    <col min="518" max="518" width="16.7109375" style="94" customWidth="1"/>
    <col min="519" max="766" width="9.140625" style="94" customWidth="1"/>
    <col min="767" max="767" width="5.7109375" style="94"/>
    <col min="768" max="768" width="5.7109375" style="94" customWidth="1"/>
    <col min="769" max="769" width="112.5703125" style="94" customWidth="1"/>
    <col min="770" max="770" width="10.140625" style="94" bestFit="1" customWidth="1"/>
    <col min="771" max="771" width="18.85546875" style="94" customWidth="1"/>
    <col min="772" max="772" width="19" style="94" customWidth="1"/>
    <col min="773" max="773" width="19.5703125" style="94" customWidth="1"/>
    <col min="774" max="774" width="16.7109375" style="94" customWidth="1"/>
    <col min="775" max="1022" width="9.140625" style="94" customWidth="1"/>
    <col min="1023" max="1023" width="5.7109375" style="94"/>
    <col min="1024" max="1024" width="5.7109375" style="94" customWidth="1"/>
    <col min="1025" max="1025" width="112.5703125" style="94" customWidth="1"/>
    <col min="1026" max="1026" width="10.140625" style="94" bestFit="1" customWidth="1"/>
    <col min="1027" max="1027" width="18.85546875" style="94" customWidth="1"/>
    <col min="1028" max="1028" width="19" style="94" customWidth="1"/>
    <col min="1029" max="1029" width="19.5703125" style="94" customWidth="1"/>
    <col min="1030" max="1030" width="16.7109375" style="94" customWidth="1"/>
    <col min="1031" max="1278" width="9.140625" style="94" customWidth="1"/>
    <col min="1279" max="1279" width="5.7109375" style="94"/>
    <col min="1280" max="1280" width="5.7109375" style="94" customWidth="1"/>
    <col min="1281" max="1281" width="112.5703125" style="94" customWidth="1"/>
    <col min="1282" max="1282" width="10.140625" style="94" bestFit="1" customWidth="1"/>
    <col min="1283" max="1283" width="18.85546875" style="94" customWidth="1"/>
    <col min="1284" max="1284" width="19" style="94" customWidth="1"/>
    <col min="1285" max="1285" width="19.5703125" style="94" customWidth="1"/>
    <col min="1286" max="1286" width="16.7109375" style="94" customWidth="1"/>
    <col min="1287" max="1534" width="9.140625" style="94" customWidth="1"/>
    <col min="1535" max="1535" width="5.7109375" style="94"/>
    <col min="1536" max="1536" width="5.7109375" style="94" customWidth="1"/>
    <col min="1537" max="1537" width="112.5703125" style="94" customWidth="1"/>
    <col min="1538" max="1538" width="10.140625" style="94" bestFit="1" customWidth="1"/>
    <col min="1539" max="1539" width="18.85546875" style="94" customWidth="1"/>
    <col min="1540" max="1540" width="19" style="94" customWidth="1"/>
    <col min="1541" max="1541" width="19.5703125" style="94" customWidth="1"/>
    <col min="1542" max="1542" width="16.7109375" style="94" customWidth="1"/>
    <col min="1543" max="1790" width="9.140625" style="94" customWidth="1"/>
    <col min="1791" max="1791" width="5.7109375" style="94"/>
    <col min="1792" max="1792" width="5.7109375" style="94" customWidth="1"/>
    <col min="1793" max="1793" width="112.5703125" style="94" customWidth="1"/>
    <col min="1794" max="1794" width="10.140625" style="94" bestFit="1" customWidth="1"/>
    <col min="1795" max="1795" width="18.85546875" style="94" customWidth="1"/>
    <col min="1796" max="1796" width="19" style="94" customWidth="1"/>
    <col min="1797" max="1797" width="19.5703125" style="94" customWidth="1"/>
    <col min="1798" max="1798" width="16.7109375" style="94" customWidth="1"/>
    <col min="1799" max="2046" width="9.140625" style="94" customWidth="1"/>
    <col min="2047" max="2047" width="5.7109375" style="94"/>
    <col min="2048" max="2048" width="5.7109375" style="94" customWidth="1"/>
    <col min="2049" max="2049" width="112.5703125" style="94" customWidth="1"/>
    <col min="2050" max="2050" width="10.140625" style="94" bestFit="1" customWidth="1"/>
    <col min="2051" max="2051" width="18.85546875" style="94" customWidth="1"/>
    <col min="2052" max="2052" width="19" style="94" customWidth="1"/>
    <col min="2053" max="2053" width="19.5703125" style="94" customWidth="1"/>
    <col min="2054" max="2054" width="16.7109375" style="94" customWidth="1"/>
    <col min="2055" max="2302" width="9.140625" style="94" customWidth="1"/>
    <col min="2303" max="2303" width="5.7109375" style="94"/>
    <col min="2304" max="2304" width="5.7109375" style="94" customWidth="1"/>
    <col min="2305" max="2305" width="112.5703125" style="94" customWidth="1"/>
    <col min="2306" max="2306" width="10.140625" style="94" bestFit="1" customWidth="1"/>
    <col min="2307" max="2307" width="18.85546875" style="94" customWidth="1"/>
    <col min="2308" max="2308" width="19" style="94" customWidth="1"/>
    <col min="2309" max="2309" width="19.5703125" style="94" customWidth="1"/>
    <col min="2310" max="2310" width="16.7109375" style="94" customWidth="1"/>
    <col min="2311" max="2558" width="9.140625" style="94" customWidth="1"/>
    <col min="2559" max="2559" width="5.7109375" style="94"/>
    <col min="2560" max="2560" width="5.7109375" style="94" customWidth="1"/>
    <col min="2561" max="2561" width="112.5703125" style="94" customWidth="1"/>
    <col min="2562" max="2562" width="10.140625" style="94" bestFit="1" customWidth="1"/>
    <col min="2563" max="2563" width="18.85546875" style="94" customWidth="1"/>
    <col min="2564" max="2564" width="19" style="94" customWidth="1"/>
    <col min="2565" max="2565" width="19.5703125" style="94" customWidth="1"/>
    <col min="2566" max="2566" width="16.7109375" style="94" customWidth="1"/>
    <col min="2567" max="2814" width="9.140625" style="94" customWidth="1"/>
    <col min="2815" max="2815" width="5.7109375" style="94"/>
    <col min="2816" max="2816" width="5.7109375" style="94" customWidth="1"/>
    <col min="2817" max="2817" width="112.5703125" style="94" customWidth="1"/>
    <col min="2818" max="2818" width="10.140625" style="94" bestFit="1" customWidth="1"/>
    <col min="2819" max="2819" width="18.85546875" style="94" customWidth="1"/>
    <col min="2820" max="2820" width="19" style="94" customWidth="1"/>
    <col min="2821" max="2821" width="19.5703125" style="94" customWidth="1"/>
    <col min="2822" max="2822" width="16.7109375" style="94" customWidth="1"/>
    <col min="2823" max="3070" width="9.140625" style="94" customWidth="1"/>
    <col min="3071" max="3071" width="5.7109375" style="94"/>
    <col min="3072" max="3072" width="5.7109375" style="94" customWidth="1"/>
    <col min="3073" max="3073" width="112.5703125" style="94" customWidth="1"/>
    <col min="3074" max="3074" width="10.140625" style="94" bestFit="1" customWidth="1"/>
    <col min="3075" max="3075" width="18.85546875" style="94" customWidth="1"/>
    <col min="3076" max="3076" width="19" style="94" customWidth="1"/>
    <col min="3077" max="3077" width="19.5703125" style="94" customWidth="1"/>
    <col min="3078" max="3078" width="16.7109375" style="94" customWidth="1"/>
    <col min="3079" max="3326" width="9.140625" style="94" customWidth="1"/>
    <col min="3327" max="3327" width="5.7109375" style="94"/>
    <col min="3328" max="3328" width="5.7109375" style="94" customWidth="1"/>
    <col min="3329" max="3329" width="112.5703125" style="94" customWidth="1"/>
    <col min="3330" max="3330" width="10.140625" style="94" bestFit="1" customWidth="1"/>
    <col min="3331" max="3331" width="18.85546875" style="94" customWidth="1"/>
    <col min="3332" max="3332" width="19" style="94" customWidth="1"/>
    <col min="3333" max="3333" width="19.5703125" style="94" customWidth="1"/>
    <col min="3334" max="3334" width="16.7109375" style="94" customWidth="1"/>
    <col min="3335" max="3582" width="9.140625" style="94" customWidth="1"/>
    <col min="3583" max="3583" width="5.7109375" style="94"/>
    <col min="3584" max="3584" width="5.7109375" style="94" customWidth="1"/>
    <col min="3585" max="3585" width="112.5703125" style="94" customWidth="1"/>
    <col min="3586" max="3586" width="10.140625" style="94" bestFit="1" customWidth="1"/>
    <col min="3587" max="3587" width="18.85546875" style="94" customWidth="1"/>
    <col min="3588" max="3588" width="19" style="94" customWidth="1"/>
    <col min="3589" max="3589" width="19.5703125" style="94" customWidth="1"/>
    <col min="3590" max="3590" width="16.7109375" style="94" customWidth="1"/>
    <col min="3591" max="3838" width="9.140625" style="94" customWidth="1"/>
    <col min="3839" max="3839" width="5.7109375" style="94"/>
    <col min="3840" max="3840" width="5.7109375" style="94" customWidth="1"/>
    <col min="3841" max="3841" width="112.5703125" style="94" customWidth="1"/>
    <col min="3842" max="3842" width="10.140625" style="94" bestFit="1" customWidth="1"/>
    <col min="3843" max="3843" width="18.85546875" style="94" customWidth="1"/>
    <col min="3844" max="3844" width="19" style="94" customWidth="1"/>
    <col min="3845" max="3845" width="19.5703125" style="94" customWidth="1"/>
    <col min="3846" max="3846" width="16.7109375" style="94" customWidth="1"/>
    <col min="3847" max="4094" width="9.140625" style="94" customWidth="1"/>
    <col min="4095" max="4095" width="5.7109375" style="94"/>
    <col min="4096" max="4096" width="5.7109375" style="94" customWidth="1"/>
    <col min="4097" max="4097" width="112.5703125" style="94" customWidth="1"/>
    <col min="4098" max="4098" width="10.140625" style="94" bestFit="1" customWidth="1"/>
    <col min="4099" max="4099" width="18.85546875" style="94" customWidth="1"/>
    <col min="4100" max="4100" width="19" style="94" customWidth="1"/>
    <col min="4101" max="4101" width="19.5703125" style="94" customWidth="1"/>
    <col min="4102" max="4102" width="16.7109375" style="94" customWidth="1"/>
    <col min="4103" max="4350" width="9.140625" style="94" customWidth="1"/>
    <col min="4351" max="4351" width="5.7109375" style="94"/>
    <col min="4352" max="4352" width="5.7109375" style="94" customWidth="1"/>
    <col min="4353" max="4353" width="112.5703125" style="94" customWidth="1"/>
    <col min="4354" max="4354" width="10.140625" style="94" bestFit="1" customWidth="1"/>
    <col min="4355" max="4355" width="18.85546875" style="94" customWidth="1"/>
    <col min="4356" max="4356" width="19" style="94" customWidth="1"/>
    <col min="4357" max="4357" width="19.5703125" style="94" customWidth="1"/>
    <col min="4358" max="4358" width="16.7109375" style="94" customWidth="1"/>
    <col min="4359" max="4606" width="9.140625" style="94" customWidth="1"/>
    <col min="4607" max="4607" width="5.7109375" style="94"/>
    <col min="4608" max="4608" width="5.7109375" style="94" customWidth="1"/>
    <col min="4609" max="4609" width="112.5703125" style="94" customWidth="1"/>
    <col min="4610" max="4610" width="10.140625" style="94" bestFit="1" customWidth="1"/>
    <col min="4611" max="4611" width="18.85546875" style="94" customWidth="1"/>
    <col min="4612" max="4612" width="19" style="94" customWidth="1"/>
    <col min="4613" max="4613" width="19.5703125" style="94" customWidth="1"/>
    <col min="4614" max="4614" width="16.7109375" style="94" customWidth="1"/>
    <col min="4615" max="4862" width="9.140625" style="94" customWidth="1"/>
    <col min="4863" max="4863" width="5.7109375" style="94"/>
    <col min="4864" max="4864" width="5.7109375" style="94" customWidth="1"/>
    <col min="4865" max="4865" width="112.5703125" style="94" customWidth="1"/>
    <col min="4866" max="4866" width="10.140625" style="94" bestFit="1" customWidth="1"/>
    <col min="4867" max="4867" width="18.85546875" style="94" customWidth="1"/>
    <col min="4868" max="4868" width="19" style="94" customWidth="1"/>
    <col min="4869" max="4869" width="19.5703125" style="94" customWidth="1"/>
    <col min="4870" max="4870" width="16.7109375" style="94" customWidth="1"/>
    <col min="4871" max="5118" width="9.140625" style="94" customWidth="1"/>
    <col min="5119" max="5119" width="5.7109375" style="94"/>
    <col min="5120" max="5120" width="5.7109375" style="94" customWidth="1"/>
    <col min="5121" max="5121" width="112.5703125" style="94" customWidth="1"/>
    <col min="5122" max="5122" width="10.140625" style="94" bestFit="1" customWidth="1"/>
    <col min="5123" max="5123" width="18.85546875" style="94" customWidth="1"/>
    <col min="5124" max="5124" width="19" style="94" customWidth="1"/>
    <col min="5125" max="5125" width="19.5703125" style="94" customWidth="1"/>
    <col min="5126" max="5126" width="16.7109375" style="94" customWidth="1"/>
    <col min="5127" max="5374" width="9.140625" style="94" customWidth="1"/>
    <col min="5375" max="5375" width="5.7109375" style="94"/>
    <col min="5376" max="5376" width="5.7109375" style="94" customWidth="1"/>
    <col min="5377" max="5377" width="112.5703125" style="94" customWidth="1"/>
    <col min="5378" max="5378" width="10.140625" style="94" bestFit="1" customWidth="1"/>
    <col min="5379" max="5379" width="18.85546875" style="94" customWidth="1"/>
    <col min="5380" max="5380" width="19" style="94" customWidth="1"/>
    <col min="5381" max="5381" width="19.5703125" style="94" customWidth="1"/>
    <col min="5382" max="5382" width="16.7109375" style="94" customWidth="1"/>
    <col min="5383" max="5630" width="9.140625" style="94" customWidth="1"/>
    <col min="5631" max="5631" width="5.7109375" style="94"/>
    <col min="5632" max="5632" width="5.7109375" style="94" customWidth="1"/>
    <col min="5633" max="5633" width="112.5703125" style="94" customWidth="1"/>
    <col min="5634" max="5634" width="10.140625" style="94" bestFit="1" customWidth="1"/>
    <col min="5635" max="5635" width="18.85546875" style="94" customWidth="1"/>
    <col min="5636" max="5636" width="19" style="94" customWidth="1"/>
    <col min="5637" max="5637" width="19.5703125" style="94" customWidth="1"/>
    <col min="5638" max="5638" width="16.7109375" style="94" customWidth="1"/>
    <col min="5639" max="5886" width="9.140625" style="94" customWidth="1"/>
    <col min="5887" max="5887" width="5.7109375" style="94"/>
    <col min="5888" max="5888" width="5.7109375" style="94" customWidth="1"/>
    <col min="5889" max="5889" width="112.5703125" style="94" customWidth="1"/>
    <col min="5890" max="5890" width="10.140625" style="94" bestFit="1" customWidth="1"/>
    <col min="5891" max="5891" width="18.85546875" style="94" customWidth="1"/>
    <col min="5892" max="5892" width="19" style="94" customWidth="1"/>
    <col min="5893" max="5893" width="19.5703125" style="94" customWidth="1"/>
    <col min="5894" max="5894" width="16.7109375" style="94" customWidth="1"/>
    <col min="5895" max="6142" width="9.140625" style="94" customWidth="1"/>
    <col min="6143" max="6143" width="5.7109375" style="94"/>
    <col min="6144" max="6144" width="5.7109375" style="94" customWidth="1"/>
    <col min="6145" max="6145" width="112.5703125" style="94" customWidth="1"/>
    <col min="6146" max="6146" width="10.140625" style="94" bestFit="1" customWidth="1"/>
    <col min="6147" max="6147" width="18.85546875" style="94" customWidth="1"/>
    <col min="6148" max="6148" width="19" style="94" customWidth="1"/>
    <col min="6149" max="6149" width="19.5703125" style="94" customWidth="1"/>
    <col min="6150" max="6150" width="16.7109375" style="94" customWidth="1"/>
    <col min="6151" max="6398" width="9.140625" style="94" customWidth="1"/>
    <col min="6399" max="6399" width="5.7109375" style="94"/>
    <col min="6400" max="6400" width="5.7109375" style="94" customWidth="1"/>
    <col min="6401" max="6401" width="112.5703125" style="94" customWidth="1"/>
    <col min="6402" max="6402" width="10.140625" style="94" bestFit="1" customWidth="1"/>
    <col min="6403" max="6403" width="18.85546875" style="94" customWidth="1"/>
    <col min="6404" max="6404" width="19" style="94" customWidth="1"/>
    <col min="6405" max="6405" width="19.5703125" style="94" customWidth="1"/>
    <col min="6406" max="6406" width="16.7109375" style="94" customWidth="1"/>
    <col min="6407" max="6654" width="9.140625" style="94" customWidth="1"/>
    <col min="6655" max="6655" width="5.7109375" style="94"/>
    <col min="6656" max="6656" width="5.7109375" style="94" customWidth="1"/>
    <col min="6657" max="6657" width="112.5703125" style="94" customWidth="1"/>
    <col min="6658" max="6658" width="10.140625" style="94" bestFit="1" customWidth="1"/>
    <col min="6659" max="6659" width="18.85546875" style="94" customWidth="1"/>
    <col min="6660" max="6660" width="19" style="94" customWidth="1"/>
    <col min="6661" max="6661" width="19.5703125" style="94" customWidth="1"/>
    <col min="6662" max="6662" width="16.7109375" style="94" customWidth="1"/>
    <col min="6663" max="6910" width="9.140625" style="94" customWidth="1"/>
    <col min="6911" max="6911" width="5.7109375" style="94"/>
    <col min="6912" max="6912" width="5.7109375" style="94" customWidth="1"/>
    <col min="6913" max="6913" width="112.5703125" style="94" customWidth="1"/>
    <col min="6914" max="6914" width="10.140625" style="94" bestFit="1" customWidth="1"/>
    <col min="6915" max="6915" width="18.85546875" style="94" customWidth="1"/>
    <col min="6916" max="6916" width="19" style="94" customWidth="1"/>
    <col min="6917" max="6917" width="19.5703125" style="94" customWidth="1"/>
    <col min="6918" max="6918" width="16.7109375" style="94" customWidth="1"/>
    <col min="6919" max="7166" width="9.140625" style="94" customWidth="1"/>
    <col min="7167" max="7167" width="5.7109375" style="94"/>
    <col min="7168" max="7168" width="5.7109375" style="94" customWidth="1"/>
    <col min="7169" max="7169" width="112.5703125" style="94" customWidth="1"/>
    <col min="7170" max="7170" width="10.140625" style="94" bestFit="1" customWidth="1"/>
    <col min="7171" max="7171" width="18.85546875" style="94" customWidth="1"/>
    <col min="7172" max="7172" width="19" style="94" customWidth="1"/>
    <col min="7173" max="7173" width="19.5703125" style="94" customWidth="1"/>
    <col min="7174" max="7174" width="16.7109375" style="94" customWidth="1"/>
    <col min="7175" max="7422" width="9.140625" style="94" customWidth="1"/>
    <col min="7423" max="7423" width="5.7109375" style="94"/>
    <col min="7424" max="7424" width="5.7109375" style="94" customWidth="1"/>
    <col min="7425" max="7425" width="112.5703125" style="94" customWidth="1"/>
    <col min="7426" max="7426" width="10.140625" style="94" bestFit="1" customWidth="1"/>
    <col min="7427" max="7427" width="18.85546875" style="94" customWidth="1"/>
    <col min="7428" max="7428" width="19" style="94" customWidth="1"/>
    <col min="7429" max="7429" width="19.5703125" style="94" customWidth="1"/>
    <col min="7430" max="7430" width="16.7109375" style="94" customWidth="1"/>
    <col min="7431" max="7678" width="9.140625" style="94" customWidth="1"/>
    <col min="7679" max="7679" width="5.7109375" style="94"/>
    <col min="7680" max="7680" width="5.7109375" style="94" customWidth="1"/>
    <col min="7681" max="7681" width="112.5703125" style="94" customWidth="1"/>
    <col min="7682" max="7682" width="10.140625" style="94" bestFit="1" customWidth="1"/>
    <col min="7683" max="7683" width="18.85546875" style="94" customWidth="1"/>
    <col min="7684" max="7684" width="19" style="94" customWidth="1"/>
    <col min="7685" max="7685" width="19.5703125" style="94" customWidth="1"/>
    <col min="7686" max="7686" width="16.7109375" style="94" customWidth="1"/>
    <col min="7687" max="7934" width="9.140625" style="94" customWidth="1"/>
    <col min="7935" max="7935" width="5.7109375" style="94"/>
    <col min="7936" max="7936" width="5.7109375" style="94" customWidth="1"/>
    <col min="7937" max="7937" width="112.5703125" style="94" customWidth="1"/>
    <col min="7938" max="7938" width="10.140625" style="94" bestFit="1" customWidth="1"/>
    <col min="7939" max="7939" width="18.85546875" style="94" customWidth="1"/>
    <col min="7940" max="7940" width="19" style="94" customWidth="1"/>
    <col min="7941" max="7941" width="19.5703125" style="94" customWidth="1"/>
    <col min="7942" max="7942" width="16.7109375" style="94" customWidth="1"/>
    <col min="7943" max="8190" width="9.140625" style="94" customWidth="1"/>
    <col min="8191" max="8191" width="5.7109375" style="94"/>
    <col min="8192" max="8192" width="5.7109375" style="94" customWidth="1"/>
    <col min="8193" max="8193" width="112.5703125" style="94" customWidth="1"/>
    <col min="8194" max="8194" width="10.140625" style="94" bestFit="1" customWidth="1"/>
    <col min="8195" max="8195" width="18.85546875" style="94" customWidth="1"/>
    <col min="8196" max="8196" width="19" style="94" customWidth="1"/>
    <col min="8197" max="8197" width="19.5703125" style="94" customWidth="1"/>
    <col min="8198" max="8198" width="16.7109375" style="94" customWidth="1"/>
    <col min="8199" max="8446" width="9.140625" style="94" customWidth="1"/>
    <col min="8447" max="8447" width="5.7109375" style="94"/>
    <col min="8448" max="8448" width="5.7109375" style="94" customWidth="1"/>
    <col min="8449" max="8449" width="112.5703125" style="94" customWidth="1"/>
    <col min="8450" max="8450" width="10.140625" style="94" bestFit="1" customWidth="1"/>
    <col min="8451" max="8451" width="18.85546875" style="94" customWidth="1"/>
    <col min="8452" max="8452" width="19" style="94" customWidth="1"/>
    <col min="8453" max="8453" width="19.5703125" style="94" customWidth="1"/>
    <col min="8454" max="8454" width="16.7109375" style="94" customWidth="1"/>
    <col min="8455" max="8702" width="9.140625" style="94" customWidth="1"/>
    <col min="8703" max="8703" width="5.7109375" style="94"/>
    <col min="8704" max="8704" width="5.7109375" style="94" customWidth="1"/>
    <col min="8705" max="8705" width="112.5703125" style="94" customWidth="1"/>
    <col min="8706" max="8706" width="10.140625" style="94" bestFit="1" customWidth="1"/>
    <col min="8707" max="8707" width="18.85546875" style="94" customWidth="1"/>
    <col min="8708" max="8708" width="19" style="94" customWidth="1"/>
    <col min="8709" max="8709" width="19.5703125" style="94" customWidth="1"/>
    <col min="8710" max="8710" width="16.7109375" style="94" customWidth="1"/>
    <col min="8711" max="8958" width="9.140625" style="94" customWidth="1"/>
    <col min="8959" max="8959" width="5.7109375" style="94"/>
    <col min="8960" max="8960" width="5.7109375" style="94" customWidth="1"/>
    <col min="8961" max="8961" width="112.5703125" style="94" customWidth="1"/>
    <col min="8962" max="8962" width="10.140625" style="94" bestFit="1" customWidth="1"/>
    <col min="8963" max="8963" width="18.85546875" style="94" customWidth="1"/>
    <col min="8964" max="8964" width="19" style="94" customWidth="1"/>
    <col min="8965" max="8965" width="19.5703125" style="94" customWidth="1"/>
    <col min="8966" max="8966" width="16.7109375" style="94" customWidth="1"/>
    <col min="8967" max="9214" width="9.140625" style="94" customWidth="1"/>
    <col min="9215" max="9215" width="5.7109375" style="94"/>
    <col min="9216" max="9216" width="5.7109375" style="94" customWidth="1"/>
    <col min="9217" max="9217" width="112.5703125" style="94" customWidth="1"/>
    <col min="9218" max="9218" width="10.140625" style="94" bestFit="1" customWidth="1"/>
    <col min="9219" max="9219" width="18.85546875" style="94" customWidth="1"/>
    <col min="9220" max="9220" width="19" style="94" customWidth="1"/>
    <col min="9221" max="9221" width="19.5703125" style="94" customWidth="1"/>
    <col min="9222" max="9222" width="16.7109375" style="94" customWidth="1"/>
    <col min="9223" max="9470" width="9.140625" style="94" customWidth="1"/>
    <col min="9471" max="9471" width="5.7109375" style="94"/>
    <col min="9472" max="9472" width="5.7109375" style="94" customWidth="1"/>
    <col min="9473" max="9473" width="112.5703125" style="94" customWidth="1"/>
    <col min="9474" max="9474" width="10.140625" style="94" bestFit="1" customWidth="1"/>
    <col min="9475" max="9475" width="18.85546875" style="94" customWidth="1"/>
    <col min="9476" max="9476" width="19" style="94" customWidth="1"/>
    <col min="9477" max="9477" width="19.5703125" style="94" customWidth="1"/>
    <col min="9478" max="9478" width="16.7109375" style="94" customWidth="1"/>
    <col min="9479" max="9726" width="9.140625" style="94" customWidth="1"/>
    <col min="9727" max="9727" width="5.7109375" style="94"/>
    <col min="9728" max="9728" width="5.7109375" style="94" customWidth="1"/>
    <col min="9729" max="9729" width="112.5703125" style="94" customWidth="1"/>
    <col min="9730" max="9730" width="10.140625" style="94" bestFit="1" customWidth="1"/>
    <col min="9731" max="9731" width="18.85546875" style="94" customWidth="1"/>
    <col min="9732" max="9732" width="19" style="94" customWidth="1"/>
    <col min="9733" max="9733" width="19.5703125" style="94" customWidth="1"/>
    <col min="9734" max="9734" width="16.7109375" style="94" customWidth="1"/>
    <col min="9735" max="9982" width="9.140625" style="94" customWidth="1"/>
    <col min="9983" max="9983" width="5.7109375" style="94"/>
    <col min="9984" max="9984" width="5.7109375" style="94" customWidth="1"/>
    <col min="9985" max="9985" width="112.5703125" style="94" customWidth="1"/>
    <col min="9986" max="9986" width="10.140625" style="94" bestFit="1" customWidth="1"/>
    <col min="9987" max="9987" width="18.85546875" style="94" customWidth="1"/>
    <col min="9988" max="9988" width="19" style="94" customWidth="1"/>
    <col min="9989" max="9989" width="19.5703125" style="94" customWidth="1"/>
    <col min="9990" max="9990" width="16.7109375" style="94" customWidth="1"/>
    <col min="9991" max="10238" width="9.140625" style="94" customWidth="1"/>
    <col min="10239" max="10239" width="5.7109375" style="94"/>
    <col min="10240" max="10240" width="5.7109375" style="94" customWidth="1"/>
    <col min="10241" max="10241" width="112.5703125" style="94" customWidth="1"/>
    <col min="10242" max="10242" width="10.140625" style="94" bestFit="1" customWidth="1"/>
    <col min="10243" max="10243" width="18.85546875" style="94" customWidth="1"/>
    <col min="10244" max="10244" width="19" style="94" customWidth="1"/>
    <col min="10245" max="10245" width="19.5703125" style="94" customWidth="1"/>
    <col min="10246" max="10246" width="16.7109375" style="94" customWidth="1"/>
    <col min="10247" max="10494" width="9.140625" style="94" customWidth="1"/>
    <col min="10495" max="10495" width="5.7109375" style="94"/>
    <col min="10496" max="10496" width="5.7109375" style="94" customWidth="1"/>
    <col min="10497" max="10497" width="112.5703125" style="94" customWidth="1"/>
    <col min="10498" max="10498" width="10.140625" style="94" bestFit="1" customWidth="1"/>
    <col min="10499" max="10499" width="18.85546875" style="94" customWidth="1"/>
    <col min="10500" max="10500" width="19" style="94" customWidth="1"/>
    <col min="10501" max="10501" width="19.5703125" style="94" customWidth="1"/>
    <col min="10502" max="10502" width="16.7109375" style="94" customWidth="1"/>
    <col min="10503" max="10750" width="9.140625" style="94" customWidth="1"/>
    <col min="10751" max="10751" width="5.7109375" style="94"/>
    <col min="10752" max="10752" width="5.7109375" style="94" customWidth="1"/>
    <col min="10753" max="10753" width="112.5703125" style="94" customWidth="1"/>
    <col min="10754" max="10754" width="10.140625" style="94" bestFit="1" customWidth="1"/>
    <col min="10755" max="10755" width="18.85546875" style="94" customWidth="1"/>
    <col min="10756" max="10756" width="19" style="94" customWidth="1"/>
    <col min="10757" max="10757" width="19.5703125" style="94" customWidth="1"/>
    <col min="10758" max="10758" width="16.7109375" style="94" customWidth="1"/>
    <col min="10759" max="11006" width="9.140625" style="94" customWidth="1"/>
    <col min="11007" max="11007" width="5.7109375" style="94"/>
    <col min="11008" max="11008" width="5.7109375" style="94" customWidth="1"/>
    <col min="11009" max="11009" width="112.5703125" style="94" customWidth="1"/>
    <col min="11010" max="11010" width="10.140625" style="94" bestFit="1" customWidth="1"/>
    <col min="11011" max="11011" width="18.85546875" style="94" customWidth="1"/>
    <col min="11012" max="11012" width="19" style="94" customWidth="1"/>
    <col min="11013" max="11013" width="19.5703125" style="94" customWidth="1"/>
    <col min="11014" max="11014" width="16.7109375" style="94" customWidth="1"/>
    <col min="11015" max="11262" width="9.140625" style="94" customWidth="1"/>
    <col min="11263" max="11263" width="5.7109375" style="94"/>
    <col min="11264" max="11264" width="5.7109375" style="94" customWidth="1"/>
    <col min="11265" max="11265" width="112.5703125" style="94" customWidth="1"/>
    <col min="11266" max="11266" width="10.140625" style="94" bestFit="1" customWidth="1"/>
    <col min="11267" max="11267" width="18.85546875" style="94" customWidth="1"/>
    <col min="11268" max="11268" width="19" style="94" customWidth="1"/>
    <col min="11269" max="11269" width="19.5703125" style="94" customWidth="1"/>
    <col min="11270" max="11270" width="16.7109375" style="94" customWidth="1"/>
    <col min="11271" max="11518" width="9.140625" style="94" customWidth="1"/>
    <col min="11519" max="11519" width="5.7109375" style="94"/>
    <col min="11520" max="11520" width="5.7109375" style="94" customWidth="1"/>
    <col min="11521" max="11521" width="112.5703125" style="94" customWidth="1"/>
    <col min="11522" max="11522" width="10.140625" style="94" bestFit="1" customWidth="1"/>
    <col min="11523" max="11523" width="18.85546875" style="94" customWidth="1"/>
    <col min="11524" max="11524" width="19" style="94" customWidth="1"/>
    <col min="11525" max="11525" width="19.5703125" style="94" customWidth="1"/>
    <col min="11526" max="11526" width="16.7109375" style="94" customWidth="1"/>
    <col min="11527" max="11774" width="9.140625" style="94" customWidth="1"/>
    <col min="11775" max="11775" width="5.7109375" style="94"/>
    <col min="11776" max="11776" width="5.7109375" style="94" customWidth="1"/>
    <col min="11777" max="11777" width="112.5703125" style="94" customWidth="1"/>
    <col min="11778" max="11778" width="10.140625" style="94" bestFit="1" customWidth="1"/>
    <col min="11779" max="11779" width="18.85546875" style="94" customWidth="1"/>
    <col min="11780" max="11780" width="19" style="94" customWidth="1"/>
    <col min="11781" max="11781" width="19.5703125" style="94" customWidth="1"/>
    <col min="11782" max="11782" width="16.7109375" style="94" customWidth="1"/>
    <col min="11783" max="12030" width="9.140625" style="94" customWidth="1"/>
    <col min="12031" max="12031" width="5.7109375" style="94"/>
    <col min="12032" max="12032" width="5.7109375" style="94" customWidth="1"/>
    <col min="12033" max="12033" width="112.5703125" style="94" customWidth="1"/>
    <col min="12034" max="12034" width="10.140625" style="94" bestFit="1" customWidth="1"/>
    <col min="12035" max="12035" width="18.85546875" style="94" customWidth="1"/>
    <col min="12036" max="12036" width="19" style="94" customWidth="1"/>
    <col min="12037" max="12037" width="19.5703125" style="94" customWidth="1"/>
    <col min="12038" max="12038" width="16.7109375" style="94" customWidth="1"/>
    <col min="12039" max="12286" width="9.140625" style="94" customWidth="1"/>
    <col min="12287" max="12287" width="5.7109375" style="94"/>
    <col min="12288" max="12288" width="5.7109375" style="94" customWidth="1"/>
    <col min="12289" max="12289" width="112.5703125" style="94" customWidth="1"/>
    <col min="12290" max="12290" width="10.140625" style="94" bestFit="1" customWidth="1"/>
    <col min="12291" max="12291" width="18.85546875" style="94" customWidth="1"/>
    <col min="12292" max="12292" width="19" style="94" customWidth="1"/>
    <col min="12293" max="12293" width="19.5703125" style="94" customWidth="1"/>
    <col min="12294" max="12294" width="16.7109375" style="94" customWidth="1"/>
    <col min="12295" max="12542" width="9.140625" style="94" customWidth="1"/>
    <col min="12543" max="12543" width="5.7109375" style="94"/>
    <col min="12544" max="12544" width="5.7109375" style="94" customWidth="1"/>
    <col min="12545" max="12545" width="112.5703125" style="94" customWidth="1"/>
    <col min="12546" max="12546" width="10.140625" style="94" bestFit="1" customWidth="1"/>
    <col min="12547" max="12547" width="18.85546875" style="94" customWidth="1"/>
    <col min="12548" max="12548" width="19" style="94" customWidth="1"/>
    <col min="12549" max="12549" width="19.5703125" style="94" customWidth="1"/>
    <col min="12550" max="12550" width="16.7109375" style="94" customWidth="1"/>
    <col min="12551" max="12798" width="9.140625" style="94" customWidth="1"/>
    <col min="12799" max="12799" width="5.7109375" style="94"/>
    <col min="12800" max="12800" width="5.7109375" style="94" customWidth="1"/>
    <col min="12801" max="12801" width="112.5703125" style="94" customWidth="1"/>
    <col min="12802" max="12802" width="10.140625" style="94" bestFit="1" customWidth="1"/>
    <col min="12803" max="12803" width="18.85546875" style="94" customWidth="1"/>
    <col min="12804" max="12804" width="19" style="94" customWidth="1"/>
    <col min="12805" max="12805" width="19.5703125" style="94" customWidth="1"/>
    <col min="12806" max="12806" width="16.7109375" style="94" customWidth="1"/>
    <col min="12807" max="13054" width="9.140625" style="94" customWidth="1"/>
    <col min="13055" max="13055" width="5.7109375" style="94"/>
    <col min="13056" max="13056" width="5.7109375" style="94" customWidth="1"/>
    <col min="13057" max="13057" width="112.5703125" style="94" customWidth="1"/>
    <col min="13058" max="13058" width="10.140625" style="94" bestFit="1" customWidth="1"/>
    <col min="13059" max="13059" width="18.85546875" style="94" customWidth="1"/>
    <col min="13060" max="13060" width="19" style="94" customWidth="1"/>
    <col min="13061" max="13061" width="19.5703125" style="94" customWidth="1"/>
    <col min="13062" max="13062" width="16.7109375" style="94" customWidth="1"/>
    <col min="13063" max="13310" width="9.140625" style="94" customWidth="1"/>
    <col min="13311" max="13311" width="5.7109375" style="94"/>
    <col min="13312" max="13312" width="5.7109375" style="94" customWidth="1"/>
    <col min="13313" max="13313" width="112.5703125" style="94" customWidth="1"/>
    <col min="13314" max="13314" width="10.140625" style="94" bestFit="1" customWidth="1"/>
    <col min="13315" max="13315" width="18.85546875" style="94" customWidth="1"/>
    <col min="13316" max="13316" width="19" style="94" customWidth="1"/>
    <col min="13317" max="13317" width="19.5703125" style="94" customWidth="1"/>
    <col min="13318" max="13318" width="16.7109375" style="94" customWidth="1"/>
    <col min="13319" max="13566" width="9.140625" style="94" customWidth="1"/>
    <col min="13567" max="13567" width="5.7109375" style="94"/>
    <col min="13568" max="13568" width="5.7109375" style="94" customWidth="1"/>
    <col min="13569" max="13569" width="112.5703125" style="94" customWidth="1"/>
    <col min="13570" max="13570" width="10.140625" style="94" bestFit="1" customWidth="1"/>
    <col min="13571" max="13571" width="18.85546875" style="94" customWidth="1"/>
    <col min="13572" max="13572" width="19" style="94" customWidth="1"/>
    <col min="13573" max="13573" width="19.5703125" style="94" customWidth="1"/>
    <col min="13574" max="13574" width="16.7109375" style="94" customWidth="1"/>
    <col min="13575" max="13822" width="9.140625" style="94" customWidth="1"/>
    <col min="13823" max="13823" width="5.7109375" style="94"/>
    <col min="13824" max="13824" width="5.7109375" style="94" customWidth="1"/>
    <col min="13825" max="13825" width="112.5703125" style="94" customWidth="1"/>
    <col min="13826" max="13826" width="10.140625" style="94" bestFit="1" customWidth="1"/>
    <col min="13827" max="13827" width="18.85546875" style="94" customWidth="1"/>
    <col min="13828" max="13828" width="19" style="94" customWidth="1"/>
    <col min="13829" max="13829" width="19.5703125" style="94" customWidth="1"/>
    <col min="13830" max="13830" width="16.7109375" style="94" customWidth="1"/>
    <col min="13831" max="14078" width="9.140625" style="94" customWidth="1"/>
    <col min="14079" max="14079" width="5.7109375" style="94"/>
    <col min="14080" max="14080" width="5.7109375" style="94" customWidth="1"/>
    <col min="14081" max="14081" width="112.5703125" style="94" customWidth="1"/>
    <col min="14082" max="14082" width="10.140625" style="94" bestFit="1" customWidth="1"/>
    <col min="14083" max="14083" width="18.85546875" style="94" customWidth="1"/>
    <col min="14084" max="14084" width="19" style="94" customWidth="1"/>
    <col min="14085" max="14085" width="19.5703125" style="94" customWidth="1"/>
    <col min="14086" max="14086" width="16.7109375" style="94" customWidth="1"/>
    <col min="14087" max="14334" width="9.140625" style="94" customWidth="1"/>
    <col min="14335" max="14335" width="5.7109375" style="94"/>
    <col min="14336" max="14336" width="5.7109375" style="94" customWidth="1"/>
    <col min="14337" max="14337" width="112.5703125" style="94" customWidth="1"/>
    <col min="14338" max="14338" width="10.140625" style="94" bestFit="1" customWidth="1"/>
    <col min="14339" max="14339" width="18.85546875" style="94" customWidth="1"/>
    <col min="14340" max="14340" width="19" style="94" customWidth="1"/>
    <col min="14341" max="14341" width="19.5703125" style="94" customWidth="1"/>
    <col min="14342" max="14342" width="16.7109375" style="94" customWidth="1"/>
    <col min="14343" max="14590" width="9.140625" style="94" customWidth="1"/>
    <col min="14591" max="14591" width="5.7109375" style="94"/>
    <col min="14592" max="14592" width="5.7109375" style="94" customWidth="1"/>
    <col min="14593" max="14593" width="112.5703125" style="94" customWidth="1"/>
    <col min="14594" max="14594" width="10.140625" style="94" bestFit="1" customWidth="1"/>
    <col min="14595" max="14595" width="18.85546875" style="94" customWidth="1"/>
    <col min="14596" max="14596" width="19" style="94" customWidth="1"/>
    <col min="14597" max="14597" width="19.5703125" style="94" customWidth="1"/>
    <col min="14598" max="14598" width="16.7109375" style="94" customWidth="1"/>
    <col min="14599" max="14846" width="9.140625" style="94" customWidth="1"/>
    <col min="14847" max="14847" width="5.7109375" style="94"/>
    <col min="14848" max="14848" width="5.7109375" style="94" customWidth="1"/>
    <col min="14849" max="14849" width="112.5703125" style="94" customWidth="1"/>
    <col min="14850" max="14850" width="10.140625" style="94" bestFit="1" customWidth="1"/>
    <col min="14851" max="14851" width="18.85546875" style="94" customWidth="1"/>
    <col min="14852" max="14852" width="19" style="94" customWidth="1"/>
    <col min="14853" max="14853" width="19.5703125" style="94" customWidth="1"/>
    <col min="14854" max="14854" width="16.7109375" style="94" customWidth="1"/>
    <col min="14855" max="15102" width="9.140625" style="94" customWidth="1"/>
    <col min="15103" max="15103" width="5.7109375" style="94"/>
    <col min="15104" max="15104" width="5.7109375" style="94" customWidth="1"/>
    <col min="15105" max="15105" width="112.5703125" style="94" customWidth="1"/>
    <col min="15106" max="15106" width="10.140625" style="94" bestFit="1" customWidth="1"/>
    <col min="15107" max="15107" width="18.85546875" style="94" customWidth="1"/>
    <col min="15108" max="15108" width="19" style="94" customWidth="1"/>
    <col min="15109" max="15109" width="19.5703125" style="94" customWidth="1"/>
    <col min="15110" max="15110" width="16.7109375" style="94" customWidth="1"/>
    <col min="15111" max="15358" width="9.140625" style="94" customWidth="1"/>
    <col min="15359" max="15359" width="5.7109375" style="94"/>
    <col min="15360" max="15360" width="5.7109375" style="94" customWidth="1"/>
    <col min="15361" max="15361" width="112.5703125" style="94" customWidth="1"/>
    <col min="15362" max="15362" width="10.140625" style="94" bestFit="1" customWidth="1"/>
    <col min="15363" max="15363" width="18.85546875" style="94" customWidth="1"/>
    <col min="15364" max="15364" width="19" style="94" customWidth="1"/>
    <col min="15365" max="15365" width="19.5703125" style="94" customWidth="1"/>
    <col min="15366" max="15366" width="16.7109375" style="94" customWidth="1"/>
    <col min="15367" max="15614" width="9.140625" style="94" customWidth="1"/>
    <col min="15615" max="15615" width="5.7109375" style="94"/>
    <col min="15616" max="15616" width="5.7109375" style="94" customWidth="1"/>
    <col min="15617" max="15617" width="112.5703125" style="94" customWidth="1"/>
    <col min="15618" max="15618" width="10.140625" style="94" bestFit="1" customWidth="1"/>
    <col min="15619" max="15619" width="18.85546875" style="94" customWidth="1"/>
    <col min="15620" max="15620" width="19" style="94" customWidth="1"/>
    <col min="15621" max="15621" width="19.5703125" style="94" customWidth="1"/>
    <col min="15622" max="15622" width="16.7109375" style="94" customWidth="1"/>
    <col min="15623" max="15870" width="9.140625" style="94" customWidth="1"/>
    <col min="15871" max="15871" width="5.7109375" style="94"/>
    <col min="15872" max="15872" width="5.7109375" style="94" customWidth="1"/>
    <col min="15873" max="15873" width="112.5703125" style="94" customWidth="1"/>
    <col min="15874" max="15874" width="10.140625" style="94" bestFit="1" customWidth="1"/>
    <col min="15875" max="15875" width="18.85546875" style="94" customWidth="1"/>
    <col min="15876" max="15876" width="19" style="94" customWidth="1"/>
    <col min="15877" max="15877" width="19.5703125" style="94" customWidth="1"/>
    <col min="15878" max="15878" width="16.7109375" style="94" customWidth="1"/>
    <col min="15879" max="16126" width="9.140625" style="94" customWidth="1"/>
    <col min="16127" max="16127" width="5.7109375" style="94"/>
    <col min="16128" max="16128" width="5.7109375" style="94" customWidth="1"/>
    <col min="16129" max="16129" width="112.5703125" style="94" customWidth="1"/>
    <col min="16130" max="16130" width="10.140625" style="94" bestFit="1" customWidth="1"/>
    <col min="16131" max="16131" width="18.85546875" style="94" customWidth="1"/>
    <col min="16132" max="16132" width="19" style="94" customWidth="1"/>
    <col min="16133" max="16133" width="19.5703125" style="94" customWidth="1"/>
    <col min="16134" max="16134" width="16.7109375" style="94" customWidth="1"/>
    <col min="16135" max="16382" width="9.140625" style="94" customWidth="1"/>
    <col min="16383" max="16384" width="5.7109375" style="94"/>
  </cols>
  <sheetData>
    <row r="1" spans="1:10" ht="20.25" customHeight="1" x14ac:dyDescent="0.3">
      <c r="A1" s="904" t="s">
        <v>166</v>
      </c>
      <c r="B1" s="904"/>
      <c r="C1" s="904"/>
      <c r="D1" s="904"/>
      <c r="E1" s="904"/>
    </row>
    <row r="2" spans="1:10" ht="14.25" customHeight="1" thickBot="1" x14ac:dyDescent="0.3">
      <c r="D2" s="905" t="s">
        <v>167</v>
      </c>
      <c r="E2" s="905"/>
    </row>
    <row r="3" spans="1:10" ht="39" thickBot="1" x14ac:dyDescent="0.25">
      <c r="A3" s="906" t="s">
        <v>62</v>
      </c>
      <c r="B3" s="908" t="s">
        <v>59</v>
      </c>
      <c r="C3" s="909"/>
      <c r="D3" s="909"/>
      <c r="E3" s="394" t="s">
        <v>135</v>
      </c>
    </row>
    <row r="4" spans="1:10" ht="19.5" customHeight="1" thickBot="1" x14ac:dyDescent="0.25">
      <c r="A4" s="907"/>
      <c r="B4" s="305" t="s">
        <v>36</v>
      </c>
      <c r="C4" s="231">
        <v>42005</v>
      </c>
      <c r="D4" s="334">
        <v>42370</v>
      </c>
      <c r="E4" s="231">
        <v>42370</v>
      </c>
    </row>
    <row r="5" spans="1:10" ht="24.95" customHeight="1" thickBot="1" x14ac:dyDescent="0.25">
      <c r="A5" s="306" t="s">
        <v>378</v>
      </c>
      <c r="B5" s="307" t="s">
        <v>168</v>
      </c>
      <c r="C5" s="308">
        <f>SUM(C7,C43,C62,C90,C108,C121,C123,C125)</f>
        <v>168</v>
      </c>
      <c r="D5" s="308">
        <f>SUM(D7,D43,D62,D90,D108,D121,D123,D125)</f>
        <v>157</v>
      </c>
      <c r="E5" s="359">
        <f>SUM(E7,E43,E62,E90,E108,E121,E123,E125)</f>
        <v>106</v>
      </c>
    </row>
    <row r="6" spans="1:10" ht="20.100000000000001" customHeight="1" thickBot="1" x14ac:dyDescent="0.25">
      <c r="A6" s="910" t="s">
        <v>52</v>
      </c>
      <c r="B6" s="911"/>
      <c r="C6" s="911"/>
      <c r="D6" s="911"/>
      <c r="E6" s="912"/>
    </row>
    <row r="7" spans="1:10" ht="19.5" customHeight="1" x14ac:dyDescent="0.25">
      <c r="A7" s="312" t="s">
        <v>379</v>
      </c>
      <c r="B7" s="233"/>
      <c r="C7" s="233">
        <f>C8+C11+C19+C22+C25+C27+C33+C39</f>
        <v>105</v>
      </c>
      <c r="D7" s="232">
        <f>D8+D11+D19+D22+D25+D27+D33+D39</f>
        <v>103</v>
      </c>
      <c r="E7" s="232">
        <f>E8+E11+E19+E22+E25+E27+E33+E39</f>
        <v>45</v>
      </c>
      <c r="F7" s="116"/>
      <c r="G7" s="119"/>
      <c r="H7" s="120"/>
      <c r="I7" s="120"/>
      <c r="J7" s="120"/>
    </row>
    <row r="8" spans="1:10" ht="19.5" customHeight="1" x14ac:dyDescent="0.25">
      <c r="A8" s="312" t="s">
        <v>380</v>
      </c>
      <c r="B8" s="309" t="s">
        <v>168</v>
      </c>
      <c r="C8" s="309">
        <v>43</v>
      </c>
      <c r="D8" s="309">
        <v>43</v>
      </c>
      <c r="E8" s="335">
        <v>17</v>
      </c>
      <c r="F8" s="116"/>
      <c r="G8" s="119"/>
      <c r="H8" s="120"/>
      <c r="I8" s="120"/>
      <c r="J8" s="120"/>
    </row>
    <row r="9" spans="1:10" ht="19.5" customHeight="1" x14ac:dyDescent="0.25">
      <c r="A9" s="327" t="s">
        <v>381</v>
      </c>
      <c r="B9" s="233" t="s">
        <v>27</v>
      </c>
      <c r="C9" s="234">
        <v>11288</v>
      </c>
      <c r="D9" s="234">
        <v>11656</v>
      </c>
      <c r="E9" s="235">
        <v>2292</v>
      </c>
      <c r="F9" s="116"/>
      <c r="G9" s="119"/>
      <c r="H9" s="120"/>
      <c r="I9" s="120"/>
      <c r="J9" s="120"/>
    </row>
    <row r="10" spans="1:10" ht="19.5" customHeight="1" x14ac:dyDescent="0.25">
      <c r="A10" s="327" t="s">
        <v>382</v>
      </c>
      <c r="B10" s="233" t="s">
        <v>27</v>
      </c>
      <c r="C10" s="233" t="s">
        <v>577</v>
      </c>
      <c r="D10" s="233" t="s">
        <v>578</v>
      </c>
      <c r="E10" s="395"/>
      <c r="F10" s="116"/>
      <c r="G10" s="119"/>
      <c r="H10" s="120"/>
      <c r="I10" s="120"/>
      <c r="J10" s="120"/>
    </row>
    <row r="11" spans="1:10" ht="19.5" customHeight="1" x14ac:dyDescent="0.25">
      <c r="A11" s="312" t="s">
        <v>383</v>
      </c>
      <c r="B11" s="309" t="s">
        <v>168</v>
      </c>
      <c r="C11" s="309">
        <v>42</v>
      </c>
      <c r="D11" s="309">
        <f>D12+D13+D14+D15+D17</f>
        <v>40</v>
      </c>
      <c r="E11" s="335">
        <v>26</v>
      </c>
      <c r="F11" s="116"/>
      <c r="G11" s="119"/>
      <c r="H11" s="120"/>
      <c r="I11" s="120"/>
      <c r="J11" s="120"/>
    </row>
    <row r="12" spans="1:10" ht="15.75" customHeight="1" x14ac:dyDescent="0.25">
      <c r="A12" s="327" t="s">
        <v>579</v>
      </c>
      <c r="B12" s="233" t="s">
        <v>168</v>
      </c>
      <c r="C12" s="237">
        <v>30</v>
      </c>
      <c r="D12" s="237">
        <v>29</v>
      </c>
      <c r="E12" s="395"/>
      <c r="F12" s="116"/>
      <c r="G12" s="119"/>
      <c r="H12" s="120"/>
      <c r="I12" s="120"/>
      <c r="J12" s="120"/>
    </row>
    <row r="13" spans="1:10" ht="16.5" x14ac:dyDescent="0.25">
      <c r="A13" s="327" t="s">
        <v>580</v>
      </c>
      <c r="B13" s="233" t="s">
        <v>168</v>
      </c>
      <c r="C13" s="237">
        <v>2</v>
      </c>
      <c r="D13" s="237">
        <v>1</v>
      </c>
      <c r="E13" s="395"/>
      <c r="F13" s="116"/>
      <c r="G13" s="119"/>
      <c r="H13" s="120"/>
      <c r="I13" s="120"/>
      <c r="J13" s="120"/>
    </row>
    <row r="14" spans="1:10" ht="16.5" x14ac:dyDescent="0.25">
      <c r="A14" s="327" t="s">
        <v>384</v>
      </c>
      <c r="B14" s="233" t="s">
        <v>168</v>
      </c>
      <c r="C14" s="237">
        <v>6</v>
      </c>
      <c r="D14" s="237">
        <v>6</v>
      </c>
      <c r="E14" s="395"/>
      <c r="F14" s="116"/>
      <c r="G14" s="119"/>
      <c r="H14" s="120"/>
      <c r="I14" s="120"/>
      <c r="J14" s="120"/>
    </row>
    <row r="15" spans="1:10" ht="16.5" x14ac:dyDescent="0.25">
      <c r="A15" s="327" t="s">
        <v>385</v>
      </c>
      <c r="B15" s="233" t="s">
        <v>168</v>
      </c>
      <c r="C15" s="237">
        <v>1</v>
      </c>
      <c r="D15" s="237">
        <v>1</v>
      </c>
      <c r="E15" s="395"/>
      <c r="F15" s="116"/>
      <c r="G15" s="119"/>
      <c r="H15" s="120"/>
      <c r="I15" s="120"/>
      <c r="J15" s="120"/>
    </row>
    <row r="16" spans="1:10" ht="16.5" hidden="1" customHeight="1" x14ac:dyDescent="0.25">
      <c r="A16" s="327" t="s">
        <v>169</v>
      </c>
      <c r="B16" s="233" t="s">
        <v>168</v>
      </c>
      <c r="C16" s="237">
        <v>1</v>
      </c>
      <c r="D16" s="237">
        <v>1</v>
      </c>
      <c r="E16" s="395"/>
      <c r="F16" s="116"/>
      <c r="G16" s="116"/>
    </row>
    <row r="17" spans="1:10" ht="16.5" x14ac:dyDescent="0.25">
      <c r="A17" s="327" t="s">
        <v>386</v>
      </c>
      <c r="B17" s="233" t="s">
        <v>168</v>
      </c>
      <c r="C17" s="238">
        <v>3</v>
      </c>
      <c r="D17" s="238">
        <v>3</v>
      </c>
      <c r="E17" s="395"/>
      <c r="F17" s="116"/>
      <c r="G17" s="116"/>
    </row>
    <row r="18" spans="1:10" ht="16.5" x14ac:dyDescent="0.25">
      <c r="A18" s="327" t="s">
        <v>387</v>
      </c>
      <c r="B18" s="233" t="s">
        <v>27</v>
      </c>
      <c r="C18" s="310">
        <v>22585</v>
      </c>
      <c r="D18" s="310">
        <v>23041</v>
      </c>
      <c r="E18" s="337">
        <v>4798</v>
      </c>
      <c r="F18" s="116"/>
      <c r="G18" s="116"/>
    </row>
    <row r="19" spans="1:10" ht="19.5" customHeight="1" x14ac:dyDescent="0.25">
      <c r="A19" s="312" t="s">
        <v>388</v>
      </c>
      <c r="B19" s="309" t="s">
        <v>168</v>
      </c>
      <c r="C19" s="309">
        <v>6</v>
      </c>
      <c r="D19" s="309">
        <v>6</v>
      </c>
      <c r="E19" s="395"/>
      <c r="F19" s="116"/>
      <c r="G19" s="119"/>
      <c r="H19" s="120"/>
      <c r="I19" s="120"/>
      <c r="J19" s="120"/>
    </row>
    <row r="20" spans="1:10" ht="16.5" x14ac:dyDescent="0.25">
      <c r="A20" s="327" t="s">
        <v>387</v>
      </c>
      <c r="B20" s="233" t="s">
        <v>27</v>
      </c>
      <c r="C20" s="311">
        <v>9265</v>
      </c>
      <c r="D20" s="333" t="s">
        <v>389</v>
      </c>
      <c r="E20" s="395"/>
      <c r="F20" s="116"/>
      <c r="G20" s="116"/>
    </row>
    <row r="21" spans="1:10" ht="19.5" customHeight="1" x14ac:dyDescent="0.25">
      <c r="A21" s="312" t="s">
        <v>390</v>
      </c>
      <c r="B21" s="309" t="s">
        <v>168</v>
      </c>
      <c r="C21" s="309">
        <v>1</v>
      </c>
      <c r="D21" s="309">
        <v>1</v>
      </c>
      <c r="E21" s="395"/>
      <c r="F21" s="116"/>
      <c r="G21" s="119"/>
      <c r="H21" s="120"/>
      <c r="I21" s="120"/>
      <c r="J21" s="120"/>
    </row>
    <row r="22" spans="1:10" ht="16.5" x14ac:dyDescent="0.25">
      <c r="A22" s="327" t="s">
        <v>505</v>
      </c>
      <c r="B22" s="233" t="s">
        <v>168</v>
      </c>
      <c r="C22" s="240">
        <v>1</v>
      </c>
      <c r="D22" s="333" t="s">
        <v>170</v>
      </c>
      <c r="E22" s="395"/>
      <c r="F22" s="116"/>
      <c r="G22" s="116"/>
    </row>
    <row r="23" spans="1:10" ht="16.5" x14ac:dyDescent="0.25">
      <c r="A23" s="315" t="s">
        <v>581</v>
      </c>
      <c r="B23" s="233" t="s">
        <v>27</v>
      </c>
      <c r="C23" s="311">
        <v>12</v>
      </c>
      <c r="D23" s="333" t="s">
        <v>506</v>
      </c>
      <c r="E23" s="395"/>
      <c r="F23" s="116"/>
      <c r="G23" s="116"/>
    </row>
    <row r="24" spans="1:10" ht="19.5" customHeight="1" x14ac:dyDescent="0.25">
      <c r="A24" s="312" t="s">
        <v>392</v>
      </c>
      <c r="B24" s="309" t="s">
        <v>168</v>
      </c>
      <c r="C24" s="309">
        <v>1</v>
      </c>
      <c r="D24" s="309">
        <v>1</v>
      </c>
      <c r="E24" s="395"/>
      <c r="F24" s="116"/>
      <c r="G24" s="119"/>
      <c r="H24" s="120"/>
      <c r="I24" s="120"/>
      <c r="J24" s="120"/>
    </row>
    <row r="25" spans="1:10" ht="18" customHeight="1" x14ac:dyDescent="0.25">
      <c r="A25" s="327" t="s">
        <v>393</v>
      </c>
      <c r="B25" s="233" t="s">
        <v>168</v>
      </c>
      <c r="C25" s="233">
        <v>1</v>
      </c>
      <c r="D25" s="233">
        <v>1</v>
      </c>
      <c r="E25" s="395"/>
      <c r="F25" s="116"/>
      <c r="G25" s="121"/>
      <c r="H25" s="120"/>
      <c r="I25" s="120"/>
      <c r="J25" s="120"/>
    </row>
    <row r="26" spans="1:10" ht="18" customHeight="1" x14ac:dyDescent="0.25">
      <c r="A26" s="315" t="s">
        <v>391</v>
      </c>
      <c r="B26" s="233" t="s">
        <v>27</v>
      </c>
      <c r="C26" s="234">
        <v>60</v>
      </c>
      <c r="D26" s="234">
        <v>54</v>
      </c>
      <c r="E26" s="395"/>
      <c r="F26" s="116"/>
      <c r="G26" s="121"/>
      <c r="H26" s="120"/>
      <c r="I26" s="120"/>
      <c r="J26" s="120"/>
    </row>
    <row r="27" spans="1:10" ht="19.5" customHeight="1" x14ac:dyDescent="0.25">
      <c r="A27" s="312" t="s">
        <v>394</v>
      </c>
      <c r="B27" s="309" t="s">
        <v>168</v>
      </c>
      <c r="C27" s="309">
        <f>C28+C29+C30+C31+C32</f>
        <v>5</v>
      </c>
      <c r="D27" s="309">
        <f>D28+D29+D30+D31+D32</f>
        <v>5</v>
      </c>
      <c r="E27" s="335">
        <v>1</v>
      </c>
      <c r="F27" s="116"/>
      <c r="G27" s="119"/>
      <c r="H27" s="120"/>
      <c r="I27" s="120"/>
      <c r="J27" s="120"/>
    </row>
    <row r="28" spans="1:10" ht="18" customHeight="1" x14ac:dyDescent="0.25">
      <c r="A28" s="327" t="s">
        <v>452</v>
      </c>
      <c r="B28" s="233" t="s">
        <v>168</v>
      </c>
      <c r="C28" s="233">
        <v>1</v>
      </c>
      <c r="D28" s="233">
        <v>1</v>
      </c>
      <c r="E28" s="406"/>
      <c r="F28" s="116"/>
      <c r="G28" s="121"/>
      <c r="H28" s="120"/>
      <c r="I28" s="120"/>
      <c r="J28" s="120"/>
    </row>
    <row r="29" spans="1:10" ht="18" customHeight="1" x14ac:dyDescent="0.25">
      <c r="A29" s="315" t="s">
        <v>453</v>
      </c>
      <c r="B29" s="233" t="s">
        <v>168</v>
      </c>
      <c r="C29" s="233">
        <v>1</v>
      </c>
      <c r="D29" s="233">
        <v>1</v>
      </c>
      <c r="E29" s="406"/>
      <c r="F29" s="116"/>
      <c r="G29" s="121"/>
      <c r="H29" s="120"/>
      <c r="I29" s="120"/>
      <c r="J29" s="120"/>
    </row>
    <row r="30" spans="1:10" ht="18" customHeight="1" x14ac:dyDescent="0.25">
      <c r="A30" s="327" t="s">
        <v>454</v>
      </c>
      <c r="B30" s="233" t="s">
        <v>168</v>
      </c>
      <c r="C30" s="233">
        <v>1</v>
      </c>
      <c r="D30" s="233">
        <v>1</v>
      </c>
      <c r="E30" s="406"/>
      <c r="F30" s="116"/>
      <c r="G30" s="121"/>
      <c r="H30" s="120"/>
      <c r="I30" s="120"/>
      <c r="J30" s="120"/>
    </row>
    <row r="31" spans="1:10" ht="18" customHeight="1" x14ac:dyDescent="0.25">
      <c r="A31" s="327" t="s">
        <v>455</v>
      </c>
      <c r="B31" s="233" t="s">
        <v>168</v>
      </c>
      <c r="C31" s="233">
        <v>1</v>
      </c>
      <c r="D31" s="233">
        <v>1</v>
      </c>
      <c r="E31" s="406"/>
      <c r="F31" s="116"/>
      <c r="G31" s="121"/>
      <c r="H31" s="120"/>
      <c r="I31" s="120"/>
      <c r="J31" s="120"/>
    </row>
    <row r="32" spans="1:10" ht="18" customHeight="1" x14ac:dyDescent="0.25">
      <c r="A32" s="315" t="s">
        <v>456</v>
      </c>
      <c r="B32" s="233" t="s">
        <v>168</v>
      </c>
      <c r="C32" s="233">
        <v>1</v>
      </c>
      <c r="D32" s="233">
        <v>1</v>
      </c>
      <c r="E32" s="406"/>
      <c r="F32" s="116"/>
      <c r="G32" s="121"/>
      <c r="H32" s="120"/>
      <c r="I32" s="120"/>
      <c r="J32" s="120"/>
    </row>
    <row r="33" spans="1:10" ht="19.5" customHeight="1" x14ac:dyDescent="0.25">
      <c r="A33" s="312" t="s">
        <v>395</v>
      </c>
      <c r="B33" s="309" t="s">
        <v>168</v>
      </c>
      <c r="C33" s="309">
        <f>C34+C35+C36+C37+C38</f>
        <v>5</v>
      </c>
      <c r="D33" s="309">
        <f>D34+D35+D36+D37+D38</f>
        <v>5</v>
      </c>
      <c r="E33" s="335">
        <v>1</v>
      </c>
      <c r="F33" s="116"/>
      <c r="G33" s="119"/>
      <c r="H33" s="120"/>
      <c r="I33" s="120"/>
      <c r="J33" s="120"/>
    </row>
    <row r="34" spans="1:10" ht="18" customHeight="1" x14ac:dyDescent="0.25">
      <c r="A34" s="327" t="s">
        <v>457</v>
      </c>
      <c r="B34" s="233" t="s">
        <v>168</v>
      </c>
      <c r="C34" s="233">
        <v>1</v>
      </c>
      <c r="D34" s="233">
        <v>1</v>
      </c>
      <c r="E34" s="395"/>
      <c r="F34" s="116"/>
      <c r="G34" s="121"/>
      <c r="H34" s="120"/>
      <c r="I34" s="120"/>
      <c r="J34" s="120"/>
    </row>
    <row r="35" spans="1:10" ht="18" customHeight="1" x14ac:dyDescent="0.25">
      <c r="A35" s="315" t="s">
        <v>458</v>
      </c>
      <c r="B35" s="233" t="s">
        <v>168</v>
      </c>
      <c r="C35" s="233">
        <v>1</v>
      </c>
      <c r="D35" s="233">
        <v>1</v>
      </c>
      <c r="E35" s="395"/>
      <c r="F35" s="116"/>
      <c r="G35" s="121"/>
      <c r="H35" s="120"/>
      <c r="I35" s="120"/>
      <c r="J35" s="120"/>
    </row>
    <row r="36" spans="1:10" ht="18" customHeight="1" x14ac:dyDescent="0.25">
      <c r="A36" s="327" t="s">
        <v>459</v>
      </c>
      <c r="B36" s="233" t="s">
        <v>168</v>
      </c>
      <c r="C36" s="233">
        <v>1</v>
      </c>
      <c r="D36" s="233">
        <v>1</v>
      </c>
      <c r="E36" s="395"/>
      <c r="F36" s="116"/>
      <c r="G36" s="121"/>
      <c r="H36" s="120"/>
      <c r="I36" s="120"/>
      <c r="J36" s="120"/>
    </row>
    <row r="37" spans="1:10" ht="18" customHeight="1" x14ac:dyDescent="0.25">
      <c r="A37" s="327" t="s">
        <v>460</v>
      </c>
      <c r="B37" s="233" t="s">
        <v>168</v>
      </c>
      <c r="C37" s="233">
        <v>1</v>
      </c>
      <c r="D37" s="233">
        <v>1</v>
      </c>
      <c r="E37" s="336"/>
      <c r="F37" s="116"/>
      <c r="G37" s="121"/>
      <c r="H37" s="120"/>
      <c r="I37" s="120"/>
      <c r="J37" s="120"/>
    </row>
    <row r="38" spans="1:10" ht="18" customHeight="1" x14ac:dyDescent="0.25">
      <c r="A38" s="315" t="s">
        <v>461</v>
      </c>
      <c r="B38" s="233" t="s">
        <v>168</v>
      </c>
      <c r="C38" s="233">
        <v>1</v>
      </c>
      <c r="D38" s="233">
        <v>1</v>
      </c>
      <c r="E38" s="336"/>
      <c r="F38" s="116"/>
      <c r="G38" s="121"/>
      <c r="H38" s="120"/>
      <c r="I38" s="120"/>
      <c r="J38" s="120"/>
    </row>
    <row r="39" spans="1:10" ht="19.5" customHeight="1" x14ac:dyDescent="0.25">
      <c r="A39" s="312" t="s">
        <v>462</v>
      </c>
      <c r="B39" s="309" t="s">
        <v>168</v>
      </c>
      <c r="C39" s="309">
        <f>C40+C41</f>
        <v>2</v>
      </c>
      <c r="D39" s="309">
        <f>D40+D41</f>
        <v>2</v>
      </c>
      <c r="E39" s="338"/>
      <c r="F39" s="116"/>
      <c r="G39" s="119"/>
      <c r="H39" s="120"/>
      <c r="I39" s="120"/>
      <c r="J39" s="120"/>
    </row>
    <row r="40" spans="1:10" ht="18" customHeight="1" x14ac:dyDescent="0.25">
      <c r="A40" s="327" t="s">
        <v>463</v>
      </c>
      <c r="B40" s="233" t="s">
        <v>168</v>
      </c>
      <c r="C40" s="233">
        <v>1</v>
      </c>
      <c r="D40" s="233">
        <v>1</v>
      </c>
      <c r="E40" s="339"/>
      <c r="F40" s="116"/>
      <c r="G40" s="121"/>
      <c r="H40" s="120"/>
      <c r="I40" s="120"/>
      <c r="J40" s="120"/>
    </row>
    <row r="41" spans="1:10" ht="18" customHeight="1" thickBot="1" x14ac:dyDescent="0.3">
      <c r="A41" s="315" t="s">
        <v>464</v>
      </c>
      <c r="B41" s="233" t="s">
        <v>168</v>
      </c>
      <c r="C41" s="233">
        <v>1</v>
      </c>
      <c r="D41" s="236">
        <v>1</v>
      </c>
      <c r="E41" s="340"/>
      <c r="F41" s="116"/>
      <c r="G41" s="121"/>
      <c r="H41" s="120"/>
      <c r="I41" s="120"/>
      <c r="J41" s="120"/>
    </row>
    <row r="42" spans="1:10" ht="20.100000000000001" customHeight="1" thickBot="1" x14ac:dyDescent="0.25">
      <c r="A42" s="910" t="s">
        <v>53</v>
      </c>
      <c r="B42" s="911"/>
      <c r="C42" s="911"/>
      <c r="D42" s="911"/>
      <c r="E42" s="913"/>
    </row>
    <row r="43" spans="1:10" ht="16.5" customHeight="1" x14ac:dyDescent="0.25">
      <c r="A43" s="341" t="s">
        <v>396</v>
      </c>
      <c r="B43" s="342" t="s">
        <v>168</v>
      </c>
      <c r="C43" s="343">
        <f>C44+C47+C51+C55</f>
        <v>13</v>
      </c>
      <c r="D43" s="232">
        <f>D44+D47+D51+D55</f>
        <v>13</v>
      </c>
      <c r="E43" s="396"/>
      <c r="F43" s="116"/>
      <c r="G43" s="116"/>
    </row>
    <row r="44" spans="1:10" ht="16.5" x14ac:dyDescent="0.25">
      <c r="A44" s="312" t="s">
        <v>397</v>
      </c>
      <c r="B44" s="313" t="s">
        <v>168</v>
      </c>
      <c r="C44" s="314">
        <f>C45+C46</f>
        <v>2</v>
      </c>
      <c r="D44" s="309">
        <f>D45+D46</f>
        <v>2</v>
      </c>
      <c r="E44" s="397"/>
      <c r="F44" s="116"/>
      <c r="G44" s="116"/>
    </row>
    <row r="45" spans="1:10" ht="16.5" x14ac:dyDescent="0.25">
      <c r="A45" s="315" t="s">
        <v>398</v>
      </c>
      <c r="B45" s="242" t="s">
        <v>168</v>
      </c>
      <c r="C45" s="233">
        <v>1</v>
      </c>
      <c r="D45" s="233">
        <v>1</v>
      </c>
      <c r="E45" s="396"/>
      <c r="F45" s="116"/>
      <c r="G45" s="116"/>
    </row>
    <row r="46" spans="1:10" ht="16.5" x14ac:dyDescent="0.25">
      <c r="A46" s="315" t="s">
        <v>399</v>
      </c>
      <c r="B46" s="242" t="s">
        <v>168</v>
      </c>
      <c r="C46" s="316" t="s">
        <v>170</v>
      </c>
      <c r="D46" s="316" t="s">
        <v>170</v>
      </c>
      <c r="E46" s="398"/>
      <c r="F46" s="116"/>
      <c r="G46" s="116"/>
    </row>
    <row r="47" spans="1:10" ht="16.5" x14ac:dyDescent="0.25">
      <c r="A47" s="312" t="s">
        <v>400</v>
      </c>
      <c r="B47" s="313" t="s">
        <v>168</v>
      </c>
      <c r="C47" s="314">
        <f>C48+C49+C50</f>
        <v>3</v>
      </c>
      <c r="D47" s="309">
        <f>D48+D49+D50</f>
        <v>3</v>
      </c>
      <c r="E47" s="397"/>
      <c r="F47" s="116"/>
      <c r="G47" s="116"/>
    </row>
    <row r="48" spans="1:10" ht="16.5" x14ac:dyDescent="0.25">
      <c r="A48" s="315" t="s">
        <v>401</v>
      </c>
      <c r="B48" s="242" t="s">
        <v>168</v>
      </c>
      <c r="C48" s="233">
        <v>1</v>
      </c>
      <c r="D48" s="233">
        <v>1</v>
      </c>
      <c r="E48" s="396"/>
      <c r="F48" s="116"/>
      <c r="G48" s="116"/>
    </row>
    <row r="49" spans="1:7" ht="16.5" x14ac:dyDescent="0.25">
      <c r="A49" s="315" t="s">
        <v>402</v>
      </c>
      <c r="B49" s="242" t="s">
        <v>168</v>
      </c>
      <c r="C49" s="233">
        <v>1</v>
      </c>
      <c r="D49" s="233">
        <v>1</v>
      </c>
      <c r="E49" s="233"/>
      <c r="F49" s="116"/>
      <c r="G49" s="116"/>
    </row>
    <row r="50" spans="1:7" ht="33" x14ac:dyDescent="0.2">
      <c r="A50" s="317" t="s">
        <v>403</v>
      </c>
      <c r="B50" s="242" t="s">
        <v>168</v>
      </c>
      <c r="C50" s="333" t="s">
        <v>170</v>
      </c>
      <c r="D50" s="333" t="s">
        <v>321</v>
      </c>
      <c r="E50" s="333"/>
      <c r="F50" s="116"/>
      <c r="G50" s="116"/>
    </row>
    <row r="51" spans="1:7" ht="16.5" x14ac:dyDescent="0.25">
      <c r="A51" s="312" t="s">
        <v>404</v>
      </c>
      <c r="B51" s="313" t="s">
        <v>168</v>
      </c>
      <c r="C51" s="309">
        <f>C52+C53+C54</f>
        <v>3</v>
      </c>
      <c r="D51" s="309">
        <f>D52+D53+D54</f>
        <v>3</v>
      </c>
      <c r="E51" s="309"/>
      <c r="F51" s="116"/>
      <c r="G51" s="116"/>
    </row>
    <row r="52" spans="1:7" ht="16.5" x14ac:dyDescent="0.25">
      <c r="A52" s="315" t="s">
        <v>405</v>
      </c>
      <c r="B52" s="242" t="s">
        <v>168</v>
      </c>
      <c r="C52" s="233">
        <v>1</v>
      </c>
      <c r="D52" s="233">
        <v>1</v>
      </c>
      <c r="E52" s="233"/>
      <c r="F52" s="116"/>
      <c r="G52" s="116"/>
    </row>
    <row r="53" spans="1:7" ht="16.5" x14ac:dyDescent="0.25">
      <c r="A53" s="315" t="s">
        <v>406</v>
      </c>
      <c r="B53" s="242" t="s">
        <v>168</v>
      </c>
      <c r="C53" s="233">
        <v>1</v>
      </c>
      <c r="D53" s="233">
        <v>1</v>
      </c>
      <c r="E53" s="233"/>
      <c r="F53" s="116"/>
      <c r="G53" s="116"/>
    </row>
    <row r="54" spans="1:7" ht="16.5" x14ac:dyDescent="0.25">
      <c r="A54" s="315" t="s">
        <v>407</v>
      </c>
      <c r="B54" s="242" t="s">
        <v>168</v>
      </c>
      <c r="C54" s="233">
        <v>1</v>
      </c>
      <c r="D54" s="233">
        <v>1</v>
      </c>
      <c r="E54" s="233"/>
      <c r="F54" s="116"/>
      <c r="G54" s="116"/>
    </row>
    <row r="55" spans="1:7" ht="16.5" x14ac:dyDescent="0.25">
      <c r="A55" s="312" t="s">
        <v>408</v>
      </c>
      <c r="B55" s="313" t="s">
        <v>168</v>
      </c>
      <c r="C55" s="309">
        <f>C56+C57+C58+C59+C60</f>
        <v>5</v>
      </c>
      <c r="D55" s="309">
        <f>D56+D57+D58+D59+D60</f>
        <v>5</v>
      </c>
      <c r="E55" s="309"/>
      <c r="F55" s="116"/>
      <c r="G55" s="116"/>
    </row>
    <row r="56" spans="1:7" ht="16.5" x14ac:dyDescent="0.25">
      <c r="A56" s="315" t="s">
        <v>409</v>
      </c>
      <c r="B56" s="242" t="s">
        <v>168</v>
      </c>
      <c r="C56" s="233">
        <v>1</v>
      </c>
      <c r="D56" s="233">
        <v>1</v>
      </c>
      <c r="E56" s="233"/>
      <c r="F56" s="116"/>
      <c r="G56" s="116"/>
    </row>
    <row r="57" spans="1:7" ht="16.5" x14ac:dyDescent="0.25">
      <c r="A57" s="315" t="s">
        <v>410</v>
      </c>
      <c r="B57" s="242" t="s">
        <v>168</v>
      </c>
      <c r="C57" s="233">
        <v>1</v>
      </c>
      <c r="D57" s="233">
        <v>1</v>
      </c>
      <c r="E57" s="233"/>
      <c r="F57" s="116"/>
      <c r="G57" s="116"/>
    </row>
    <row r="58" spans="1:7" ht="16.5" x14ac:dyDescent="0.25">
      <c r="A58" s="315" t="s">
        <v>411</v>
      </c>
      <c r="B58" s="242" t="s">
        <v>168</v>
      </c>
      <c r="C58" s="233">
        <v>1</v>
      </c>
      <c r="D58" s="233">
        <v>1</v>
      </c>
      <c r="E58" s="233"/>
      <c r="F58" s="116"/>
      <c r="G58" s="116"/>
    </row>
    <row r="59" spans="1:7" ht="16.5" x14ac:dyDescent="0.25">
      <c r="A59" s="315" t="s">
        <v>412</v>
      </c>
      <c r="B59" s="242" t="s">
        <v>168</v>
      </c>
      <c r="C59" s="233">
        <v>1</v>
      </c>
      <c r="D59" s="233">
        <v>1</v>
      </c>
      <c r="E59" s="233"/>
      <c r="F59" s="116"/>
      <c r="G59" s="116"/>
    </row>
    <row r="60" spans="1:7" ht="17.25" thickBot="1" x14ac:dyDescent="0.3">
      <c r="A60" s="315" t="s">
        <v>465</v>
      </c>
      <c r="B60" s="242" t="s">
        <v>168</v>
      </c>
      <c r="C60" s="236">
        <v>1</v>
      </c>
      <c r="D60" s="236">
        <v>1</v>
      </c>
      <c r="E60" s="236"/>
      <c r="F60" s="116"/>
      <c r="G60" s="116"/>
    </row>
    <row r="61" spans="1:7" ht="20.100000000000001" customHeight="1" thickBot="1" x14ac:dyDescent="0.25">
      <c r="A61" s="910" t="s">
        <v>171</v>
      </c>
      <c r="B61" s="911"/>
      <c r="C61" s="911"/>
      <c r="D61" s="911"/>
      <c r="E61" s="913"/>
    </row>
    <row r="62" spans="1:7" ht="17.25" customHeight="1" x14ac:dyDescent="0.25">
      <c r="A62" s="344" t="s">
        <v>413</v>
      </c>
      <c r="B62" s="232" t="s">
        <v>168</v>
      </c>
      <c r="C62" s="345">
        <f>SUM(C63,C65,C71,C73,C77,C82)+C87</f>
        <v>19</v>
      </c>
      <c r="D62" s="345">
        <f>SUM(D63,D65,D71,D73,D77,D82)+D87</f>
        <v>18</v>
      </c>
      <c r="E62" s="319">
        <v>56</v>
      </c>
      <c r="F62" s="116"/>
      <c r="G62" s="116"/>
    </row>
    <row r="63" spans="1:7" ht="16.5" x14ac:dyDescent="0.25">
      <c r="A63" s="346" t="s">
        <v>582</v>
      </c>
      <c r="B63" s="347" t="s">
        <v>168</v>
      </c>
      <c r="C63" s="318">
        <v>7</v>
      </c>
      <c r="D63" s="318">
        <v>6</v>
      </c>
      <c r="E63" s="318">
        <v>4</v>
      </c>
      <c r="F63" s="116"/>
      <c r="G63" s="116"/>
    </row>
    <row r="64" spans="1:7" ht="16.5" x14ac:dyDescent="0.25">
      <c r="A64" s="323" t="s">
        <v>414</v>
      </c>
      <c r="B64" s="233" t="s">
        <v>27</v>
      </c>
      <c r="C64" s="319">
        <v>2379</v>
      </c>
      <c r="D64" s="319">
        <v>2355</v>
      </c>
      <c r="E64" s="319">
        <v>972</v>
      </c>
      <c r="F64" s="116"/>
      <c r="G64" s="116"/>
    </row>
    <row r="65" spans="1:7" ht="23.25" customHeight="1" x14ac:dyDescent="0.2">
      <c r="A65" s="346" t="s">
        <v>415</v>
      </c>
      <c r="B65" s="313" t="s">
        <v>168</v>
      </c>
      <c r="C65" s="313">
        <v>5</v>
      </c>
      <c r="D65" s="313">
        <v>5</v>
      </c>
      <c r="E65" s="313">
        <v>1</v>
      </c>
      <c r="F65" s="116"/>
      <c r="G65" s="116"/>
    </row>
    <row r="66" spans="1:7" ht="19.5" customHeight="1" x14ac:dyDescent="0.2">
      <c r="A66" s="321" t="s">
        <v>416</v>
      </c>
      <c r="B66" s="244" t="s">
        <v>168</v>
      </c>
      <c r="C66" s="244">
        <v>4</v>
      </c>
      <c r="D66" s="244">
        <v>4</v>
      </c>
      <c r="E66" s="399"/>
      <c r="F66" s="116"/>
      <c r="G66" s="116"/>
    </row>
    <row r="67" spans="1:7" ht="18.75" customHeight="1" x14ac:dyDescent="0.2">
      <c r="A67" s="323" t="s">
        <v>417</v>
      </c>
      <c r="B67" s="242" t="s">
        <v>168</v>
      </c>
      <c r="C67" s="311">
        <v>1495</v>
      </c>
      <c r="D67" s="311">
        <v>1495</v>
      </c>
      <c r="E67" s="400"/>
      <c r="F67" s="116"/>
      <c r="G67" s="116"/>
    </row>
    <row r="68" spans="1:7" ht="18.75" customHeight="1" x14ac:dyDescent="0.2">
      <c r="A68" s="323" t="s">
        <v>418</v>
      </c>
      <c r="B68" s="242" t="s">
        <v>27</v>
      </c>
      <c r="C68" s="311">
        <v>300410</v>
      </c>
      <c r="D68" s="311">
        <v>316270</v>
      </c>
      <c r="E68" s="400"/>
      <c r="F68" s="116"/>
      <c r="G68" s="116"/>
    </row>
    <row r="69" spans="1:7" ht="18.75" customHeight="1" x14ac:dyDescent="0.2">
      <c r="A69" s="323" t="s">
        <v>583</v>
      </c>
      <c r="B69" s="242" t="s">
        <v>27</v>
      </c>
      <c r="C69" s="311" t="s">
        <v>584</v>
      </c>
      <c r="D69" s="311" t="s">
        <v>585</v>
      </c>
      <c r="E69" s="400"/>
      <c r="F69" s="116"/>
      <c r="G69" s="116"/>
    </row>
    <row r="70" spans="1:7" ht="30.75" customHeight="1" x14ac:dyDescent="0.2">
      <c r="A70" s="321" t="s">
        <v>507</v>
      </c>
      <c r="B70" s="244" t="s">
        <v>168</v>
      </c>
      <c r="C70" s="244">
        <v>1</v>
      </c>
      <c r="D70" s="244">
        <v>1</v>
      </c>
      <c r="E70" s="399"/>
      <c r="F70" s="116"/>
      <c r="G70" s="116"/>
    </row>
    <row r="71" spans="1:7" ht="18.75" customHeight="1" x14ac:dyDescent="0.2">
      <c r="A71" s="348" t="s">
        <v>419</v>
      </c>
      <c r="B71" s="313" t="s">
        <v>168</v>
      </c>
      <c r="C71" s="320">
        <v>1</v>
      </c>
      <c r="D71" s="320">
        <v>1</v>
      </c>
      <c r="E71" s="401"/>
      <c r="F71" s="116"/>
      <c r="G71" s="116"/>
    </row>
    <row r="72" spans="1:7" ht="16.5" x14ac:dyDescent="0.2">
      <c r="A72" s="321" t="s">
        <v>420</v>
      </c>
      <c r="B72" s="242" t="s">
        <v>168</v>
      </c>
      <c r="C72" s="242">
        <v>1</v>
      </c>
      <c r="D72" s="242">
        <v>1</v>
      </c>
      <c r="E72" s="402"/>
      <c r="F72" s="116"/>
      <c r="G72" s="116"/>
    </row>
    <row r="73" spans="1:7" ht="16.5" customHeight="1" x14ac:dyDescent="0.2">
      <c r="A73" s="346" t="s">
        <v>421</v>
      </c>
      <c r="B73" s="313" t="s">
        <v>168</v>
      </c>
      <c r="C73" s="313">
        <v>1</v>
      </c>
      <c r="D73" s="313">
        <v>1</v>
      </c>
      <c r="E73" s="313">
        <v>26</v>
      </c>
      <c r="F73" s="116"/>
      <c r="G73" s="116"/>
    </row>
    <row r="74" spans="1:7" ht="16.5" x14ac:dyDescent="0.2">
      <c r="A74" s="321" t="s">
        <v>422</v>
      </c>
      <c r="B74" s="242" t="s">
        <v>168</v>
      </c>
      <c r="C74" s="242">
        <v>1</v>
      </c>
      <c r="D74" s="242">
        <v>1</v>
      </c>
      <c r="E74" s="402"/>
      <c r="F74" s="116"/>
      <c r="G74" s="116"/>
    </row>
    <row r="75" spans="1:7" ht="16.5" x14ac:dyDescent="0.2">
      <c r="A75" s="321" t="s">
        <v>423</v>
      </c>
      <c r="B75" s="242" t="s">
        <v>168</v>
      </c>
      <c r="C75" s="242">
        <v>9</v>
      </c>
      <c r="D75" s="242">
        <v>9</v>
      </c>
      <c r="E75" s="402"/>
      <c r="F75" s="116"/>
      <c r="G75" s="116"/>
    </row>
    <row r="76" spans="1:7" ht="17.25" thickBot="1" x14ac:dyDescent="0.25">
      <c r="A76" s="349" t="s">
        <v>424</v>
      </c>
      <c r="B76" s="245" t="s">
        <v>27</v>
      </c>
      <c r="C76" s="324">
        <v>440643</v>
      </c>
      <c r="D76" s="324">
        <v>441813</v>
      </c>
      <c r="E76" s="403"/>
      <c r="F76" s="116"/>
      <c r="G76" s="116"/>
    </row>
    <row r="77" spans="1:7" ht="16.5" x14ac:dyDescent="0.2">
      <c r="A77" s="348" t="s">
        <v>425</v>
      </c>
      <c r="B77" s="313" t="s">
        <v>168</v>
      </c>
      <c r="C77" s="320">
        <v>2</v>
      </c>
      <c r="D77" s="320">
        <v>2</v>
      </c>
      <c r="E77" s="320">
        <v>1</v>
      </c>
      <c r="F77" s="116"/>
      <c r="G77" s="116"/>
    </row>
    <row r="78" spans="1:7" ht="16.5" x14ac:dyDescent="0.2">
      <c r="A78" s="321" t="s">
        <v>426</v>
      </c>
      <c r="B78" s="242" t="s">
        <v>168</v>
      </c>
      <c r="C78" s="242">
        <v>1</v>
      </c>
      <c r="D78" s="242">
        <v>1</v>
      </c>
      <c r="E78" s="244"/>
      <c r="F78" s="116"/>
      <c r="G78" s="116"/>
    </row>
    <row r="79" spans="1:7" ht="16.5" x14ac:dyDescent="0.2">
      <c r="A79" s="323" t="s">
        <v>427</v>
      </c>
      <c r="B79" s="242" t="s">
        <v>168</v>
      </c>
      <c r="C79" s="311">
        <v>4947</v>
      </c>
      <c r="D79" s="311">
        <v>5193</v>
      </c>
      <c r="E79" s="331"/>
      <c r="F79" s="116"/>
      <c r="G79" s="116"/>
    </row>
    <row r="80" spans="1:7" ht="16.5" x14ac:dyDescent="0.2">
      <c r="A80" s="323" t="s">
        <v>428</v>
      </c>
      <c r="B80" s="242" t="s">
        <v>27</v>
      </c>
      <c r="C80" s="311">
        <v>101461</v>
      </c>
      <c r="D80" s="311">
        <v>114535</v>
      </c>
      <c r="E80" s="331"/>
      <c r="F80" s="116"/>
      <c r="G80" s="116"/>
    </row>
    <row r="81" spans="1:10" ht="36.75" customHeight="1" x14ac:dyDescent="0.2">
      <c r="A81" s="321" t="s">
        <v>429</v>
      </c>
      <c r="B81" s="242" t="s">
        <v>168</v>
      </c>
      <c r="C81" s="242">
        <v>1</v>
      </c>
      <c r="D81" s="242">
        <v>1</v>
      </c>
      <c r="E81" s="244"/>
      <c r="F81" s="116"/>
      <c r="G81" s="116"/>
    </row>
    <row r="82" spans="1:10" ht="16.5" x14ac:dyDescent="0.2">
      <c r="A82" s="350" t="s">
        <v>430</v>
      </c>
      <c r="B82" s="313" t="s">
        <v>168</v>
      </c>
      <c r="C82" s="313">
        <v>2</v>
      </c>
      <c r="D82" s="313">
        <v>2</v>
      </c>
      <c r="E82" s="313">
        <v>1</v>
      </c>
      <c r="F82" s="116"/>
      <c r="G82" s="116"/>
    </row>
    <row r="83" spans="1:10" ht="16.5" x14ac:dyDescent="0.25">
      <c r="A83" s="315" t="s">
        <v>431</v>
      </c>
      <c r="B83" s="242" t="s">
        <v>168</v>
      </c>
      <c r="C83" s="242">
        <v>1</v>
      </c>
      <c r="D83" s="242">
        <v>1</v>
      </c>
      <c r="E83" s="399"/>
      <c r="F83" s="116"/>
      <c r="G83" s="116"/>
    </row>
    <row r="84" spans="1:10" ht="16.5" x14ac:dyDescent="0.2">
      <c r="A84" s="321" t="s">
        <v>432</v>
      </c>
      <c r="B84" s="242" t="s">
        <v>168</v>
      </c>
      <c r="C84" s="322">
        <v>0.5</v>
      </c>
      <c r="D84" s="322">
        <v>0.5</v>
      </c>
      <c r="E84" s="404"/>
      <c r="F84" s="116"/>
      <c r="G84" s="116"/>
    </row>
    <row r="85" spans="1:10" ht="16.5" x14ac:dyDescent="0.2">
      <c r="A85" s="323" t="s">
        <v>433</v>
      </c>
      <c r="B85" s="242" t="s">
        <v>168</v>
      </c>
      <c r="C85" s="311">
        <v>73429</v>
      </c>
      <c r="D85" s="311">
        <v>75565</v>
      </c>
      <c r="E85" s="311"/>
      <c r="F85" s="116"/>
      <c r="G85" s="116"/>
    </row>
    <row r="86" spans="1:10" ht="16.5" x14ac:dyDescent="0.2">
      <c r="A86" s="323" t="s">
        <v>434</v>
      </c>
      <c r="B86" s="242" t="s">
        <v>27</v>
      </c>
      <c r="C86" s="311">
        <v>317102</v>
      </c>
      <c r="D86" s="311">
        <v>365316</v>
      </c>
      <c r="E86" s="311"/>
      <c r="F86" s="116"/>
      <c r="G86" s="116"/>
    </row>
    <row r="87" spans="1:10" ht="19.5" customHeight="1" x14ac:dyDescent="0.25">
      <c r="A87" s="312" t="s">
        <v>466</v>
      </c>
      <c r="B87" s="309" t="s">
        <v>168</v>
      </c>
      <c r="C87" s="309">
        <f>C88</f>
        <v>1</v>
      </c>
      <c r="D87" s="309">
        <f>D88</f>
        <v>1</v>
      </c>
      <c r="E87" s="309"/>
      <c r="F87" s="116"/>
      <c r="G87" s="119"/>
      <c r="H87" s="120"/>
      <c r="I87" s="120"/>
      <c r="J87" s="120"/>
    </row>
    <row r="88" spans="1:10" ht="18" customHeight="1" thickBot="1" x14ac:dyDescent="0.3">
      <c r="A88" s="315" t="s">
        <v>467</v>
      </c>
      <c r="B88" s="236" t="s">
        <v>168</v>
      </c>
      <c r="C88" s="236">
        <v>1</v>
      </c>
      <c r="D88" s="236">
        <v>1</v>
      </c>
      <c r="E88" s="236"/>
      <c r="F88" s="116"/>
      <c r="G88" s="121"/>
      <c r="H88" s="120"/>
      <c r="I88" s="120"/>
      <c r="J88" s="120"/>
    </row>
    <row r="89" spans="1:10" ht="20.100000000000001" customHeight="1" thickBot="1" x14ac:dyDescent="0.25">
      <c r="A89" s="910" t="s">
        <v>172</v>
      </c>
      <c r="B89" s="911"/>
      <c r="C89" s="911"/>
      <c r="D89" s="911"/>
      <c r="E89" s="913"/>
    </row>
    <row r="90" spans="1:10" ht="16.5" customHeight="1" x14ac:dyDescent="0.25">
      <c r="A90" s="239" t="s">
        <v>435</v>
      </c>
      <c r="B90" s="232" t="s">
        <v>168</v>
      </c>
      <c r="C90" s="232">
        <f>C91+C103+C105</f>
        <v>24</v>
      </c>
      <c r="D90" s="232">
        <f>D91+D103+D105</f>
        <v>16</v>
      </c>
      <c r="E90" s="232">
        <f>E91+E103+E105</f>
        <v>4</v>
      </c>
      <c r="F90" s="116"/>
      <c r="G90" s="116"/>
    </row>
    <row r="91" spans="1:10" ht="16.5" x14ac:dyDescent="0.25">
      <c r="A91" s="325" t="s">
        <v>436</v>
      </c>
      <c r="B91" s="309" t="s">
        <v>168</v>
      </c>
      <c r="C91" s="309">
        <f>SUM(C92:C101)</f>
        <v>14</v>
      </c>
      <c r="D91" s="309">
        <f>SUM(D92:D101)</f>
        <v>6</v>
      </c>
      <c r="E91" s="309">
        <v>3</v>
      </c>
      <c r="F91" s="116"/>
      <c r="G91" s="116"/>
    </row>
    <row r="92" spans="1:10" ht="16.5" x14ac:dyDescent="0.25">
      <c r="A92" s="241" t="s">
        <v>586</v>
      </c>
      <c r="B92" s="233" t="s">
        <v>168</v>
      </c>
      <c r="C92" s="233">
        <v>1</v>
      </c>
      <c r="D92" s="233">
        <v>0</v>
      </c>
      <c r="E92" s="233">
        <v>1</v>
      </c>
      <c r="F92" s="116"/>
      <c r="G92" s="116"/>
    </row>
    <row r="93" spans="1:10" ht="16.5" x14ac:dyDescent="0.25">
      <c r="A93" s="246" t="s">
        <v>587</v>
      </c>
      <c r="B93" s="233" t="s">
        <v>168</v>
      </c>
      <c r="C93" s="233">
        <v>2</v>
      </c>
      <c r="D93" s="233">
        <v>0</v>
      </c>
      <c r="E93" s="233">
        <v>1</v>
      </c>
      <c r="F93" s="116"/>
      <c r="G93" s="116"/>
    </row>
    <row r="94" spans="1:10" ht="17.25" customHeight="1" x14ac:dyDescent="0.25">
      <c r="A94" s="241" t="s">
        <v>437</v>
      </c>
      <c r="B94" s="233" t="s">
        <v>168</v>
      </c>
      <c r="C94" s="233">
        <v>1</v>
      </c>
      <c r="D94" s="233">
        <v>1</v>
      </c>
      <c r="E94" s="396"/>
      <c r="F94" s="116"/>
      <c r="G94" s="116"/>
    </row>
    <row r="95" spans="1:10" ht="16.5" x14ac:dyDescent="0.25">
      <c r="A95" s="241" t="s">
        <v>438</v>
      </c>
      <c r="B95" s="233" t="s">
        <v>168</v>
      </c>
      <c r="C95" s="233">
        <v>1</v>
      </c>
      <c r="D95" s="233">
        <v>1</v>
      </c>
      <c r="E95" s="396"/>
      <c r="F95" s="116"/>
      <c r="G95" s="116"/>
    </row>
    <row r="96" spans="1:10" ht="15.75" customHeight="1" x14ac:dyDescent="0.25">
      <c r="A96" s="247" t="s">
        <v>439</v>
      </c>
      <c r="B96" s="233" t="s">
        <v>168</v>
      </c>
      <c r="C96" s="233">
        <v>2</v>
      </c>
      <c r="D96" s="233">
        <v>2</v>
      </c>
      <c r="E96" s="396"/>
      <c r="F96" s="116"/>
      <c r="G96" s="116"/>
    </row>
    <row r="97" spans="1:10" ht="15.75" customHeight="1" x14ac:dyDescent="0.25">
      <c r="A97" s="247" t="s">
        <v>588</v>
      </c>
      <c r="B97" s="233" t="s">
        <v>168</v>
      </c>
      <c r="C97" s="233">
        <v>1</v>
      </c>
      <c r="D97" s="233">
        <v>0</v>
      </c>
      <c r="E97" s="396"/>
      <c r="F97" s="116"/>
      <c r="G97" s="116"/>
    </row>
    <row r="98" spans="1:10" ht="16.5" x14ac:dyDescent="0.25">
      <c r="A98" s="726" t="s">
        <v>589</v>
      </c>
      <c r="B98" s="233" t="s">
        <v>168</v>
      </c>
      <c r="C98" s="233">
        <v>2</v>
      </c>
      <c r="D98" s="233">
        <v>0</v>
      </c>
      <c r="E98" s="396"/>
      <c r="F98" s="116"/>
      <c r="G98" s="116"/>
    </row>
    <row r="99" spans="1:10" ht="15.75" customHeight="1" x14ac:dyDescent="0.25">
      <c r="A99" s="247" t="s">
        <v>590</v>
      </c>
      <c r="B99" s="233" t="s">
        <v>168</v>
      </c>
      <c r="C99" s="233">
        <v>2</v>
      </c>
      <c r="D99" s="233">
        <v>1</v>
      </c>
      <c r="E99" s="396"/>
      <c r="F99" s="116"/>
      <c r="G99" s="116"/>
    </row>
    <row r="100" spans="1:10" ht="15.75" customHeight="1" x14ac:dyDescent="0.25">
      <c r="A100" s="247" t="s">
        <v>440</v>
      </c>
      <c r="B100" s="233" t="s">
        <v>168</v>
      </c>
      <c r="C100" s="233">
        <v>1</v>
      </c>
      <c r="D100" s="233">
        <v>1</v>
      </c>
      <c r="E100" s="396"/>
      <c r="F100" s="116"/>
      <c r="G100" s="116"/>
    </row>
    <row r="101" spans="1:10" ht="15.75" customHeight="1" x14ac:dyDescent="0.25">
      <c r="A101" s="247" t="s">
        <v>591</v>
      </c>
      <c r="B101" s="233" t="s">
        <v>168</v>
      </c>
      <c r="C101" s="233">
        <v>1</v>
      </c>
      <c r="D101" s="233">
        <v>0</v>
      </c>
      <c r="E101" s="396"/>
      <c r="F101" s="116"/>
      <c r="G101" s="116"/>
    </row>
    <row r="102" spans="1:10" ht="15.75" customHeight="1" x14ac:dyDescent="0.25">
      <c r="A102" s="243" t="s">
        <v>441</v>
      </c>
      <c r="B102" s="233" t="s">
        <v>27</v>
      </c>
      <c r="C102" s="234">
        <v>6318</v>
      </c>
      <c r="D102" s="234">
        <v>6392</v>
      </c>
      <c r="E102" s="405"/>
      <c r="F102" s="116"/>
      <c r="G102" s="116"/>
    </row>
    <row r="103" spans="1:10" ht="16.5" x14ac:dyDescent="0.25">
      <c r="A103" s="326" t="s">
        <v>442</v>
      </c>
      <c r="B103" s="309" t="s">
        <v>168</v>
      </c>
      <c r="C103" s="309">
        <v>9</v>
      </c>
      <c r="D103" s="309">
        <v>9</v>
      </c>
      <c r="E103" s="347">
        <v>1</v>
      </c>
      <c r="F103" s="116"/>
      <c r="G103" s="116"/>
    </row>
    <row r="104" spans="1:10" ht="19.5" customHeight="1" x14ac:dyDescent="0.25">
      <c r="A104" s="327" t="s">
        <v>387</v>
      </c>
      <c r="B104" s="233" t="s">
        <v>27</v>
      </c>
      <c r="C104" s="311">
        <v>6280</v>
      </c>
      <c r="D104" s="311">
        <v>5723</v>
      </c>
      <c r="E104" s="311">
        <v>10348</v>
      </c>
      <c r="F104" s="116"/>
      <c r="G104" s="116"/>
    </row>
    <row r="105" spans="1:10" ht="19.5" customHeight="1" x14ac:dyDescent="0.25">
      <c r="A105" s="312" t="s">
        <v>468</v>
      </c>
      <c r="B105" s="309" t="s">
        <v>168</v>
      </c>
      <c r="C105" s="309">
        <f>C106</f>
        <v>1</v>
      </c>
      <c r="D105" s="309">
        <f>D106</f>
        <v>1</v>
      </c>
      <c r="E105" s="309"/>
      <c r="F105" s="116"/>
      <c r="G105" s="119"/>
      <c r="H105" s="120"/>
      <c r="I105" s="120"/>
      <c r="J105" s="120"/>
    </row>
    <row r="106" spans="1:10" ht="18" customHeight="1" thickBot="1" x14ac:dyDescent="0.3">
      <c r="A106" s="315" t="s">
        <v>469</v>
      </c>
      <c r="B106" s="236" t="s">
        <v>168</v>
      </c>
      <c r="C106" s="236">
        <v>1</v>
      </c>
      <c r="D106" s="236">
        <v>1</v>
      </c>
      <c r="E106" s="236"/>
      <c r="F106" s="116"/>
      <c r="G106" s="121"/>
      <c r="H106" s="120"/>
      <c r="I106" s="120"/>
      <c r="J106" s="120"/>
    </row>
    <row r="107" spans="1:10" ht="20.100000000000001" customHeight="1" thickBot="1" x14ac:dyDescent="0.25">
      <c r="A107" s="910" t="s">
        <v>270</v>
      </c>
      <c r="B107" s="914"/>
      <c r="C107" s="914"/>
      <c r="D107" s="914"/>
      <c r="E107" s="915"/>
    </row>
    <row r="108" spans="1:10" ht="19.5" customHeight="1" x14ac:dyDescent="0.25">
      <c r="A108" s="351" t="s">
        <v>443</v>
      </c>
      <c r="B108" s="342" t="s">
        <v>168</v>
      </c>
      <c r="C108" s="330">
        <f>C109+C112+C115+C118</f>
        <v>4</v>
      </c>
      <c r="D108" s="330">
        <f>D109+D112+D115+D118</f>
        <v>4</v>
      </c>
      <c r="E108" s="330"/>
      <c r="F108" s="116"/>
      <c r="G108" s="116"/>
    </row>
    <row r="109" spans="1:10" ht="19.5" customHeight="1" x14ac:dyDescent="0.25">
      <c r="A109" s="326" t="s">
        <v>444</v>
      </c>
      <c r="B109" s="313" t="s">
        <v>168</v>
      </c>
      <c r="C109" s="320">
        <v>1</v>
      </c>
      <c r="D109" s="320">
        <v>1</v>
      </c>
      <c r="E109" s="320"/>
      <c r="F109" s="116"/>
      <c r="G109" s="116"/>
    </row>
    <row r="110" spans="1:10" ht="19.5" customHeight="1" x14ac:dyDescent="0.25">
      <c r="A110" s="327" t="s">
        <v>445</v>
      </c>
      <c r="B110" s="244" t="s">
        <v>168</v>
      </c>
      <c r="C110" s="331">
        <v>1</v>
      </c>
      <c r="D110" s="331">
        <v>1</v>
      </c>
      <c r="E110" s="331"/>
      <c r="F110" s="116"/>
      <c r="G110" s="116"/>
    </row>
    <row r="111" spans="1:10" ht="19.5" customHeight="1" x14ac:dyDescent="0.25">
      <c r="A111" s="328" t="s">
        <v>446</v>
      </c>
      <c r="B111" s="242" t="s">
        <v>27</v>
      </c>
      <c r="C111" s="311">
        <v>4147</v>
      </c>
      <c r="D111" s="311">
        <v>3546</v>
      </c>
      <c r="E111" s="311"/>
      <c r="F111" s="116"/>
      <c r="G111" s="116"/>
    </row>
    <row r="112" spans="1:10" ht="36" customHeight="1" x14ac:dyDescent="0.25">
      <c r="A112" s="352" t="s">
        <v>447</v>
      </c>
      <c r="B112" s="313" t="s">
        <v>168</v>
      </c>
      <c r="C112" s="320">
        <v>1</v>
      </c>
      <c r="D112" s="320">
        <v>1</v>
      </c>
      <c r="E112" s="320"/>
      <c r="F112" s="116"/>
      <c r="G112" s="116"/>
    </row>
    <row r="113" spans="1:7" ht="19.5" customHeight="1" x14ac:dyDescent="0.25">
      <c r="A113" s="327" t="s">
        <v>448</v>
      </c>
      <c r="B113" s="244" t="s">
        <v>168</v>
      </c>
      <c r="C113" s="331">
        <v>1</v>
      </c>
      <c r="D113" s="331">
        <v>1</v>
      </c>
      <c r="E113" s="331"/>
      <c r="F113" s="116"/>
      <c r="G113" s="116"/>
    </row>
    <row r="114" spans="1:7" ht="19.5" customHeight="1" x14ac:dyDescent="0.25">
      <c r="A114" s="328" t="s">
        <v>446</v>
      </c>
      <c r="B114" s="242" t="s">
        <v>27</v>
      </c>
      <c r="C114" s="311">
        <v>1105</v>
      </c>
      <c r="D114" s="311">
        <v>1029</v>
      </c>
      <c r="E114" s="311"/>
      <c r="F114" s="116"/>
      <c r="G114" s="116"/>
    </row>
    <row r="115" spans="1:7" ht="34.5" customHeight="1" x14ac:dyDescent="0.25">
      <c r="A115" s="352" t="s">
        <v>449</v>
      </c>
      <c r="B115" s="313" t="s">
        <v>168</v>
      </c>
      <c r="C115" s="320">
        <v>1</v>
      </c>
      <c r="D115" s="320">
        <v>1</v>
      </c>
      <c r="E115" s="320"/>
      <c r="F115" s="116"/>
      <c r="G115" s="116"/>
    </row>
    <row r="116" spans="1:7" ht="19.5" customHeight="1" x14ac:dyDescent="0.25">
      <c r="A116" s="327" t="s">
        <v>470</v>
      </c>
      <c r="B116" s="244" t="s">
        <v>168</v>
      </c>
      <c r="C116" s="331">
        <v>1</v>
      </c>
      <c r="D116" s="331">
        <v>1</v>
      </c>
      <c r="E116" s="331"/>
      <c r="F116" s="116"/>
      <c r="G116" s="116"/>
    </row>
    <row r="117" spans="1:7" ht="19.5" customHeight="1" x14ac:dyDescent="0.25">
      <c r="A117" s="328" t="s">
        <v>446</v>
      </c>
      <c r="B117" s="242" t="s">
        <v>27</v>
      </c>
      <c r="C117" s="311">
        <v>4390</v>
      </c>
      <c r="D117" s="311">
        <v>3237</v>
      </c>
      <c r="E117" s="311"/>
      <c r="F117" s="116"/>
      <c r="G117" s="116"/>
    </row>
    <row r="118" spans="1:7" ht="34.5" customHeight="1" x14ac:dyDescent="0.25">
      <c r="A118" s="352" t="s">
        <v>471</v>
      </c>
      <c r="B118" s="313" t="s">
        <v>168</v>
      </c>
      <c r="C118" s="320">
        <f>C119</f>
        <v>1</v>
      </c>
      <c r="D118" s="320">
        <v>1</v>
      </c>
      <c r="E118" s="320"/>
      <c r="F118" s="116"/>
      <c r="G118" s="116"/>
    </row>
    <row r="119" spans="1:7" ht="19.5" customHeight="1" thickBot="1" x14ac:dyDescent="0.3">
      <c r="A119" s="327" t="s">
        <v>472</v>
      </c>
      <c r="B119" s="353" t="s">
        <v>168</v>
      </c>
      <c r="C119" s="354">
        <v>1</v>
      </c>
      <c r="D119" s="354">
        <v>1</v>
      </c>
      <c r="E119" s="354"/>
      <c r="F119" s="116"/>
      <c r="G119" s="116"/>
    </row>
    <row r="120" spans="1:7" ht="20.100000000000001" customHeight="1" thickBot="1" x14ac:dyDescent="0.25">
      <c r="A120" s="910" t="s">
        <v>39</v>
      </c>
      <c r="B120" s="916"/>
      <c r="C120" s="916"/>
      <c r="D120" s="916"/>
      <c r="E120" s="917"/>
    </row>
    <row r="121" spans="1:7" ht="19.5" customHeight="1" x14ac:dyDescent="0.25">
      <c r="A121" s="351" t="s">
        <v>450</v>
      </c>
      <c r="B121" s="329" t="s">
        <v>168</v>
      </c>
      <c r="C121" s="329">
        <v>1</v>
      </c>
      <c r="D121" s="329">
        <v>1</v>
      </c>
      <c r="E121" s="329">
        <v>1</v>
      </c>
      <c r="F121" s="116"/>
      <c r="G121" s="116"/>
    </row>
    <row r="122" spans="1:7" ht="17.25" customHeight="1" x14ac:dyDescent="0.25">
      <c r="A122" s="328" t="s">
        <v>592</v>
      </c>
      <c r="B122" s="332" t="s">
        <v>27</v>
      </c>
      <c r="C122" s="332">
        <v>423</v>
      </c>
      <c r="D122" s="332">
        <v>430</v>
      </c>
      <c r="E122" s="332"/>
      <c r="F122" s="116"/>
      <c r="G122" s="116"/>
    </row>
    <row r="123" spans="1:7" ht="20.25" customHeight="1" x14ac:dyDescent="0.25">
      <c r="A123" s="326" t="s">
        <v>593</v>
      </c>
      <c r="B123" s="309" t="s">
        <v>168</v>
      </c>
      <c r="C123" s="309">
        <v>1</v>
      </c>
      <c r="D123" s="309">
        <v>1</v>
      </c>
      <c r="E123" s="309"/>
      <c r="F123" s="116"/>
      <c r="G123" s="116"/>
    </row>
    <row r="124" spans="1:7" ht="16.5" customHeight="1" x14ac:dyDescent="0.25">
      <c r="A124" s="355" t="s">
        <v>451</v>
      </c>
      <c r="B124" s="332" t="s">
        <v>27</v>
      </c>
      <c r="C124" s="356">
        <v>19230</v>
      </c>
      <c r="D124" s="356">
        <v>19852</v>
      </c>
      <c r="E124" s="356"/>
      <c r="F124" s="116"/>
      <c r="G124" s="116"/>
    </row>
    <row r="125" spans="1:7" ht="36" customHeight="1" thickBot="1" x14ac:dyDescent="0.3">
      <c r="A125" s="357" t="s">
        <v>473</v>
      </c>
      <c r="B125" s="358" t="s">
        <v>168</v>
      </c>
      <c r="C125" s="358">
        <v>1</v>
      </c>
      <c r="D125" s="358">
        <v>1</v>
      </c>
      <c r="E125" s="358"/>
      <c r="F125" s="116"/>
      <c r="G125" s="116"/>
    </row>
    <row r="126" spans="1:7" ht="18" customHeight="1" x14ac:dyDescent="0.25">
      <c r="A126" s="391"/>
      <c r="B126" s="392"/>
      <c r="C126" s="392"/>
      <c r="D126" s="392"/>
      <c r="E126" s="392"/>
      <c r="F126" s="116"/>
      <c r="G126" s="116"/>
    </row>
    <row r="127" spans="1:7" ht="33.75" customHeight="1" x14ac:dyDescent="0.2">
      <c r="A127" s="903" t="s">
        <v>594</v>
      </c>
      <c r="B127" s="903"/>
      <c r="C127" s="903"/>
      <c r="D127" s="903"/>
      <c r="E127" s="903"/>
      <c r="F127" s="393"/>
    </row>
    <row r="128" spans="1:7" ht="34.5" customHeight="1" x14ac:dyDescent="0.2">
      <c r="A128" s="903" t="s">
        <v>595</v>
      </c>
      <c r="B128" s="903"/>
      <c r="C128" s="903"/>
      <c r="D128" s="903"/>
      <c r="E128" s="903"/>
      <c r="F128" s="393"/>
    </row>
    <row r="129" spans="1:6" ht="56.25" customHeight="1" x14ac:dyDescent="0.2">
      <c r="A129" s="903" t="s">
        <v>596</v>
      </c>
      <c r="B129" s="903"/>
      <c r="C129" s="903"/>
      <c r="D129" s="903"/>
      <c r="E129" s="903"/>
      <c r="F129" s="393"/>
    </row>
    <row r="130" spans="1:6" ht="34.5" customHeight="1" x14ac:dyDescent="0.2">
      <c r="A130" s="903" t="s">
        <v>597</v>
      </c>
      <c r="B130" s="903"/>
      <c r="C130" s="903"/>
      <c r="D130" s="903"/>
      <c r="E130" s="903"/>
      <c r="F130" s="393"/>
    </row>
    <row r="131" spans="1:6" ht="29.25" customHeight="1" x14ac:dyDescent="0.2">
      <c r="A131" s="903" t="s">
        <v>598</v>
      </c>
      <c r="B131" s="903"/>
      <c r="C131" s="903"/>
      <c r="D131" s="903"/>
      <c r="E131" s="903"/>
      <c r="F131" s="393"/>
    </row>
    <row r="132" spans="1:6" ht="39" customHeight="1" x14ac:dyDescent="0.2">
      <c r="A132" s="903" t="s">
        <v>599</v>
      </c>
      <c r="B132" s="903"/>
      <c r="C132" s="903"/>
      <c r="D132" s="903"/>
      <c r="E132" s="903"/>
      <c r="F132" s="393"/>
    </row>
    <row r="133" spans="1:6" ht="29.25" customHeight="1" x14ac:dyDescent="0.2">
      <c r="A133" s="903" t="s">
        <v>600</v>
      </c>
      <c r="B133" s="903"/>
      <c r="C133" s="903"/>
      <c r="D133" s="903"/>
      <c r="E133" s="903"/>
      <c r="F133" s="393"/>
    </row>
    <row r="134" spans="1:6" ht="35.25" customHeight="1" x14ac:dyDescent="0.2">
      <c r="A134" s="903" t="s">
        <v>601</v>
      </c>
      <c r="B134" s="903"/>
      <c r="C134" s="903"/>
      <c r="D134" s="903"/>
      <c r="E134" s="903"/>
      <c r="F134" s="393"/>
    </row>
    <row r="135" spans="1:6" ht="29.25" customHeight="1" x14ac:dyDescent="0.2">
      <c r="A135" s="903" t="s">
        <v>602</v>
      </c>
      <c r="B135" s="903"/>
      <c r="C135" s="903"/>
      <c r="D135" s="903"/>
      <c r="E135" s="903"/>
      <c r="F135" s="393"/>
    </row>
    <row r="136" spans="1:6" ht="29.25" customHeight="1" x14ac:dyDescent="0.2">
      <c r="A136" s="903" t="s">
        <v>603</v>
      </c>
      <c r="B136" s="903"/>
      <c r="C136" s="903"/>
      <c r="D136" s="903"/>
      <c r="E136" s="903"/>
      <c r="F136" s="393"/>
    </row>
  </sheetData>
  <mergeCells count="20">
    <mergeCell ref="A128:E128"/>
    <mergeCell ref="A1:E1"/>
    <mergeCell ref="D2:E2"/>
    <mergeCell ref="A3:A4"/>
    <mergeCell ref="B3:D3"/>
    <mergeCell ref="A6:E6"/>
    <mergeCell ref="A42:E42"/>
    <mergeCell ref="A61:E61"/>
    <mergeCell ref="A89:E89"/>
    <mergeCell ref="A107:E107"/>
    <mergeCell ref="A120:E120"/>
    <mergeCell ref="A127:E127"/>
    <mergeCell ref="A135:E135"/>
    <mergeCell ref="A136:E136"/>
    <mergeCell ref="A129:E129"/>
    <mergeCell ref="A130:E130"/>
    <mergeCell ref="A131:E131"/>
    <mergeCell ref="A132:E132"/>
    <mergeCell ref="A133:E133"/>
    <mergeCell ref="A134:E134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6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4"/>
  <sheetViews>
    <sheetView zoomScale="84" zoomScaleNormal="84" workbookViewId="0">
      <selection activeCell="A34" sqref="A34:E34"/>
    </sheetView>
  </sheetViews>
  <sheetFormatPr defaultRowHeight="15" x14ac:dyDescent="0.2"/>
  <cols>
    <col min="1" max="1" width="66.85546875" style="738" customWidth="1"/>
    <col min="2" max="5" width="17.7109375" style="738" customWidth="1"/>
    <col min="6" max="256" width="9.140625" style="738"/>
    <col min="257" max="257" width="57" style="738" customWidth="1"/>
    <col min="258" max="260" width="17.7109375" style="738" customWidth="1"/>
    <col min="261" max="512" width="9.140625" style="738"/>
    <col min="513" max="513" width="57" style="738" customWidth="1"/>
    <col min="514" max="516" width="17.7109375" style="738" customWidth="1"/>
    <col min="517" max="768" width="9.140625" style="738"/>
    <col min="769" max="769" width="57" style="738" customWidth="1"/>
    <col min="770" max="772" width="17.7109375" style="738" customWidth="1"/>
    <col min="773" max="1024" width="9.140625" style="738"/>
    <col min="1025" max="1025" width="57" style="738" customWidth="1"/>
    <col min="1026" max="1028" width="17.7109375" style="738" customWidth="1"/>
    <col min="1029" max="1280" width="9.140625" style="738"/>
    <col min="1281" max="1281" width="57" style="738" customWidth="1"/>
    <col min="1282" max="1284" width="17.7109375" style="738" customWidth="1"/>
    <col min="1285" max="1536" width="9.140625" style="738"/>
    <col min="1537" max="1537" width="57" style="738" customWidth="1"/>
    <col min="1538" max="1540" width="17.7109375" style="738" customWidth="1"/>
    <col min="1541" max="1792" width="9.140625" style="738"/>
    <col min="1793" max="1793" width="57" style="738" customWidth="1"/>
    <col min="1794" max="1796" width="17.7109375" style="738" customWidth="1"/>
    <col min="1797" max="2048" width="9.140625" style="738"/>
    <col min="2049" max="2049" width="57" style="738" customWidth="1"/>
    <col min="2050" max="2052" width="17.7109375" style="738" customWidth="1"/>
    <col min="2053" max="2304" width="9.140625" style="738"/>
    <col min="2305" max="2305" width="57" style="738" customWidth="1"/>
    <col min="2306" max="2308" width="17.7109375" style="738" customWidth="1"/>
    <col min="2309" max="2560" width="9.140625" style="738"/>
    <col min="2561" max="2561" width="57" style="738" customWidth="1"/>
    <col min="2562" max="2564" width="17.7109375" style="738" customWidth="1"/>
    <col min="2565" max="2816" width="9.140625" style="738"/>
    <col min="2817" max="2817" width="57" style="738" customWidth="1"/>
    <col min="2818" max="2820" width="17.7109375" style="738" customWidth="1"/>
    <col min="2821" max="3072" width="9.140625" style="738"/>
    <col min="3073" max="3073" width="57" style="738" customWidth="1"/>
    <col min="3074" max="3076" width="17.7109375" style="738" customWidth="1"/>
    <col min="3077" max="3328" width="9.140625" style="738"/>
    <col min="3329" max="3329" width="57" style="738" customWidth="1"/>
    <col min="3330" max="3332" width="17.7109375" style="738" customWidth="1"/>
    <col min="3333" max="3584" width="9.140625" style="738"/>
    <col min="3585" max="3585" width="57" style="738" customWidth="1"/>
    <col min="3586" max="3588" width="17.7109375" style="738" customWidth="1"/>
    <col min="3589" max="3840" width="9.140625" style="738"/>
    <col min="3841" max="3841" width="57" style="738" customWidth="1"/>
    <col min="3842" max="3844" width="17.7109375" style="738" customWidth="1"/>
    <col min="3845" max="4096" width="9.140625" style="738"/>
    <col min="4097" max="4097" width="57" style="738" customWidth="1"/>
    <col min="4098" max="4100" width="17.7109375" style="738" customWidth="1"/>
    <col min="4101" max="4352" width="9.140625" style="738"/>
    <col min="4353" max="4353" width="57" style="738" customWidth="1"/>
    <col min="4354" max="4356" width="17.7109375" style="738" customWidth="1"/>
    <col min="4357" max="4608" width="9.140625" style="738"/>
    <col min="4609" max="4609" width="57" style="738" customWidth="1"/>
    <col min="4610" max="4612" width="17.7109375" style="738" customWidth="1"/>
    <col min="4613" max="4864" width="9.140625" style="738"/>
    <col min="4865" max="4865" width="57" style="738" customWidth="1"/>
    <col min="4866" max="4868" width="17.7109375" style="738" customWidth="1"/>
    <col min="4869" max="5120" width="9.140625" style="738"/>
    <col min="5121" max="5121" width="57" style="738" customWidth="1"/>
    <col min="5122" max="5124" width="17.7109375" style="738" customWidth="1"/>
    <col min="5125" max="5376" width="9.140625" style="738"/>
    <col min="5377" max="5377" width="57" style="738" customWidth="1"/>
    <col min="5378" max="5380" width="17.7109375" style="738" customWidth="1"/>
    <col min="5381" max="5632" width="9.140625" style="738"/>
    <col min="5633" max="5633" width="57" style="738" customWidth="1"/>
    <col min="5634" max="5636" width="17.7109375" style="738" customWidth="1"/>
    <col min="5637" max="5888" width="9.140625" style="738"/>
    <col min="5889" max="5889" width="57" style="738" customWidth="1"/>
    <col min="5890" max="5892" width="17.7109375" style="738" customWidth="1"/>
    <col min="5893" max="6144" width="9.140625" style="738"/>
    <col min="6145" max="6145" width="57" style="738" customWidth="1"/>
    <col min="6146" max="6148" width="17.7109375" style="738" customWidth="1"/>
    <col min="6149" max="6400" width="9.140625" style="738"/>
    <col min="6401" max="6401" width="57" style="738" customWidth="1"/>
    <col min="6402" max="6404" width="17.7109375" style="738" customWidth="1"/>
    <col min="6405" max="6656" width="9.140625" style="738"/>
    <col min="6657" max="6657" width="57" style="738" customWidth="1"/>
    <col min="6658" max="6660" width="17.7109375" style="738" customWidth="1"/>
    <col min="6661" max="6912" width="9.140625" style="738"/>
    <col min="6913" max="6913" width="57" style="738" customWidth="1"/>
    <col min="6914" max="6916" width="17.7109375" style="738" customWidth="1"/>
    <col min="6917" max="7168" width="9.140625" style="738"/>
    <col min="7169" max="7169" width="57" style="738" customWidth="1"/>
    <col min="7170" max="7172" width="17.7109375" style="738" customWidth="1"/>
    <col min="7173" max="7424" width="9.140625" style="738"/>
    <col min="7425" max="7425" width="57" style="738" customWidth="1"/>
    <col min="7426" max="7428" width="17.7109375" style="738" customWidth="1"/>
    <col min="7429" max="7680" width="9.140625" style="738"/>
    <col min="7681" max="7681" width="57" style="738" customWidth="1"/>
    <col min="7682" max="7684" width="17.7109375" style="738" customWidth="1"/>
    <col min="7685" max="7936" width="9.140625" style="738"/>
    <col min="7937" max="7937" width="57" style="738" customWidth="1"/>
    <col min="7938" max="7940" width="17.7109375" style="738" customWidth="1"/>
    <col min="7941" max="8192" width="9.140625" style="738"/>
    <col min="8193" max="8193" width="57" style="738" customWidth="1"/>
    <col min="8194" max="8196" width="17.7109375" style="738" customWidth="1"/>
    <col min="8197" max="8448" width="9.140625" style="738"/>
    <col min="8449" max="8449" width="57" style="738" customWidth="1"/>
    <col min="8450" max="8452" width="17.7109375" style="738" customWidth="1"/>
    <col min="8453" max="8704" width="9.140625" style="738"/>
    <col min="8705" max="8705" width="57" style="738" customWidth="1"/>
    <col min="8706" max="8708" width="17.7109375" style="738" customWidth="1"/>
    <col min="8709" max="8960" width="9.140625" style="738"/>
    <col min="8961" max="8961" width="57" style="738" customWidth="1"/>
    <col min="8962" max="8964" width="17.7109375" style="738" customWidth="1"/>
    <col min="8965" max="9216" width="9.140625" style="738"/>
    <col min="9217" max="9217" width="57" style="738" customWidth="1"/>
    <col min="9218" max="9220" width="17.7109375" style="738" customWidth="1"/>
    <col min="9221" max="9472" width="9.140625" style="738"/>
    <col min="9473" max="9473" width="57" style="738" customWidth="1"/>
    <col min="9474" max="9476" width="17.7109375" style="738" customWidth="1"/>
    <col min="9477" max="9728" width="9.140625" style="738"/>
    <col min="9729" max="9729" width="57" style="738" customWidth="1"/>
    <col min="9730" max="9732" width="17.7109375" style="738" customWidth="1"/>
    <col min="9733" max="9984" width="9.140625" style="738"/>
    <col min="9985" max="9985" width="57" style="738" customWidth="1"/>
    <col min="9986" max="9988" width="17.7109375" style="738" customWidth="1"/>
    <col min="9989" max="10240" width="9.140625" style="738"/>
    <col min="10241" max="10241" width="57" style="738" customWidth="1"/>
    <col min="10242" max="10244" width="17.7109375" style="738" customWidth="1"/>
    <col min="10245" max="10496" width="9.140625" style="738"/>
    <col min="10497" max="10497" width="57" style="738" customWidth="1"/>
    <col min="10498" max="10500" width="17.7109375" style="738" customWidth="1"/>
    <col min="10501" max="10752" width="9.140625" style="738"/>
    <col min="10753" max="10753" width="57" style="738" customWidth="1"/>
    <col min="10754" max="10756" width="17.7109375" style="738" customWidth="1"/>
    <col min="10757" max="11008" width="9.140625" style="738"/>
    <col min="11009" max="11009" width="57" style="738" customWidth="1"/>
    <col min="11010" max="11012" width="17.7109375" style="738" customWidth="1"/>
    <col min="11013" max="11264" width="9.140625" style="738"/>
    <col min="11265" max="11265" width="57" style="738" customWidth="1"/>
    <col min="11266" max="11268" width="17.7109375" style="738" customWidth="1"/>
    <col min="11269" max="11520" width="9.140625" style="738"/>
    <col min="11521" max="11521" width="57" style="738" customWidth="1"/>
    <col min="11522" max="11524" width="17.7109375" style="738" customWidth="1"/>
    <col min="11525" max="11776" width="9.140625" style="738"/>
    <col min="11777" max="11777" width="57" style="738" customWidth="1"/>
    <col min="11778" max="11780" width="17.7109375" style="738" customWidth="1"/>
    <col min="11781" max="12032" width="9.140625" style="738"/>
    <col min="12033" max="12033" width="57" style="738" customWidth="1"/>
    <col min="12034" max="12036" width="17.7109375" style="738" customWidth="1"/>
    <col min="12037" max="12288" width="9.140625" style="738"/>
    <col min="12289" max="12289" width="57" style="738" customWidth="1"/>
    <col min="12290" max="12292" width="17.7109375" style="738" customWidth="1"/>
    <col min="12293" max="12544" width="9.140625" style="738"/>
    <col min="12545" max="12545" width="57" style="738" customWidth="1"/>
    <col min="12546" max="12548" width="17.7109375" style="738" customWidth="1"/>
    <col min="12549" max="12800" width="9.140625" style="738"/>
    <col min="12801" max="12801" width="57" style="738" customWidth="1"/>
    <col min="12802" max="12804" width="17.7109375" style="738" customWidth="1"/>
    <col min="12805" max="13056" width="9.140625" style="738"/>
    <col min="13057" max="13057" width="57" style="738" customWidth="1"/>
    <col min="13058" max="13060" width="17.7109375" style="738" customWidth="1"/>
    <col min="13061" max="13312" width="9.140625" style="738"/>
    <col min="13313" max="13313" width="57" style="738" customWidth="1"/>
    <col min="13314" max="13316" width="17.7109375" style="738" customWidth="1"/>
    <col min="13317" max="13568" width="9.140625" style="738"/>
    <col min="13569" max="13569" width="57" style="738" customWidth="1"/>
    <col min="13570" max="13572" width="17.7109375" style="738" customWidth="1"/>
    <col min="13573" max="13824" width="9.140625" style="738"/>
    <col min="13825" max="13825" width="57" style="738" customWidth="1"/>
    <col min="13826" max="13828" width="17.7109375" style="738" customWidth="1"/>
    <col min="13829" max="14080" width="9.140625" style="738"/>
    <col min="14081" max="14081" width="57" style="738" customWidth="1"/>
    <col min="14082" max="14084" width="17.7109375" style="738" customWidth="1"/>
    <col min="14085" max="14336" width="9.140625" style="738"/>
    <col min="14337" max="14337" width="57" style="738" customWidth="1"/>
    <col min="14338" max="14340" width="17.7109375" style="738" customWidth="1"/>
    <col min="14341" max="14592" width="9.140625" style="738"/>
    <col min="14593" max="14593" width="57" style="738" customWidth="1"/>
    <col min="14594" max="14596" width="17.7109375" style="738" customWidth="1"/>
    <col min="14597" max="14848" width="9.140625" style="738"/>
    <col min="14849" max="14849" width="57" style="738" customWidth="1"/>
    <col min="14850" max="14852" width="17.7109375" style="738" customWidth="1"/>
    <col min="14853" max="15104" width="9.140625" style="738"/>
    <col min="15105" max="15105" width="57" style="738" customWidth="1"/>
    <col min="15106" max="15108" width="17.7109375" style="738" customWidth="1"/>
    <col min="15109" max="15360" width="9.140625" style="738"/>
    <col min="15361" max="15361" width="57" style="738" customWidth="1"/>
    <col min="15362" max="15364" width="17.7109375" style="738" customWidth="1"/>
    <col min="15365" max="15616" width="9.140625" style="738"/>
    <col min="15617" max="15617" width="57" style="738" customWidth="1"/>
    <col min="15618" max="15620" width="17.7109375" style="738" customWidth="1"/>
    <col min="15621" max="15872" width="9.140625" style="738"/>
    <col min="15873" max="15873" width="57" style="738" customWidth="1"/>
    <col min="15874" max="15876" width="17.7109375" style="738" customWidth="1"/>
    <col min="15877" max="16128" width="9.140625" style="738"/>
    <col min="16129" max="16129" width="57" style="738" customWidth="1"/>
    <col min="16130" max="16132" width="17.7109375" style="738" customWidth="1"/>
    <col min="16133" max="16384" width="9.140625" style="738"/>
  </cols>
  <sheetData>
    <row r="1" spans="1:6" s="727" customFormat="1" ht="66" customHeight="1" x14ac:dyDescent="0.2">
      <c r="A1" s="919" t="s">
        <v>604</v>
      </c>
      <c r="B1" s="919"/>
      <c r="C1" s="919"/>
      <c r="D1" s="919"/>
      <c r="E1" s="919"/>
    </row>
    <row r="2" spans="1:6" s="727" customFormat="1" ht="15.75" customHeight="1" x14ac:dyDescent="0.2">
      <c r="A2" s="728"/>
      <c r="B2" s="729"/>
      <c r="C2" s="920" t="s">
        <v>605</v>
      </c>
      <c r="D2" s="920"/>
      <c r="E2" s="920"/>
    </row>
    <row r="3" spans="1:6" s="730" customFormat="1" ht="16.5" x14ac:dyDescent="0.2">
      <c r="A3" s="921" t="s">
        <v>606</v>
      </c>
      <c r="B3" s="921" t="s">
        <v>607</v>
      </c>
      <c r="C3" s="921"/>
      <c r="D3" s="921"/>
      <c r="E3" s="921"/>
    </row>
    <row r="4" spans="1:6" s="730" customFormat="1" ht="16.5" x14ac:dyDescent="0.2">
      <c r="A4" s="921"/>
      <c r="B4" s="731">
        <v>2012</v>
      </c>
      <c r="C4" s="731">
        <v>2013</v>
      </c>
      <c r="D4" s="731">
        <v>2014</v>
      </c>
      <c r="E4" s="731">
        <v>2015</v>
      </c>
    </row>
    <row r="5" spans="1:6" s="735" customFormat="1" ht="16.5" x14ac:dyDescent="0.2">
      <c r="A5" s="732" t="s">
        <v>608</v>
      </c>
      <c r="B5" s="733">
        <f>B7+B16+B24</f>
        <v>150</v>
      </c>
      <c r="C5" s="733">
        <f>C7+C16+C24</f>
        <v>150</v>
      </c>
      <c r="D5" s="733">
        <f>D7+D16+D24</f>
        <v>143</v>
      </c>
      <c r="E5" s="733">
        <f>E7+E16+E24</f>
        <v>133</v>
      </c>
      <c r="F5" s="734"/>
    </row>
    <row r="6" spans="1:6" ht="16.5" x14ac:dyDescent="0.2">
      <c r="A6" s="736" t="s">
        <v>609</v>
      </c>
      <c r="B6" s="737"/>
      <c r="C6" s="737"/>
      <c r="D6" s="737"/>
      <c r="E6" s="737"/>
      <c r="F6" s="727"/>
    </row>
    <row r="7" spans="1:6" s="735" customFormat="1" ht="16.5" x14ac:dyDescent="0.2">
      <c r="A7" s="733" t="s">
        <v>610</v>
      </c>
      <c r="B7" s="733">
        <f>SUM(B9:B15)</f>
        <v>139</v>
      </c>
      <c r="C7" s="733">
        <f>SUM(C9:C15)</f>
        <v>137</v>
      </c>
      <c r="D7" s="733">
        <f>SUM(D9:D15)</f>
        <v>127</v>
      </c>
      <c r="E7" s="733">
        <f>SUM(E9:E15)</f>
        <v>116</v>
      </c>
      <c r="F7" s="734"/>
    </row>
    <row r="8" spans="1:6" ht="16.5" x14ac:dyDescent="0.2">
      <c r="A8" s="736" t="s">
        <v>611</v>
      </c>
      <c r="B8" s="737"/>
      <c r="C8" s="737"/>
      <c r="D8" s="737"/>
      <c r="E8" s="737"/>
      <c r="F8" s="727"/>
    </row>
    <row r="9" spans="1:6" s="742" customFormat="1" ht="16.5" x14ac:dyDescent="0.2">
      <c r="A9" s="739" t="s">
        <v>612</v>
      </c>
      <c r="B9" s="740">
        <v>86</v>
      </c>
      <c r="C9" s="740">
        <v>84</v>
      </c>
      <c r="D9" s="740">
        <v>84</v>
      </c>
      <c r="E9" s="740">
        <v>82</v>
      </c>
      <c r="F9" s="741"/>
    </row>
    <row r="10" spans="1:6" s="742" customFormat="1" ht="16.5" x14ac:dyDescent="0.2">
      <c r="A10" s="739" t="s">
        <v>613</v>
      </c>
      <c r="B10" s="740">
        <v>15</v>
      </c>
      <c r="C10" s="740">
        <v>15</v>
      </c>
      <c r="D10" s="740">
        <v>15</v>
      </c>
      <c r="E10" s="740">
        <v>14</v>
      </c>
      <c r="F10" s="741"/>
    </row>
    <row r="11" spans="1:6" s="742" customFormat="1" ht="16.5" x14ac:dyDescent="0.2">
      <c r="A11" s="739" t="s">
        <v>614</v>
      </c>
      <c r="B11" s="740">
        <v>10</v>
      </c>
      <c r="C11" s="740">
        <v>10</v>
      </c>
      <c r="D11" s="740"/>
      <c r="E11" s="740"/>
      <c r="F11" s="741"/>
    </row>
    <row r="12" spans="1:6" s="742" customFormat="1" ht="16.5" x14ac:dyDescent="0.2">
      <c r="A12" s="739" t="s">
        <v>615</v>
      </c>
      <c r="B12" s="740">
        <v>25</v>
      </c>
      <c r="C12" s="740">
        <v>25</v>
      </c>
      <c r="D12" s="740">
        <v>23</v>
      </c>
      <c r="E12" s="740">
        <v>15</v>
      </c>
      <c r="F12" s="741"/>
    </row>
    <row r="13" spans="1:6" s="742" customFormat="1" ht="16.5" x14ac:dyDescent="0.2">
      <c r="A13" s="739" t="s">
        <v>616</v>
      </c>
      <c r="B13" s="740"/>
      <c r="C13" s="740"/>
      <c r="D13" s="740">
        <v>1</v>
      </c>
      <c r="E13" s="740">
        <f>'[1]Типы учреждений  (разбивка)'!E13</f>
        <v>1</v>
      </c>
      <c r="F13" s="741"/>
    </row>
    <row r="14" spans="1:6" s="742" customFormat="1" ht="16.5" x14ac:dyDescent="0.2">
      <c r="A14" s="739" t="s">
        <v>617</v>
      </c>
      <c r="B14" s="740">
        <v>2</v>
      </c>
      <c r="C14" s="740">
        <v>2</v>
      </c>
      <c r="D14" s="740">
        <v>3</v>
      </c>
      <c r="E14" s="740">
        <f>'[1]Типы учреждений  (разбивка)'!E14</f>
        <v>3</v>
      </c>
      <c r="F14" s="741"/>
    </row>
    <row r="15" spans="1:6" s="742" customFormat="1" ht="16.5" x14ac:dyDescent="0.2">
      <c r="A15" s="739" t="s">
        <v>618</v>
      </c>
      <c r="B15" s="740">
        <v>1</v>
      </c>
      <c r="C15" s="740">
        <v>1</v>
      </c>
      <c r="D15" s="740">
        <v>1</v>
      </c>
      <c r="E15" s="740">
        <f>'[1]Типы учреждений  (разбивка)'!E15</f>
        <v>1</v>
      </c>
      <c r="F15" s="741"/>
    </row>
    <row r="16" spans="1:6" s="735" customFormat="1" ht="16.5" x14ac:dyDescent="0.2">
      <c r="A16" s="733" t="s">
        <v>619</v>
      </c>
      <c r="B16" s="733">
        <f>SUM(B18:B23)</f>
        <v>5</v>
      </c>
      <c r="C16" s="733">
        <f>SUM(C18:C23)</f>
        <v>7</v>
      </c>
      <c r="D16" s="733">
        <f>SUM(D18:D23)</f>
        <v>10</v>
      </c>
      <c r="E16" s="733">
        <f>SUM(E18:E23)</f>
        <v>10</v>
      </c>
      <c r="F16" s="734"/>
    </row>
    <row r="17" spans="1:6" ht="16.5" x14ac:dyDescent="0.2">
      <c r="A17" s="736" t="s">
        <v>611</v>
      </c>
      <c r="B17" s="737"/>
      <c r="C17" s="737"/>
      <c r="D17" s="737"/>
      <c r="E17" s="737"/>
      <c r="F17" s="727"/>
    </row>
    <row r="18" spans="1:6" s="742" customFormat="1" ht="16.5" x14ac:dyDescent="0.2">
      <c r="A18" s="739" t="s">
        <v>612</v>
      </c>
      <c r="B18" s="740">
        <v>3</v>
      </c>
      <c r="C18" s="740">
        <v>5</v>
      </c>
      <c r="D18" s="740">
        <v>8</v>
      </c>
      <c r="E18" s="740">
        <f>'[1]Типы учреждений  (разбивка)'!E18</f>
        <v>8</v>
      </c>
      <c r="F18" s="741"/>
    </row>
    <row r="19" spans="1:6" s="742" customFormat="1" ht="16.5" x14ac:dyDescent="0.2">
      <c r="A19" s="739" t="s">
        <v>613</v>
      </c>
      <c r="B19" s="740"/>
      <c r="C19" s="740"/>
      <c r="D19" s="740"/>
      <c r="E19" s="740"/>
      <c r="F19" s="741"/>
    </row>
    <row r="20" spans="1:6" s="742" customFormat="1" ht="16.5" x14ac:dyDescent="0.2">
      <c r="A20" s="739" t="s">
        <v>615</v>
      </c>
      <c r="B20" s="740">
        <v>1</v>
      </c>
      <c r="C20" s="740">
        <v>1</v>
      </c>
      <c r="D20" s="740">
        <v>1</v>
      </c>
      <c r="E20" s="740">
        <f>'[1]Типы учреждений  (разбивка)'!E20</f>
        <v>1</v>
      </c>
      <c r="F20" s="741"/>
    </row>
    <row r="21" spans="1:6" s="742" customFormat="1" ht="16.5" x14ac:dyDescent="0.2">
      <c r="A21" s="739" t="s">
        <v>616</v>
      </c>
      <c r="B21" s="740"/>
      <c r="C21" s="740"/>
      <c r="D21" s="740"/>
      <c r="E21" s="740"/>
      <c r="F21" s="741"/>
    </row>
    <row r="22" spans="1:6" s="742" customFormat="1" ht="16.5" x14ac:dyDescent="0.2">
      <c r="A22" s="739" t="s">
        <v>617</v>
      </c>
      <c r="B22" s="740"/>
      <c r="C22" s="740"/>
      <c r="D22" s="740"/>
      <c r="E22" s="740"/>
      <c r="F22" s="741"/>
    </row>
    <row r="23" spans="1:6" s="742" customFormat="1" ht="16.5" x14ac:dyDescent="0.2">
      <c r="A23" s="739" t="s">
        <v>618</v>
      </c>
      <c r="B23" s="740">
        <v>1</v>
      </c>
      <c r="C23" s="740">
        <v>1</v>
      </c>
      <c r="D23" s="740">
        <v>1</v>
      </c>
      <c r="E23" s="740">
        <f>'[1]Типы учреждений  (разбивка)'!E23</f>
        <v>1</v>
      </c>
      <c r="F23" s="741"/>
    </row>
    <row r="24" spans="1:6" s="735" customFormat="1" ht="16.5" x14ac:dyDescent="0.2">
      <c r="A24" s="733" t="s">
        <v>620</v>
      </c>
      <c r="B24" s="733">
        <v>6</v>
      </c>
      <c r="C24" s="733">
        <v>6</v>
      </c>
      <c r="D24" s="733">
        <v>6</v>
      </c>
      <c r="E24" s="733">
        <f>'[1]Типы учреждений  (разбивка)'!E24</f>
        <v>7</v>
      </c>
      <c r="F24" s="734"/>
    </row>
    <row r="25" spans="1:6" x14ac:dyDescent="0.2">
      <c r="A25" s="727"/>
      <c r="B25" s="727"/>
      <c r="C25" s="727"/>
      <c r="D25" s="727"/>
      <c r="E25" s="727"/>
      <c r="F25" s="727"/>
    </row>
    <row r="26" spans="1:6" x14ac:dyDescent="0.2">
      <c r="A26" s="743" t="s">
        <v>621</v>
      </c>
      <c r="B26" s="743"/>
      <c r="C26" s="743"/>
      <c r="D26" s="743"/>
      <c r="E26" s="743"/>
      <c r="F26" s="727"/>
    </row>
    <row r="27" spans="1:6" ht="141.75" customHeight="1" x14ac:dyDescent="0.2">
      <c r="A27" s="922" t="s">
        <v>622</v>
      </c>
      <c r="B27" s="922"/>
      <c r="C27" s="922"/>
      <c r="D27" s="922"/>
      <c r="E27" s="922"/>
      <c r="F27" s="727"/>
    </row>
    <row r="28" spans="1:6" ht="23.25" customHeight="1" x14ac:dyDescent="0.25">
      <c r="A28" s="923" t="s">
        <v>623</v>
      </c>
      <c r="B28" s="923"/>
      <c r="C28" s="923"/>
      <c r="D28" s="923"/>
      <c r="E28" s="923"/>
      <c r="F28" s="727"/>
    </row>
    <row r="29" spans="1:6" ht="23.25" customHeight="1" x14ac:dyDescent="0.25">
      <c r="A29" s="918" t="s">
        <v>624</v>
      </c>
      <c r="B29" s="918"/>
      <c r="C29" s="918"/>
      <c r="D29" s="918"/>
      <c r="E29" s="918"/>
      <c r="F29" s="727"/>
    </row>
    <row r="30" spans="1:6" ht="30.75" customHeight="1" x14ac:dyDescent="0.25">
      <c r="A30" s="918" t="s">
        <v>625</v>
      </c>
      <c r="B30" s="918"/>
      <c r="C30" s="918"/>
      <c r="D30" s="918"/>
      <c r="E30" s="918"/>
      <c r="F30" s="727"/>
    </row>
    <row r="31" spans="1:6" ht="48.75" customHeight="1" x14ac:dyDescent="0.25">
      <c r="A31" s="918" t="s">
        <v>626</v>
      </c>
      <c r="B31" s="918"/>
      <c r="C31" s="918"/>
      <c r="D31" s="918"/>
      <c r="E31" s="918"/>
      <c r="F31" s="727"/>
    </row>
    <row r="32" spans="1:6" ht="36" customHeight="1" x14ac:dyDescent="0.25">
      <c r="A32" s="923" t="s">
        <v>627</v>
      </c>
      <c r="B32" s="923"/>
      <c r="C32" s="923"/>
      <c r="D32" s="923"/>
      <c r="E32" s="923"/>
      <c r="F32" s="727"/>
    </row>
    <row r="33" spans="1:6" ht="93" customHeight="1" x14ac:dyDescent="0.25">
      <c r="A33" s="923" t="s">
        <v>628</v>
      </c>
      <c r="B33" s="923"/>
      <c r="C33" s="923"/>
      <c r="D33" s="923"/>
      <c r="E33" s="923"/>
      <c r="F33" s="727"/>
    </row>
    <row r="34" spans="1:6" ht="180" customHeight="1" x14ac:dyDescent="0.25">
      <c r="A34" s="918" t="s">
        <v>629</v>
      </c>
      <c r="B34" s="918"/>
      <c r="C34" s="918"/>
      <c r="D34" s="918"/>
      <c r="E34" s="918"/>
      <c r="F34" s="727"/>
    </row>
    <row r="35" spans="1:6" x14ac:dyDescent="0.2">
      <c r="A35" s="727"/>
      <c r="B35" s="727"/>
      <c r="C35" s="727"/>
      <c r="D35" s="727"/>
      <c r="E35" s="727"/>
      <c r="F35" s="727"/>
    </row>
    <row r="36" spans="1:6" x14ac:dyDescent="0.2">
      <c r="A36" s="727"/>
      <c r="B36" s="727"/>
      <c r="C36" s="727"/>
      <c r="D36" s="727"/>
      <c r="E36" s="727"/>
      <c r="F36" s="727"/>
    </row>
    <row r="37" spans="1:6" x14ac:dyDescent="0.2">
      <c r="A37" s="727"/>
      <c r="B37" s="727"/>
      <c r="C37" s="727"/>
      <c r="D37" s="727"/>
      <c r="E37" s="727"/>
      <c r="F37" s="727"/>
    </row>
    <row r="38" spans="1:6" x14ac:dyDescent="0.2">
      <c r="A38" s="727"/>
      <c r="B38" s="727"/>
      <c r="C38" s="727"/>
      <c r="D38" s="727"/>
      <c r="E38" s="727"/>
      <c r="F38" s="727"/>
    </row>
    <row r="39" spans="1:6" x14ac:dyDescent="0.2">
      <c r="A39" s="727"/>
      <c r="B39" s="727"/>
      <c r="C39" s="727"/>
      <c r="D39" s="727"/>
      <c r="E39" s="727"/>
      <c r="F39" s="727"/>
    </row>
    <row r="40" spans="1:6" x14ac:dyDescent="0.2">
      <c r="A40" s="727"/>
      <c r="B40" s="727"/>
      <c r="C40" s="727"/>
      <c r="D40" s="727"/>
      <c r="E40" s="727"/>
      <c r="F40" s="727"/>
    </row>
    <row r="41" spans="1:6" x14ac:dyDescent="0.2">
      <c r="A41" s="727"/>
      <c r="B41" s="727"/>
      <c r="C41" s="727"/>
      <c r="D41" s="727"/>
      <c r="E41" s="727"/>
      <c r="F41" s="727"/>
    </row>
    <row r="42" spans="1:6" x14ac:dyDescent="0.2">
      <c r="A42" s="727"/>
      <c r="B42" s="727"/>
      <c r="C42" s="727"/>
      <c r="D42" s="727"/>
      <c r="E42" s="727"/>
      <c r="F42" s="727"/>
    </row>
    <row r="43" spans="1:6" x14ac:dyDescent="0.2">
      <c r="A43" s="727"/>
      <c r="B43" s="727"/>
      <c r="C43" s="727"/>
      <c r="D43" s="727"/>
      <c r="E43" s="727"/>
      <c r="F43" s="727"/>
    </row>
    <row r="44" spans="1:6" x14ac:dyDescent="0.2">
      <c r="A44" s="727"/>
      <c r="B44" s="727"/>
      <c r="C44" s="727"/>
      <c r="D44" s="727"/>
      <c r="E44" s="727"/>
      <c r="F44" s="727"/>
    </row>
  </sheetData>
  <mergeCells count="12">
    <mergeCell ref="A34:E34"/>
    <mergeCell ref="A1:E1"/>
    <mergeCell ref="C2:E2"/>
    <mergeCell ref="A3:A4"/>
    <mergeCell ref="B3:E3"/>
    <mergeCell ref="A27:E27"/>
    <mergeCell ref="A28:E28"/>
    <mergeCell ref="A29:E29"/>
    <mergeCell ref="A30:E30"/>
    <mergeCell ref="A31:E31"/>
    <mergeCell ref="A32:E32"/>
    <mergeCell ref="A33:E33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W89" sqref="W89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2" bestFit="1" customWidth="1"/>
    <col min="7" max="7" width="14.7109375" style="12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26" t="s">
        <v>264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</row>
    <row r="2" spans="1:15" ht="6" customHeight="1" thickBot="1" x14ac:dyDescent="0.3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4"/>
    </row>
    <row r="3" spans="1:15" ht="45.75" customHeight="1" thickBot="1" x14ac:dyDescent="0.25">
      <c r="A3" s="184"/>
      <c r="B3" s="927" t="s">
        <v>114</v>
      </c>
      <c r="C3" s="924" t="s">
        <v>174</v>
      </c>
      <c r="D3" s="925"/>
      <c r="E3" s="924" t="s">
        <v>180</v>
      </c>
      <c r="F3" s="925"/>
      <c r="G3" s="924" t="s">
        <v>175</v>
      </c>
      <c r="H3" s="925"/>
      <c r="I3" s="924" t="s">
        <v>176</v>
      </c>
      <c r="J3" s="925"/>
      <c r="K3" s="924" t="s">
        <v>177</v>
      </c>
      <c r="L3" s="925"/>
      <c r="M3" s="924" t="s">
        <v>178</v>
      </c>
      <c r="N3" s="925"/>
    </row>
    <row r="4" spans="1:15" ht="23.25" customHeight="1" thickBot="1" x14ac:dyDescent="0.25">
      <c r="A4" s="184"/>
      <c r="B4" s="928"/>
      <c r="C4" s="188">
        <v>2014</v>
      </c>
      <c r="D4" s="189">
        <v>2015</v>
      </c>
      <c r="E4" s="188">
        <v>2014</v>
      </c>
      <c r="F4" s="189">
        <v>2015</v>
      </c>
      <c r="G4" s="188">
        <v>2014</v>
      </c>
      <c r="H4" s="189">
        <v>2015</v>
      </c>
      <c r="I4" s="188">
        <v>2014</v>
      </c>
      <c r="J4" s="189">
        <v>2015</v>
      </c>
      <c r="K4" s="188">
        <v>2014</v>
      </c>
      <c r="L4" s="189">
        <v>2015</v>
      </c>
      <c r="M4" s="188">
        <v>2014</v>
      </c>
      <c r="N4" s="189">
        <v>2015</v>
      </c>
    </row>
    <row r="5" spans="1:15" s="42" customFormat="1" ht="45" customHeight="1" x14ac:dyDescent="0.2">
      <c r="A5" s="190"/>
      <c r="B5" s="191" t="s">
        <v>9</v>
      </c>
      <c r="C5" s="192">
        <v>7294.3281818181822</v>
      </c>
      <c r="D5" s="192">
        <v>5815.07</v>
      </c>
      <c r="E5" s="192">
        <v>14076.37</v>
      </c>
      <c r="F5" s="193">
        <v>14766.91</v>
      </c>
      <c r="G5" s="192">
        <v>1423.18</v>
      </c>
      <c r="H5" s="192">
        <v>1243.48</v>
      </c>
      <c r="I5" s="192">
        <v>734.14</v>
      </c>
      <c r="J5" s="193">
        <v>784.33</v>
      </c>
      <c r="K5" s="192">
        <v>1244.8</v>
      </c>
      <c r="L5" s="192">
        <v>1251.8499999999999</v>
      </c>
      <c r="M5" s="194">
        <v>19.91</v>
      </c>
      <c r="N5" s="194">
        <v>17.100000000000001</v>
      </c>
    </row>
    <row r="6" spans="1:15" s="42" customFormat="1" ht="39" customHeight="1" x14ac:dyDescent="0.2">
      <c r="A6" s="190"/>
      <c r="B6" s="195" t="s">
        <v>10</v>
      </c>
      <c r="C6" s="196">
        <v>7151.58</v>
      </c>
      <c r="D6" s="196">
        <v>5701.4874999999993</v>
      </c>
      <c r="E6" s="196">
        <v>14191.63</v>
      </c>
      <c r="F6" s="197">
        <v>14531.125</v>
      </c>
      <c r="G6" s="196">
        <v>1410.5</v>
      </c>
      <c r="H6" s="196">
        <v>1197.5999999999999</v>
      </c>
      <c r="I6" s="196">
        <v>728.55</v>
      </c>
      <c r="J6" s="197">
        <v>785.55</v>
      </c>
      <c r="K6" s="196">
        <v>1300.98</v>
      </c>
      <c r="L6" s="196">
        <v>1227.19</v>
      </c>
      <c r="M6" s="198">
        <v>20.83</v>
      </c>
      <c r="N6" s="198">
        <v>16.84</v>
      </c>
    </row>
    <row r="7" spans="1:15" s="42" customFormat="1" ht="39.75" customHeight="1" x14ac:dyDescent="0.2">
      <c r="A7" s="190"/>
      <c r="B7" s="195" t="s">
        <v>11</v>
      </c>
      <c r="C7" s="196">
        <v>6667.56</v>
      </c>
      <c r="D7" s="196">
        <v>5925.4554545454539</v>
      </c>
      <c r="E7" s="196">
        <v>15656.79</v>
      </c>
      <c r="F7" s="197">
        <v>13742.160909090908</v>
      </c>
      <c r="G7" s="196">
        <v>1451.62</v>
      </c>
      <c r="H7" s="196">
        <v>1138.6400000000001</v>
      </c>
      <c r="I7" s="196">
        <v>773.07</v>
      </c>
      <c r="J7" s="197">
        <v>786.32</v>
      </c>
      <c r="K7" s="196">
        <v>1336.08</v>
      </c>
      <c r="L7" s="196">
        <v>1178.6300000000001</v>
      </c>
      <c r="M7" s="198">
        <v>20.74</v>
      </c>
      <c r="N7" s="198">
        <v>16.22</v>
      </c>
    </row>
    <row r="8" spans="1:15" s="42" customFormat="1" ht="43.5" customHeight="1" x14ac:dyDescent="0.2">
      <c r="A8" s="190"/>
      <c r="B8" s="195" t="s">
        <v>12</v>
      </c>
      <c r="C8" s="196">
        <v>6670.24</v>
      </c>
      <c r="D8" s="196">
        <v>6027.97</v>
      </c>
      <c r="E8" s="196">
        <v>17370.75</v>
      </c>
      <c r="F8" s="197">
        <v>12779.75</v>
      </c>
      <c r="G8" s="196">
        <v>1431.5</v>
      </c>
      <c r="H8" s="196">
        <v>1150.0999999999999</v>
      </c>
      <c r="I8" s="196">
        <v>792.33</v>
      </c>
      <c r="J8" s="197">
        <v>768.8</v>
      </c>
      <c r="K8" s="196">
        <v>1299</v>
      </c>
      <c r="L8" s="196">
        <v>1197.9100000000001</v>
      </c>
      <c r="M8" s="198">
        <v>19.71</v>
      </c>
      <c r="N8" s="198">
        <v>16.34</v>
      </c>
    </row>
    <row r="9" spans="1:15" s="42" customFormat="1" ht="41.25" customHeight="1" x14ac:dyDescent="0.2">
      <c r="B9" s="195" t="s">
        <v>13</v>
      </c>
      <c r="C9" s="196">
        <v>6883.15</v>
      </c>
      <c r="D9" s="196">
        <v>6300.0776315789481</v>
      </c>
      <c r="E9" s="196">
        <v>19434.38</v>
      </c>
      <c r="F9" s="197">
        <v>13504.998684210526</v>
      </c>
      <c r="G9" s="196">
        <v>1455.89</v>
      </c>
      <c r="H9" s="196">
        <v>1140.26</v>
      </c>
      <c r="I9" s="196">
        <v>821.05</v>
      </c>
      <c r="J9" s="197">
        <v>784.42</v>
      </c>
      <c r="K9" s="196">
        <v>1286.69</v>
      </c>
      <c r="L9" s="196">
        <v>1199.05</v>
      </c>
      <c r="M9" s="198">
        <v>19.36</v>
      </c>
      <c r="N9" s="198">
        <v>16.8</v>
      </c>
    </row>
    <row r="10" spans="1:15" s="42" customFormat="1" ht="41.25" customHeight="1" x14ac:dyDescent="0.2">
      <c r="B10" s="195" t="s">
        <v>14</v>
      </c>
      <c r="C10" s="196">
        <v>6805.8</v>
      </c>
      <c r="D10" s="196">
        <v>5833.2168181818179</v>
      </c>
      <c r="E10" s="196">
        <v>18568.22</v>
      </c>
      <c r="F10" s="197">
        <v>12776.591363636364</v>
      </c>
      <c r="G10" s="196">
        <v>1452.57</v>
      </c>
      <c r="H10" s="196">
        <v>1088.77</v>
      </c>
      <c r="I10" s="196">
        <v>832.19</v>
      </c>
      <c r="J10" s="197">
        <v>726.77</v>
      </c>
      <c r="K10" s="196">
        <v>1279.0999999999999</v>
      </c>
      <c r="L10" s="196">
        <v>1181.5</v>
      </c>
      <c r="M10" s="198">
        <v>19.79</v>
      </c>
      <c r="N10" s="198">
        <v>16.100000000000001</v>
      </c>
    </row>
    <row r="11" spans="1:15" s="42" customFormat="1" ht="47.25" customHeight="1" x14ac:dyDescent="0.2">
      <c r="B11" s="199" t="s">
        <v>113</v>
      </c>
      <c r="C11" s="200">
        <v>7104.02</v>
      </c>
      <c r="D11" s="196">
        <v>5456.2165217391303</v>
      </c>
      <c r="E11" s="200">
        <v>19046.737391304348</v>
      </c>
      <c r="F11" s="197">
        <v>11380.55</v>
      </c>
      <c r="G11" s="200">
        <v>1492.48</v>
      </c>
      <c r="H11" s="196">
        <v>1014.09</v>
      </c>
      <c r="I11" s="200">
        <v>871.36</v>
      </c>
      <c r="J11" s="197">
        <v>642.57000000000005</v>
      </c>
      <c r="K11" s="200">
        <v>1311.11</v>
      </c>
      <c r="L11" s="196">
        <v>1130.04</v>
      </c>
      <c r="M11" s="201">
        <v>20.93</v>
      </c>
      <c r="N11" s="198">
        <v>15.07</v>
      </c>
    </row>
    <row r="12" spans="1:15" s="42" customFormat="1" ht="43.5" customHeight="1" x14ac:dyDescent="0.2">
      <c r="B12" s="199" t="s">
        <v>121</v>
      </c>
      <c r="C12" s="200">
        <v>7000.1750000000002</v>
      </c>
      <c r="D12" s="196">
        <v>5088.5600000000004</v>
      </c>
      <c r="E12" s="200">
        <v>18572.375</v>
      </c>
      <c r="F12" s="197">
        <v>10338.75</v>
      </c>
      <c r="G12" s="200">
        <v>1447.64</v>
      </c>
      <c r="H12" s="196">
        <v>983.15</v>
      </c>
      <c r="I12" s="200">
        <v>875.32</v>
      </c>
      <c r="J12" s="197">
        <v>595.4</v>
      </c>
      <c r="K12" s="200">
        <v>1295.94</v>
      </c>
      <c r="L12" s="196">
        <v>1117.48</v>
      </c>
      <c r="M12" s="201">
        <v>19.8</v>
      </c>
      <c r="N12" s="198">
        <v>14.94</v>
      </c>
    </row>
    <row r="13" spans="1:15" s="42" customFormat="1" ht="42.75" customHeight="1" x14ac:dyDescent="0.2">
      <c r="B13" s="199" t="s">
        <v>127</v>
      </c>
      <c r="C13" s="200">
        <v>6871.8286363636362</v>
      </c>
      <c r="D13" s="200">
        <v>5207.3204545454546</v>
      </c>
      <c r="E13" s="200">
        <v>18075.8</v>
      </c>
      <c r="F13" s="202">
        <v>9895.4599999999991</v>
      </c>
      <c r="G13" s="200">
        <v>1362.29</v>
      </c>
      <c r="H13" s="200">
        <v>965.36</v>
      </c>
      <c r="I13" s="200">
        <v>841.88</v>
      </c>
      <c r="J13" s="202">
        <v>608.5</v>
      </c>
      <c r="K13" s="200">
        <v>1239.75</v>
      </c>
      <c r="L13" s="200">
        <v>1124.53</v>
      </c>
      <c r="M13" s="201">
        <v>18.48</v>
      </c>
      <c r="N13" s="201">
        <v>14.79</v>
      </c>
    </row>
    <row r="14" spans="1:15" s="42" customFormat="1" ht="51.75" customHeight="1" x14ac:dyDescent="0.2">
      <c r="B14" s="195" t="s">
        <v>128</v>
      </c>
      <c r="C14" s="196">
        <v>6738.7278260869571</v>
      </c>
      <c r="D14" s="196">
        <v>5221.8100000000004</v>
      </c>
      <c r="E14" s="196">
        <v>15765.327391304349</v>
      </c>
      <c r="F14" s="196">
        <v>10341.370000000001</v>
      </c>
      <c r="G14" s="196">
        <v>1259.3399999999999</v>
      </c>
      <c r="H14" s="196">
        <v>977.09</v>
      </c>
      <c r="I14" s="196">
        <v>778.24</v>
      </c>
      <c r="J14" s="196">
        <v>691.5</v>
      </c>
      <c r="K14" s="196">
        <v>1221.27</v>
      </c>
      <c r="L14" s="196">
        <v>1159.25</v>
      </c>
      <c r="M14" s="198">
        <v>17.170000000000002</v>
      </c>
      <c r="N14" s="196">
        <v>15.71</v>
      </c>
    </row>
    <row r="15" spans="1:15" s="42" customFormat="1" ht="45" customHeight="1" x14ac:dyDescent="0.2">
      <c r="B15" s="195" t="s">
        <v>132</v>
      </c>
      <c r="C15" s="196">
        <v>6700.67</v>
      </c>
      <c r="D15" s="203">
        <v>4807.63</v>
      </c>
      <c r="E15" s="196">
        <v>15702.375</v>
      </c>
      <c r="F15" s="204">
        <v>9228.57</v>
      </c>
      <c r="G15" s="196">
        <v>1208.8499999999999</v>
      </c>
      <c r="H15" s="203">
        <v>883.52</v>
      </c>
      <c r="I15" s="196">
        <v>780.75</v>
      </c>
      <c r="J15" s="204">
        <v>574.04999999999995</v>
      </c>
      <c r="K15" s="196">
        <v>1176.3</v>
      </c>
      <c r="L15" s="203">
        <v>1085.7</v>
      </c>
      <c r="M15" s="198">
        <v>15.97</v>
      </c>
      <c r="N15" s="205">
        <v>14.51</v>
      </c>
    </row>
    <row r="16" spans="1:15" s="42" customFormat="1" ht="51.75" customHeight="1" thickBot="1" x14ac:dyDescent="0.25">
      <c r="B16" s="195" t="s">
        <v>133</v>
      </c>
      <c r="C16" s="196">
        <v>6422.23</v>
      </c>
      <c r="D16" s="196">
        <v>4628.5949999999993</v>
      </c>
      <c r="E16" s="206">
        <v>15914.29</v>
      </c>
      <c r="F16" s="197">
        <v>8688.6914285714283</v>
      </c>
      <c r="G16" s="196">
        <v>1215.67</v>
      </c>
      <c r="H16" s="196">
        <v>859.9</v>
      </c>
      <c r="I16" s="206">
        <v>805.52</v>
      </c>
      <c r="J16" s="197">
        <v>552.04999999999995</v>
      </c>
      <c r="K16" s="196">
        <v>1200.94</v>
      </c>
      <c r="L16" s="196">
        <v>1068.1400000000001</v>
      </c>
      <c r="M16" s="198">
        <v>16.239999999999998</v>
      </c>
      <c r="N16" s="198">
        <v>14.05</v>
      </c>
    </row>
    <row r="17" spans="2:14" s="42" customFormat="1" ht="49.5" customHeight="1" thickBot="1" x14ac:dyDescent="0.25">
      <c r="B17" s="207" t="s">
        <v>179</v>
      </c>
      <c r="C17" s="208">
        <f>AVERAGE(C5:C16)</f>
        <v>6859.1924703557315</v>
      </c>
      <c r="D17" s="208">
        <f>AVERAGE(D5:D16)</f>
        <v>5501.1174483825671</v>
      </c>
      <c r="E17" s="208">
        <f t="shared" ref="E17:I17" si="0">AVERAGE(E5:E16)</f>
        <v>16864.587065217391</v>
      </c>
      <c r="F17" s="208">
        <f>AVERAGE(F5:F16)</f>
        <v>11831.243948792435</v>
      </c>
      <c r="G17" s="208">
        <f>AVERAGE(G5:G16)</f>
        <v>1384.2941666666666</v>
      </c>
      <c r="H17" s="208">
        <f>AVERAGE(H5:H16)</f>
        <v>1053.4966666666667</v>
      </c>
      <c r="I17" s="208">
        <f t="shared" si="0"/>
        <v>802.86666666666667</v>
      </c>
      <c r="J17" s="208">
        <f>AVERAGE(J5:J16)</f>
        <v>691.68833333333339</v>
      </c>
      <c r="K17" s="208">
        <f>AVERAGE(K5:K16)</f>
        <v>1265.9966666666667</v>
      </c>
      <c r="L17" s="208">
        <f>AVERAGE(L5:L16)</f>
        <v>1160.1058333333333</v>
      </c>
      <c r="M17" s="209">
        <f>AVERAGE(M5:M16)</f>
        <v>19.077500000000004</v>
      </c>
      <c r="N17" s="209">
        <f>AVERAGE(N5:N16)</f>
        <v>15.705833333333333</v>
      </c>
    </row>
    <row r="18" spans="2:14" ht="30" customHeight="1" x14ac:dyDescent="0.25"/>
    <row r="21" spans="2:14" x14ac:dyDescent="0.25">
      <c r="F21" s="52"/>
    </row>
    <row r="57" ht="42.75" customHeight="1" x14ac:dyDescent="0.25"/>
    <row r="96" spans="8:8" ht="26.25" x14ac:dyDescent="0.4">
      <c r="H96" s="102">
        <v>16</v>
      </c>
    </row>
    <row r="97" spans="8:8" ht="26.25" x14ac:dyDescent="0.4">
      <c r="H97" s="102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87" zoomScaleNormal="85" zoomScaleSheetLayoutView="87" workbookViewId="0">
      <selection activeCell="S38" sqref="S38"/>
    </sheetView>
  </sheetViews>
  <sheetFormatPr defaultColWidth="9.140625" defaultRowHeight="15.75" x14ac:dyDescent="0.25"/>
  <cols>
    <col min="1" max="4" width="9.140625" style="4"/>
    <col min="5" max="7" width="9.140625" style="12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4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82"/>
      <c r="C3" s="82"/>
      <c r="D3" s="82"/>
      <c r="E3" s="82"/>
      <c r="F3" s="82"/>
      <c r="G3" s="82"/>
      <c r="H3" s="82"/>
      <c r="I3" s="19"/>
      <c r="J3" s="19"/>
    </row>
    <row r="4" spans="2:10" ht="14.25" customHeight="1" x14ac:dyDescent="0.25">
      <c r="B4" s="83"/>
      <c r="C4" s="17"/>
      <c r="D4" s="17"/>
      <c r="E4" s="17"/>
      <c r="F4" s="17"/>
      <c r="G4" s="17"/>
      <c r="H4" s="17"/>
      <c r="I4" s="19"/>
      <c r="J4" s="19"/>
    </row>
    <row r="5" spans="2:10" ht="14.25" x14ac:dyDescent="0.2">
      <c r="B5" s="83"/>
      <c r="C5" s="18"/>
      <c r="D5" s="18"/>
      <c r="E5" s="18"/>
      <c r="F5" s="18"/>
      <c r="G5" s="18"/>
      <c r="H5" s="18"/>
      <c r="I5" s="18"/>
      <c r="J5" s="18"/>
    </row>
    <row r="6" spans="2:10" ht="14.25" x14ac:dyDescent="0.2">
      <c r="B6" s="83"/>
      <c r="C6" s="18"/>
      <c r="D6" s="18"/>
      <c r="E6" s="18"/>
      <c r="F6" s="18"/>
      <c r="G6" s="18"/>
      <c r="H6" s="18"/>
      <c r="I6" s="18"/>
      <c r="J6" s="18"/>
    </row>
    <row r="7" spans="2:10" ht="14.25" x14ac:dyDescent="0.2">
      <c r="B7" s="83"/>
      <c r="C7" s="18"/>
      <c r="D7" s="18"/>
      <c r="E7" s="18"/>
      <c r="F7" s="18"/>
      <c r="G7" s="18"/>
      <c r="H7" s="18"/>
      <c r="I7" s="18"/>
      <c r="J7" s="18"/>
    </row>
    <row r="8" spans="2:10" ht="14.25" x14ac:dyDescent="0.2">
      <c r="B8" s="83"/>
      <c r="C8" s="18"/>
      <c r="D8" s="18"/>
      <c r="E8" s="18"/>
      <c r="F8" s="18"/>
      <c r="G8" s="18"/>
      <c r="H8" s="18"/>
      <c r="I8" s="18"/>
      <c r="J8" s="18"/>
    </row>
    <row r="9" spans="2:10" ht="14.25" x14ac:dyDescent="0.2">
      <c r="B9" s="83"/>
      <c r="C9" s="18"/>
      <c r="D9" s="18"/>
      <c r="E9" s="18"/>
      <c r="F9" s="18"/>
      <c r="G9" s="18"/>
      <c r="H9" s="18"/>
      <c r="I9" s="18"/>
      <c r="J9" s="18"/>
    </row>
    <row r="10" spans="2:10" ht="14.25" x14ac:dyDescent="0.2">
      <c r="B10" s="83"/>
      <c r="C10" s="17"/>
      <c r="D10" s="17"/>
      <c r="E10" s="17"/>
      <c r="F10" s="17"/>
      <c r="G10" s="17"/>
      <c r="H10" s="18"/>
      <c r="I10" s="17"/>
      <c r="J10" s="17"/>
    </row>
    <row r="11" spans="2:10" ht="12.75" x14ac:dyDescent="0.2">
      <c r="B11" s="84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85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86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86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86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87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Типы учреждений</vt:lpstr>
      <vt:lpstr>цены на металл</vt:lpstr>
      <vt:lpstr>цены на металл 2</vt:lpstr>
      <vt:lpstr>дин. цен</vt:lpstr>
      <vt:lpstr>индекс потр цен</vt:lpstr>
      <vt:lpstr>Средние цены</vt:lpstr>
      <vt:lpstr>'дин. цен'!Заголовки_для_печати</vt:lpstr>
      <vt:lpstr>социнфрастр!Заголовки_для_печати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'Типы учреждений'!Область_печати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2016-03-16T05:44:51Z</cp:lastPrinted>
  <dcterms:created xsi:type="dcterms:W3CDTF">1996-09-27T09:22:49Z</dcterms:created>
  <dcterms:modified xsi:type="dcterms:W3CDTF">2016-03-17T02:15:08Z</dcterms:modified>
</cp:coreProperties>
</file>