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c01\обмен2\Работа\7. КНИЖКА\2017\на 01.01.2017\Уточнение\в информатизацию\"/>
    </mc:Choice>
  </mc:AlternateContent>
  <bookViews>
    <workbookView xWindow="0" yWindow="0" windowWidth="28800" windowHeight="12435" tabRatio="830" activeTab="9"/>
  </bookViews>
  <sheets>
    <sheet name="диаграмма" sheetId="26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92" r:id="rId6"/>
    <sheet name="типы учреждений" sheetId="293" r:id="rId7"/>
    <sheet name="цены на металл" sheetId="95" r:id="rId8"/>
    <sheet name="цены на металл 2" sheetId="96" r:id="rId9"/>
    <sheet name="дин. цен " sheetId="288" r:id="rId10"/>
    <sheet name="индекс потр цен" sheetId="289" r:id="rId11"/>
    <sheet name="Средние цены" sheetId="271" r:id="rId12"/>
  </sheets>
  <externalReferences>
    <externalReference r:id="rId13"/>
    <externalReference r:id="rId14"/>
  </externalReferences>
  <definedNames>
    <definedName name="_xlnm.Print_Titles" localSheetId="9">'дин. цен '!$3:$4</definedName>
    <definedName name="_xlnm.Print_Titles" localSheetId="5">социнфрастр!$3:$4</definedName>
    <definedName name="_xlnm.Print_Area" localSheetId="1">демогр!$A$1:$H$60</definedName>
    <definedName name="_xlnm.Print_Area" localSheetId="9">'дин. цен '!$A$1:$F$103</definedName>
    <definedName name="_xlnm.Print_Area" localSheetId="3">занятость!$A$1:$H$51</definedName>
    <definedName name="_xlnm.Print_Area" localSheetId="10">'индекс потр цен'!$A$1:$P$138</definedName>
    <definedName name="_xlnm.Print_Area" localSheetId="5">социнфрастр!$A$1:$E$134</definedName>
    <definedName name="_xlnm.Print_Area" localSheetId="11">'Средние цены'!$A$1:$S$60</definedName>
    <definedName name="_xlnm.Print_Area" localSheetId="4">'Ст.мин. набора прод.'!$A$1:$K$152</definedName>
    <definedName name="_xlnm.Print_Area" localSheetId="6">'типы учреждений'!$A$1:$E$35</definedName>
    <definedName name="_xlnm.Print_Area" localSheetId="2">'труд рес '!$A$1:$I$60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F69" i="288" l="1"/>
  <c r="D69" i="288"/>
  <c r="F9" i="23" l="1"/>
  <c r="F8" i="23"/>
  <c r="F6" i="23"/>
  <c r="F5" i="23"/>
  <c r="H54" i="261"/>
  <c r="H53" i="261"/>
  <c r="H52" i="261"/>
  <c r="H50" i="261"/>
  <c r="H49" i="261"/>
  <c r="H48" i="261"/>
  <c r="G54" i="261"/>
  <c r="G53" i="261"/>
  <c r="G52" i="261"/>
  <c r="G50" i="261"/>
  <c r="G49" i="261"/>
  <c r="G48" i="261"/>
  <c r="H35" i="261"/>
  <c r="H36" i="261"/>
  <c r="H37" i="261"/>
  <c r="H34" i="261"/>
  <c r="H32" i="261"/>
  <c r="H31" i="261"/>
  <c r="G35" i="261"/>
  <c r="G36" i="261"/>
  <c r="G37" i="261"/>
  <c r="G32" i="261"/>
  <c r="G31" i="261"/>
  <c r="H10" i="261"/>
  <c r="H11" i="261"/>
  <c r="H12" i="261"/>
  <c r="H13" i="261"/>
  <c r="H14" i="261"/>
  <c r="H15" i="261"/>
  <c r="H16" i="261"/>
  <c r="H17" i="261"/>
  <c r="H18" i="261"/>
  <c r="H19" i="261"/>
  <c r="H20" i="261"/>
  <c r="H9" i="261"/>
  <c r="H8" i="261"/>
  <c r="H6" i="261"/>
  <c r="G6" i="261"/>
  <c r="G10" i="261"/>
  <c r="G11" i="261"/>
  <c r="G12" i="261"/>
  <c r="G13" i="261"/>
  <c r="G14" i="261"/>
  <c r="G15" i="261"/>
  <c r="G16" i="261"/>
  <c r="G17" i="261"/>
  <c r="G18" i="261"/>
  <c r="G19" i="261"/>
  <c r="G20" i="261"/>
  <c r="G9" i="261"/>
  <c r="G8" i="261"/>
  <c r="F25" i="149"/>
  <c r="F24" i="149"/>
  <c r="F13" i="149"/>
  <c r="F11" i="149"/>
  <c r="F5" i="149"/>
  <c r="F9" i="149"/>
  <c r="E44" i="292" l="1"/>
  <c r="E5" i="292" s="1"/>
  <c r="BC29" i="26" l="1"/>
  <c r="BC28" i="26"/>
  <c r="BB28" i="26" l="1"/>
  <c r="B7" i="293" l="1"/>
  <c r="B5" i="293" s="1"/>
  <c r="C7" i="293"/>
  <c r="C5" i="293" s="1"/>
  <c r="D7" i="293"/>
  <c r="D5" i="293" s="1"/>
  <c r="B16" i="293"/>
  <c r="C16" i="293"/>
  <c r="D16" i="293"/>
  <c r="E16" i="293"/>
  <c r="E7" i="292"/>
  <c r="C11" i="292"/>
  <c r="D11" i="292"/>
  <c r="D7" i="292" s="1"/>
  <c r="D26" i="292"/>
  <c r="C32" i="292"/>
  <c r="C7" i="292" s="1"/>
  <c r="C40" i="292"/>
  <c r="D40" i="292"/>
  <c r="C45" i="292"/>
  <c r="C44" i="292" s="1"/>
  <c r="D45" i="292"/>
  <c r="D44" i="292" s="1"/>
  <c r="C48" i="292"/>
  <c r="D48" i="292"/>
  <c r="C52" i="292"/>
  <c r="D52" i="292"/>
  <c r="C56" i="292"/>
  <c r="D56" i="292"/>
  <c r="D63" i="292"/>
  <c r="C83" i="292"/>
  <c r="D83" i="292"/>
  <c r="G64" i="292" s="1"/>
  <c r="E10" i="293" s="1"/>
  <c r="E7" i="293" s="1"/>
  <c r="E5" i="293" s="1"/>
  <c r="C88" i="292"/>
  <c r="D88" i="292"/>
  <c r="D91" i="292"/>
  <c r="D92" i="292"/>
  <c r="C106" i="292"/>
  <c r="D106" i="292"/>
  <c r="D109" i="292"/>
  <c r="C5" i="292" l="1"/>
  <c r="D5" i="292"/>
  <c r="D13" i="149" l="1"/>
  <c r="E13" i="149"/>
  <c r="E70" i="288" l="1"/>
  <c r="C69" i="288"/>
  <c r="E68" i="288"/>
  <c r="E67" i="288"/>
  <c r="E64" i="288"/>
  <c r="E63" i="288"/>
  <c r="E62" i="288"/>
  <c r="E61" i="288"/>
  <c r="E60" i="288"/>
  <c r="E58" i="288"/>
  <c r="E57" i="288"/>
  <c r="E56" i="288"/>
  <c r="E55" i="288"/>
  <c r="E53" i="288"/>
  <c r="E52" i="288"/>
  <c r="E51" i="288"/>
  <c r="E50" i="288"/>
  <c r="E49" i="288"/>
  <c r="E48" i="288"/>
  <c r="E47" i="288"/>
  <c r="E46" i="288"/>
  <c r="E45" i="288"/>
  <c r="E44" i="288"/>
  <c r="E43" i="288"/>
  <c r="E42" i="288"/>
  <c r="E41" i="288"/>
  <c r="E40" i="288"/>
  <c r="E39" i="288"/>
  <c r="E38" i="288"/>
  <c r="E37" i="288"/>
  <c r="E36" i="288"/>
  <c r="E34" i="288"/>
  <c r="E33" i="288"/>
  <c r="E32" i="288"/>
  <c r="E31" i="288"/>
  <c r="E30" i="288"/>
  <c r="E29" i="288"/>
  <c r="E28" i="288"/>
  <c r="E27" i="288"/>
  <c r="E26" i="288"/>
  <c r="E25" i="288"/>
  <c r="E24" i="288"/>
  <c r="E23" i="288"/>
  <c r="E22" i="288"/>
  <c r="E21" i="288"/>
  <c r="E20" i="288"/>
  <c r="E19" i="288"/>
  <c r="E18" i="288"/>
  <c r="E17" i="288"/>
  <c r="E16" i="288"/>
  <c r="E15" i="288"/>
  <c r="E14" i="288"/>
  <c r="E13" i="288"/>
  <c r="E12" i="288"/>
  <c r="E11" i="288"/>
  <c r="E10" i="288"/>
  <c r="E9" i="288"/>
  <c r="E8" i="288"/>
  <c r="E7" i="288"/>
  <c r="E6" i="288"/>
  <c r="E69" i="288" l="1"/>
  <c r="J91" i="98"/>
  <c r="I91" i="98"/>
  <c r="G91" i="98"/>
  <c r="F91" i="98"/>
  <c r="D91" i="98"/>
  <c r="C91" i="98"/>
  <c r="D31" i="261" l="1"/>
  <c r="BC30" i="26"/>
  <c r="C22" i="149" l="1"/>
  <c r="C13" i="149" l="1"/>
  <c r="G90" i="98" l="1"/>
  <c r="F90" i="98"/>
  <c r="D90" i="98"/>
  <c r="C90" i="98"/>
  <c r="J90" i="98"/>
  <c r="I90" i="98"/>
  <c r="F31" i="261"/>
  <c r="C89" i="98" l="1"/>
  <c r="D89" i="98"/>
  <c r="F89" i="98"/>
  <c r="G89" i="98"/>
  <c r="I89" i="98"/>
  <c r="J89" i="98"/>
  <c r="F7" i="23" l="1"/>
  <c r="BB29" i="26" l="1"/>
  <c r="BB30" i="26" l="1"/>
  <c r="G22" i="149"/>
  <c r="C88" i="98" l="1"/>
  <c r="D88" i="98"/>
  <c r="F88" i="98"/>
  <c r="G88" i="98"/>
  <c r="I88" i="98"/>
  <c r="J88" i="98"/>
  <c r="J87" i="98"/>
  <c r="I87" i="98"/>
  <c r="G87" i="98"/>
  <c r="F87" i="98"/>
  <c r="D87" i="98"/>
  <c r="C87" i="98"/>
  <c r="J86" i="98"/>
  <c r="I86" i="98"/>
  <c r="G86" i="98"/>
  <c r="F86" i="98"/>
  <c r="D86" i="98"/>
  <c r="C86" i="98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AZ30" i="26" l="1"/>
  <c r="G13" i="149" l="1"/>
  <c r="G34" i="261" l="1"/>
  <c r="D82" i="98" l="1"/>
  <c r="G82" i="98"/>
  <c r="J82" i="98"/>
  <c r="I82" i="98"/>
  <c r="F82" i="98"/>
  <c r="C82" i="98"/>
  <c r="I81" i="98" l="1"/>
  <c r="F81" i="98"/>
  <c r="C81" i="98"/>
  <c r="C80" i="98"/>
  <c r="F80" i="98"/>
  <c r="D81" i="98"/>
  <c r="G81" i="98"/>
  <c r="J81" i="98"/>
  <c r="J80" i="98" l="1"/>
  <c r="I80" i="98"/>
  <c r="G80" i="98"/>
  <c r="D80" i="98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<sst xmlns="http://schemas.openxmlformats.org/spreadsheetml/2006/main" count="1116" uniqueCount="630">
  <si>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</si>
  <si>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</si>
  <si>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</si>
  <si>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</si>
  <si>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</si>
  <si>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</si>
  <si>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</si>
  <si>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</si>
  <si>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</si>
  <si>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</si>
  <si>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</si>
  <si>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</si>
  <si>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</si>
  <si>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</si>
  <si>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</si>
  <si>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</si>
  <si>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</si>
  <si>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</si>
  <si>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</si>
  <si>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</si>
  <si>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</si>
  <si>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</si>
  <si>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</si>
  <si>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</si>
  <si>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</si>
  <si>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</si>
  <si>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</si>
  <si>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</si>
  <si>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</si>
  <si>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</si>
  <si>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</si>
  <si>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</si>
  <si>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</si>
  <si>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</si>
  <si>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</si>
  <si>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</si>
  <si>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</si>
  <si>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</si>
  <si>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</si>
  <si>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</si>
  <si>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</si>
  <si>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</si>
  <si>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</si>
  <si>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</si>
  <si>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</si>
  <si>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</si>
  <si>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</si>
  <si>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</si>
  <si>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</si>
  <si>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</si>
  <si>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</si>
  <si>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</si>
  <si>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</si>
  <si>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</si>
  <si>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</si>
  <si>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</si>
  <si>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</si>
  <si>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</si>
  <si>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</si>
  <si>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</si>
  <si>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</si>
  <si>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</si>
  <si>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</si>
  <si>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</si>
  <si>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</si>
  <si>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</si>
  <si>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</si>
  <si>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</si>
  <si>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</si>
  <si>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</si>
  <si>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</si>
  <si>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</si>
  <si>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</si>
  <si>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</si>
  <si>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</si>
  <si>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</si>
  <si>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</si>
  <si>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</si>
  <si>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</si>
  <si>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</si>
  <si>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</si>
  <si>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</si>
  <si>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</si>
  <si>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</si>
  <si>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</si>
  <si>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</si>
  <si>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</si>
  <si>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</si>
  <si>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</si>
  <si>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</si>
  <si>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</si>
  <si>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</si>
  <si>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</si>
  <si>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</si>
  <si>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</si>
  <si>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</si>
  <si>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</si>
  <si>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</si>
  <si>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</si>
  <si>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</si>
  <si>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</si>
  <si>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</si>
  <si>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</si>
  <si>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</si>
  <si>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</si>
  <si>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</si>
  <si>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</si>
  <si>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</si>
  <si>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</si>
  <si>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</si>
  <si>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</si>
  <si>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</si>
  <si>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</si>
  <si>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</si>
  <si>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</si>
  <si>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</si>
  <si>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</si>
  <si>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</si>
  <si>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</si>
  <si>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</si>
  <si>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</si>
  <si>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</si>
  <si>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</si>
  <si>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</si>
  <si>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</si>
  <si>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</si>
  <si>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</si>
  <si>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</si>
  <si>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</si>
  <si>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</si>
  <si>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</si>
  <si>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</si>
  <si>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</si>
  <si>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</si>
  <si>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</si>
  <si>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</si>
  <si>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</si>
  <si>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</si>
  <si>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</si>
  <si>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</si>
  <si>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</si>
  <si>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</si>
  <si>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</si>
  <si>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</si>
  <si>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</si>
  <si>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</si>
  <si>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</si>
  <si>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</si>
  <si>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</si>
  <si>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</si>
  <si>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</si>
  <si>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</si>
  <si>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</si>
  <si>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</si>
  <si>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</si>
  <si>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</si>
  <si>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</si>
  <si>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</si>
  <si>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</si>
  <si>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</si>
  <si>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</si>
  <si>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</si>
  <si>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</si>
  <si>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</si>
  <si>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</si>
  <si>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</si>
  <si>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</si>
  <si>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</si>
  <si>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</si>
  <si>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</si>
  <si>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</si>
  <si>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</si>
  <si>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</si>
  <si>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</si>
  <si>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</si>
  <si>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</si>
  <si>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</si>
  <si>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</si>
  <si>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</si>
  <si>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</si>
  <si>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</si>
  <si>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</si>
  <si>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</si>
  <si>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</si>
  <si>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</si>
  <si>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</si>
  <si>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</si>
  <si>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</si>
  <si>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</si>
  <si>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</si>
  <si>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</si>
  <si>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</si>
  <si>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</si>
  <si>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</si>
  <si>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</si>
  <si>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</si>
  <si>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</si>
  <si>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</si>
  <si>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</si>
  <si>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</si>
  <si>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</si>
  <si>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</si>
  <si>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</si>
  <si>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</si>
  <si>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</si>
  <si>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</si>
  <si>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</si>
  <si>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</si>
  <si>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</si>
  <si>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</si>
  <si>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</si>
  <si>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</si>
  <si>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</si>
  <si>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</si>
  <si>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</si>
  <si>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</si>
  <si>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</si>
  <si>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</si>
  <si>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</si>
  <si>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</si>
  <si>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</si>
  <si>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</si>
  <si>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</si>
  <si>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</si>
  <si>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</si>
  <si>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</si>
  <si>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</si>
  <si>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</si>
  <si>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</si>
  <si>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</si>
  <si>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</si>
  <si>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</si>
  <si>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</si>
  <si>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</si>
  <si>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</si>
  <si>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</si>
  <si>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</si>
  <si>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</si>
  <si>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</si>
  <si>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</si>
  <si>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</si>
  <si>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</si>
  <si>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</si>
  <si>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</si>
  <si>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</si>
  <si>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</si>
  <si>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</si>
  <si>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</si>
  <si>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</si>
  <si>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</si>
  <si>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</si>
  <si>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</si>
  <si>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</si>
  <si>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</si>
  <si>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</si>
  <si>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</si>
  <si>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</si>
  <si>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</si>
  <si>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</si>
  <si>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</si>
  <si>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</si>
  <si>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</si>
  <si>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</si>
  <si>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</si>
  <si>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</si>
  <si>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</si>
  <si>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</si>
  <si>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</si>
  <si>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</si>
  <si>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</si>
  <si>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</si>
  <si>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</si>
  <si>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</si>
  <si>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</si>
  <si>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</si>
  <si>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</si>
  <si>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</si>
  <si>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</si>
  <si>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</si>
  <si>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</si>
  <si>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</si>
  <si>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</si>
  <si>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</si>
  <si>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</si>
  <si>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</si>
  <si>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</si>
  <si>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</si>
  <si>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</si>
  <si>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</si>
  <si>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</si>
  <si>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</si>
  <si>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</si>
  <si>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</si>
  <si>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</si>
  <si>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</si>
  <si>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</si>
  <si>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</si>
  <si>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</si>
  <si>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</si>
  <si>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</si>
  <si>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</si>
  <si>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</si>
  <si>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</si>
  <si>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</si>
  <si>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</si>
  <si>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</si>
  <si>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</si>
  <si>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</si>
  <si>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</si>
  <si>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</si>
  <si>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</si>
  <si>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</si>
  <si>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</si>
  <si>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</si>
  <si>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</si>
  <si>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</si>
  <si>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</si>
  <si>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</si>
  <si>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</si>
  <si>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</si>
  <si>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</si>
  <si>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</si>
  <si>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</si>
  <si>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</si>
  <si>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</si>
  <si>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</si>
  <si>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</si>
  <si>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</si>
  <si>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</si>
  <si>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</si>
  <si>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</si>
  <si>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</si>
  <si>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</si>
  <si>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</si>
  <si>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</si>
  <si>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</si>
  <si>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</si>
  <si>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</si>
  <si>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</si>
  <si>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</si>
  <si>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</si>
  <si>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</si>
  <si>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</si>
  <si>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</si>
  <si>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</si>
  <si>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</si>
  <si>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</si>
  <si>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</si>
  <si>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</si>
  <si>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</si>
  <si>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</si>
  <si>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</si>
  <si>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</si>
  <si>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</si>
  <si>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</si>
  <si>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</si>
  <si>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</si>
  <si>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</si>
  <si>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</si>
  <si>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</si>
  <si>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</si>
  <si>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</si>
  <si>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</si>
  <si>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</si>
  <si>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</si>
  <si>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</si>
  <si>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</si>
  <si>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</si>
  <si>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</si>
  <si>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</si>
  <si>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</si>
  <si>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</si>
  <si>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</si>
  <si>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</si>
  <si>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</si>
  <si>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</si>
  <si>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</si>
  <si>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</si>
  <si>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</si>
  <si>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</si>
  <si>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</si>
  <si>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</si>
  <si>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</si>
  <si>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</si>
  <si>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</si>
  <si>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</si>
  <si>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</si>
  <si>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</si>
  <si>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</si>
  <si>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</si>
  <si>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</si>
  <si>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</si>
  <si>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</si>
  <si>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</si>
  <si>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</si>
  <si>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</si>
  <si>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</si>
  <si>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</si>
  <si>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</si>
  <si>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</si>
  <si>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</si>
  <si>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</si>
  <si>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</si>
  <si>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</si>
  <si>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</si>
  <si>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</si>
  <si>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</si>
  <si>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</si>
  <si>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</si>
  <si>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</si>
  <si>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</si>
  <si>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</si>
  <si>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</si>
  <si>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</si>
  <si>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</si>
  <si>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</si>
  <si>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</si>
  <si>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</si>
  <si>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</si>
  <si>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</si>
  <si>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</si>
  <si>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</si>
  <si>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</si>
  <si>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</si>
  <si>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</si>
  <si>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</si>
  <si>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</si>
  <si>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</si>
  <si>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</si>
  <si>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</si>
  <si>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</si>
  <si>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</si>
  <si>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</si>
  <si>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</si>
  <si>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</si>
  <si>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</si>
  <si>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</si>
  <si>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</si>
  <si>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</si>
  <si>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</si>
  <si>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</si>
  <si>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</si>
  <si>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</si>
  <si>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</si>
  <si>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</si>
  <si>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</si>
  <si>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</si>
  <si>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</si>
  <si>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</si>
  <si>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</si>
  <si>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</si>
  <si>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</si>
  <si>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</si>
  <si>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</si>
  <si>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</si>
  <si>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</si>
  <si>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</si>
  <si>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Администрации города Норильска</t>
  </si>
  <si>
    <t xml:space="preserve">Начальник Управления экономики, </t>
  </si>
  <si>
    <t>О.Н. Попсуевич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</si>
  <si>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</si>
  <si>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</si>
  <si>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</si>
  <si>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</si>
  <si>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</si>
  <si>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</si>
  <si>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</si>
  <si>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</si>
  <si>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</si>
  <si>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</si>
  <si>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</si>
  <si>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</si>
  <si>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t>2 кв. 2016</t>
  </si>
  <si>
    <t>62,86 / 68,24</t>
  </si>
  <si>
    <t>70,73 / 76,38</t>
  </si>
  <si>
    <t xml:space="preserve"> - высшее профессиональное образование</t>
  </si>
  <si>
    <t>63,44 / 66,56</t>
  </si>
  <si>
    <t>62,84 / 67,07</t>
  </si>
  <si>
    <t>63,91 / 64,70</t>
  </si>
  <si>
    <t>63,11 / 67,59</t>
  </si>
  <si>
    <t>63,00 / 67,00</t>
  </si>
  <si>
    <t>64,58 / 65,30</t>
  </si>
  <si>
    <t>62,30 / 69,08</t>
  </si>
  <si>
    <t>64,50 / 65,31</t>
  </si>
  <si>
    <t>69,25 / 73,32</t>
  </si>
  <si>
    <t>72,34 / 73,25</t>
  </si>
  <si>
    <t>71,22 / 74,72</t>
  </si>
  <si>
    <t>70,96 / 75,25</t>
  </si>
  <si>
    <t>70,73 / 71,60</t>
  </si>
  <si>
    <t>70,62 / 75,61</t>
  </si>
  <si>
    <t>71,00 / 75,00</t>
  </si>
  <si>
    <t>72,31 / 73,13</t>
  </si>
  <si>
    <t xml:space="preserve">                - Управление по спорту</t>
  </si>
  <si>
    <t>64,20 / 64,76</t>
  </si>
  <si>
    <t>71,98 / 72,60</t>
  </si>
  <si>
    <t>62,86 / 66,43</t>
  </si>
  <si>
    <t>70,53 / 74,54</t>
  </si>
  <si>
    <t>62,00 / 67,00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</si>
  <si>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</si>
  <si>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</si>
  <si>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</si>
  <si>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</si>
  <si>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</si>
  <si>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</si>
  <si>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</si>
  <si>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</si>
  <si>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22-90-90</t>
  </si>
  <si>
    <t>3 кв. 2016</t>
  </si>
  <si>
    <t>33 / 36</t>
  </si>
  <si>
    <t>41,60 / 43</t>
  </si>
  <si>
    <t>43,50 / 45</t>
  </si>
  <si>
    <t>61,24 / 64,19</t>
  </si>
  <si>
    <t>67,50 / 71,00</t>
  </si>
  <si>
    <t>67,00 / 71,00</t>
  </si>
  <si>
    <t>62,38 / 62,90</t>
  </si>
  <si>
    <t>68,83 / 69,42</t>
  </si>
  <si>
    <t>40 / 41</t>
  </si>
  <si>
    <t>41 / 43</t>
  </si>
  <si>
    <t>62,94 / 66,12</t>
  </si>
  <si>
    <t>68,00 / 71,56</t>
  </si>
  <si>
    <t>64,08 / 64,79</t>
  </si>
  <si>
    <t>69,17 / 70,00</t>
  </si>
  <si>
    <t>62,00 / 68,00</t>
  </si>
  <si>
    <t>61,00 / 65,00</t>
  </si>
  <si>
    <t>66,00 / 71,00</t>
  </si>
  <si>
    <t>на 01.01.17г.</t>
  </si>
  <si>
    <t>Отклонение 01.01.17г./ 01.01.16г, +, -</t>
  </si>
  <si>
    <t>4 кв. 2016</t>
  </si>
  <si>
    <t>декабрь 2016</t>
  </si>
  <si>
    <t>Отклонение                                          декабрь 2016 / 2015</t>
  </si>
  <si>
    <t>на 01.01.17г</t>
  </si>
  <si>
    <t>Отклонение                                    01.01.17г. / 01.01.16г.</t>
  </si>
  <si>
    <t>на 01.01.17</t>
  </si>
  <si>
    <t>Отклонение 01.01.17/ 01.01.16,          +, -</t>
  </si>
  <si>
    <t>на 01.01.2016г.</t>
  </si>
  <si>
    <t>на 01.01.2017г.</t>
  </si>
  <si>
    <t>за декабрь 2016г</t>
  </si>
  <si>
    <t>за декабрь 2015г</t>
  </si>
  <si>
    <r>
      <t xml:space="preserve"> Детское дошкольное учреждение</t>
    </r>
    <r>
      <rPr>
        <b/>
        <sz val="14"/>
        <rFont val="Times New Roman Cyr"/>
        <family val="1"/>
        <charset val="204"/>
      </rPr>
      <t>:</t>
    </r>
  </si>
  <si>
    <t>Итого за 
12 месяцев</t>
  </si>
  <si>
    <r>
      <t>Средние цены в городах РФ и МО г. Норильск в декабре 2016 года</t>
    </r>
    <r>
      <rPr>
        <vertAlign val="superscript"/>
        <sz val="12"/>
        <rFont val="Times New Roman"/>
        <family val="1"/>
        <charset val="204"/>
      </rPr>
      <t>1)</t>
    </r>
  </si>
  <si>
    <t>Средний курс за 2016 год</t>
  </si>
  <si>
    <t>60,71 / 63,83</t>
  </si>
  <si>
    <t>63,82 / 67,32</t>
  </si>
  <si>
    <t>61,83 / 62,38</t>
  </si>
  <si>
    <t>65,22 / 65,84</t>
  </si>
  <si>
    <t>59,00 / 65,00</t>
  </si>
  <si>
    <t>01.01.17 г.</t>
  </si>
  <si>
    <t>01.01.14 г.</t>
  </si>
  <si>
    <t>01.01.15 г.</t>
  </si>
  <si>
    <t>01.01.16 г.</t>
  </si>
  <si>
    <t>35 / 36</t>
  </si>
  <si>
    <t>42 / 45</t>
  </si>
  <si>
    <t>45 / 45,50</t>
  </si>
  <si>
    <t>43,90 / 46</t>
  </si>
  <si>
    <t>45,70 / 48</t>
  </si>
  <si>
    <t>47,30 / 47,50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</si>
  <si>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</si>
  <si>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</si>
  <si>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</si>
  <si>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</si>
  <si>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</si>
  <si>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</si>
  <si>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</si>
  <si>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</si>
  <si>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</si>
  <si>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</si>
  <si>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</si>
  <si>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</si>
  <si>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</si>
  <si>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</si>
  <si>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</si>
  <si>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</si>
  <si>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</si>
  <si>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</si>
  <si>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</si>
  <si>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</si>
  <si>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</si>
  <si>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</si>
  <si>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</si>
  <si>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</si>
  <si>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</si>
  <si>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</si>
  <si>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>декабрь
 2015</t>
  </si>
  <si>
    <t>декабрь
 2016</t>
  </si>
  <si>
    <t>Отклонение                                        декабрь 2016 / 2015</t>
  </si>
  <si>
    <t xml:space="preserve"> Тарифы для населения на жилищно-коммунальное хозяйство: </t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</si>
  <si>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</si>
  <si>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</si>
  <si>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</si>
  <si>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</si>
  <si>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</si>
  <si>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 xml:space="preserve">(4) </t>
    </r>
    <r>
      <rPr>
        <sz val="13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</si>
  <si>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</si>
  <si>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</si>
  <si>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</si>
  <si>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t xml:space="preserve"> - МКУ «Обеспечивающий комплекс учреждений спорта»</t>
    </r>
    <r>
      <rPr>
        <sz val="13"/>
        <rFont val="Aharoni"/>
        <charset val="177"/>
      </rPr>
      <t>9</t>
    </r>
  </si>
  <si>
    <t xml:space="preserve">          дом физической культуры</t>
  </si>
  <si>
    <t xml:space="preserve">          дворец спорта («Арктика», «Ледовый д/с «Кайеркан»)</t>
  </si>
  <si>
    <t xml:space="preserve">          спортивный зал («Геркулес», «Горняк»)</t>
  </si>
  <si>
    <t xml:space="preserve">          спортивно-оздоровительный комплекс «Восток»</t>
  </si>
  <si>
    <t xml:space="preserve">          каток («Льдинка», «Умка»)</t>
  </si>
  <si>
    <t>в т.ч.: плавательный бассейн города Норильска</t>
  </si>
  <si>
    <r>
      <t xml:space="preserve"> - МКУ «Обеспечивающий комплекс учреждений культуры»</t>
    </r>
    <r>
      <rPr>
        <sz val="13"/>
        <rFont val="Verdana"/>
        <family val="2"/>
        <charset val="204"/>
      </rPr>
      <t>⁸</t>
    </r>
  </si>
  <si>
    <t xml:space="preserve"> - количество посещений учреждений музейного типа</t>
  </si>
  <si>
    <r>
      <t xml:space="preserve"> - МБУ «Музейно-выставочный комплекс "Музей Норильска" / в том числе филиал в районе Талнах</t>
    </r>
    <r>
      <rPr>
        <sz val="13"/>
        <rFont val="Verdana"/>
        <family val="2"/>
        <charset val="204"/>
      </rPr>
      <t>⁷</t>
    </r>
  </si>
  <si>
    <t>1.6. Музеи, всего:</t>
  </si>
  <si>
    <t>3 609 / 86 142</t>
  </si>
  <si>
    <t>3 802 / 74 581</t>
  </si>
  <si>
    <t>1.1. Образовательные учреждения культуры, всего:</t>
  </si>
  <si>
    <r>
      <t xml:space="preserve"> - МКУ «Обеспечивающий комплекс учреждений общего и дошкольного образования»</t>
    </r>
    <r>
      <rPr>
        <sz val="13"/>
        <rFont val="Arabic Typesetting"/>
        <family val="4"/>
      </rPr>
      <t>6</t>
    </r>
  </si>
  <si>
    <r>
      <t xml:space="preserve"> - НОУ ВПО «Кисловодский институт экономики и права», филиал</t>
    </r>
    <r>
      <rPr>
        <sz val="13"/>
        <rFont val="Verdana"/>
        <family val="2"/>
        <charset val="204"/>
      </rPr>
      <t>⁵</t>
    </r>
  </si>
  <si>
    <r>
      <t xml:space="preserve"> - АНО «Учебный центр Санкт-Петербургского университета аэрокосмического приборостроения»</t>
    </r>
    <r>
      <rPr>
        <sz val="13"/>
        <rFont val="Verdana"/>
        <family val="2"/>
        <charset val="204"/>
      </rPr>
      <t>⁴</t>
    </r>
  </si>
  <si>
    <r>
      <t xml:space="preserve"> - НОЧУ ВО «Московский финансово-промышленный университет «Синергия», филиал</t>
    </r>
    <r>
      <rPr>
        <sz val="13"/>
        <rFont val="Times New Roman"/>
        <family val="1"/>
        <charset val="204"/>
      </rPr>
      <t>³</t>
    </r>
  </si>
  <si>
    <r>
      <t xml:space="preserve"> - НОУ ВПО «Московский институт предпринимательства и права»</t>
    </r>
    <r>
      <rPr>
        <sz val="13"/>
        <rFont val="Times New Roman"/>
        <family val="1"/>
        <charset val="204"/>
      </rPr>
      <t>³</t>
    </r>
  </si>
  <si>
    <r>
      <t xml:space="preserve"> - ФГБОУ ВО «Московский государственный институт культуры»</t>
    </r>
    <r>
      <rPr>
        <sz val="13"/>
        <rFont val="Times New Roman"/>
        <family val="1"/>
        <charset val="204"/>
      </rPr>
      <t>²</t>
    </r>
  </si>
  <si>
    <t xml:space="preserve"> - КГБОУ «Норильская общеобразовательная школа-интернат»</t>
  </si>
  <si>
    <t xml:space="preserve">         центр образования¹</t>
  </si>
  <si>
    <t xml:space="preserve">         лицей</t>
  </si>
  <si>
    <t>в т.ч.: школа</t>
  </si>
  <si>
    <t>6 344 / 0</t>
  </si>
  <si>
    <t>5 980 / 0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</si>
  <si>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</si>
  <si>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 xml:space="preserve"> -</t>
  </si>
  <si>
    <t xml:space="preserve">на 01.01.17г. </t>
  </si>
  <si>
    <t>от 300 до 2200</t>
  </si>
  <si>
    <t>43-70-90 доб. 1608</t>
  </si>
  <si>
    <r>
      <t xml:space="preserve"> -</t>
    </r>
    <r>
      <rPr>
        <vertAlign val="superscript"/>
        <sz val="13"/>
        <rFont val="Times New Roman Cyr"/>
        <charset val="204"/>
      </rPr>
      <t xml:space="preserve"> 2)</t>
    </r>
  </si>
  <si>
    <r>
      <t xml:space="preserve"> - </t>
    </r>
    <r>
      <rPr>
        <vertAlign val="superscript"/>
        <sz val="13"/>
        <rFont val="Times New Roman Cyr"/>
        <charset val="204"/>
      </rPr>
      <t>2)</t>
    </r>
  </si>
  <si>
    <t>2) Данные не опубликованы Красноярскстатом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</si>
</sst>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4" formatCode="0.000"/>
  </numFmts>
  <fonts count="1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name val="Aharoni"/>
      <charset val="177"/>
    </font>
    <font>
      <sz val="13"/>
      <name val="Verdana"/>
      <family val="2"/>
      <charset val="204"/>
    </font>
    <font>
      <sz val="13"/>
      <name val="Arabic Typesetting"/>
      <family val="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3">
    <xf numFmtId="0" fontId="0" fillId="0" borderId="0"/>
    <xf numFmtId="164" fontId="28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7" fillId="0" borderId="0"/>
    <xf numFmtId="0" fontId="28" fillId="0" borderId="0"/>
    <xf numFmtId="9" fontId="28" fillId="0" borderId="0" applyFont="0" applyFill="0" applyBorder="0" applyAlignment="0" applyProtection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44">
    <xf numFmtId="0" fontId="0" fillId="0" borderId="0" xfId="0"/>
    <xf numFmtId="166" fontId="34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/>
    <xf numFmtId="166" fontId="3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4" fillId="0" borderId="0" xfId="0" applyFont="1" applyFill="1" applyBorder="1"/>
    <xf numFmtId="0" fontId="34" fillId="0" borderId="0" xfId="0" applyFont="1" applyFill="1"/>
    <xf numFmtId="167" fontId="29" fillId="0" borderId="0" xfId="0" applyNumberFormat="1" applyFont="1" applyFill="1"/>
    <xf numFmtId="0" fontId="3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2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60" fillId="0" borderId="0" xfId="0" applyFont="1" applyFill="1" applyBorder="1"/>
    <xf numFmtId="0" fontId="58" fillId="0" borderId="0" xfId="0" applyFont="1" applyFill="1" applyAlignment="1">
      <alignment horizontal="left"/>
    </xf>
    <xf numFmtId="0" fontId="34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wrapText="1"/>
    </xf>
    <xf numFmtId="0" fontId="30" fillId="0" borderId="0" xfId="0" applyFont="1" applyFill="1" applyBorder="1"/>
    <xf numFmtId="0" fontId="59" fillId="0" borderId="0" xfId="0" applyFont="1" applyFill="1" applyBorder="1" applyAlignment="1">
      <alignment vertical="top" wrapText="1"/>
    </xf>
    <xf numFmtId="2" fontId="29" fillId="0" borderId="0" xfId="0" applyNumberFormat="1" applyFont="1" applyFill="1"/>
    <xf numFmtId="1" fontId="29" fillId="0" borderId="0" xfId="0" applyNumberFormat="1" applyFont="1" applyFill="1"/>
    <xf numFmtId="49" fontId="29" fillId="0" borderId="0" xfId="0" applyNumberFormat="1" applyFont="1" applyFill="1" applyAlignment="1">
      <alignment horizontal="center"/>
    </xf>
    <xf numFmtId="166" fontId="3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166" fontId="30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/>
    </xf>
    <xf numFmtId="0" fontId="61" fillId="0" borderId="0" xfId="0" applyFont="1" applyFill="1" applyBorder="1"/>
    <xf numFmtId="3" fontId="29" fillId="0" borderId="0" xfId="0" applyNumberFormat="1" applyFont="1" applyFill="1"/>
    <xf numFmtId="0" fontId="31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166" fontId="29" fillId="0" borderId="0" xfId="0" applyNumberFormat="1" applyFont="1" applyFill="1" applyBorder="1"/>
    <xf numFmtId="0" fontId="80" fillId="0" borderId="0" xfId="7" applyFont="1" applyFill="1"/>
    <xf numFmtId="167" fontId="58" fillId="0" borderId="0" xfId="0" applyNumberFormat="1" applyFont="1" applyFill="1" applyBorder="1" applyAlignment="1">
      <alignment horizontal="center" vertical="center" wrapText="1"/>
    </xf>
    <xf numFmtId="0" fontId="80" fillId="0" borderId="0" xfId="11" applyFont="1" applyFill="1"/>
    <xf numFmtId="0" fontId="80" fillId="0" borderId="0" xfId="12" applyFont="1" applyFill="1"/>
    <xf numFmtId="0" fontId="80" fillId="0" borderId="0" xfId="13" applyFont="1" applyFill="1"/>
    <xf numFmtId="0" fontId="83" fillId="0" borderId="0" xfId="3" applyFont="1" applyFill="1" applyBorder="1" applyAlignment="1">
      <alignment horizontal="right" wrapText="1"/>
    </xf>
    <xf numFmtId="0" fontId="81" fillId="0" borderId="0" xfId="2" applyFont="1" applyFill="1" applyBorder="1" applyAlignment="1">
      <alignment horizontal="right" wrapText="1"/>
    </xf>
    <xf numFmtId="0" fontId="79" fillId="0" borderId="0" xfId="14" applyFill="1"/>
    <xf numFmtId="0" fontId="79" fillId="0" borderId="0" xfId="15" applyFill="1"/>
    <xf numFmtId="0" fontId="83" fillId="0" borderId="0" xfId="4" applyFont="1" applyFill="1" applyBorder="1" applyAlignment="1">
      <alignment horizontal="right" wrapText="1"/>
    </xf>
    <xf numFmtId="0" fontId="80" fillId="0" borderId="0" xfId="16" applyFont="1" applyFill="1"/>
    <xf numFmtId="0" fontId="80" fillId="0" borderId="0" xfId="8" applyFont="1" applyFill="1"/>
    <xf numFmtId="0" fontId="58" fillId="0" borderId="0" xfId="17" applyFont="1" applyFill="1" applyBorder="1" applyAlignment="1">
      <alignment horizontal="left" wrapText="1"/>
    </xf>
    <xf numFmtId="0" fontId="80" fillId="0" borderId="0" xfId="10" applyFont="1" applyFill="1"/>
    <xf numFmtId="0" fontId="80" fillId="0" borderId="0" xfId="9" applyFont="1" applyFill="1"/>
    <xf numFmtId="0" fontId="84" fillId="0" borderId="0" xfId="5" applyFont="1" applyFill="1" applyBorder="1" applyAlignment="1">
      <alignment horizontal="right" wrapText="1"/>
    </xf>
    <xf numFmtId="0" fontId="82" fillId="0" borderId="0" xfId="8" applyFont="1" applyFill="1"/>
    <xf numFmtId="0" fontId="31" fillId="0" borderId="0" xfId="0" applyFont="1" applyFill="1" applyBorder="1"/>
    <xf numFmtId="0" fontId="82" fillId="0" borderId="0" xfId="10" applyFont="1" applyFill="1"/>
    <xf numFmtId="0" fontId="82" fillId="0" borderId="0" xfId="9" applyFont="1" applyFill="1"/>
    <xf numFmtId="2" fontId="29" fillId="0" borderId="0" xfId="0" applyNumberFormat="1" applyFont="1" applyFill="1" applyAlignment="1">
      <alignment horizontal="left"/>
    </xf>
    <xf numFmtId="167" fontId="29" fillId="0" borderId="0" xfId="0" applyNumberFormat="1" applyFont="1" applyFill="1" applyAlignment="1">
      <alignment horizontal="left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center"/>
    </xf>
    <xf numFmtId="166" fontId="30" fillId="0" borderId="7" xfId="0" applyNumberFormat="1" applyFont="1" applyFill="1" applyBorder="1" applyAlignment="1">
      <alignment horizontal="center" vertical="center"/>
    </xf>
    <xf numFmtId="0" fontId="30" fillId="0" borderId="8" xfId="0" applyFont="1" applyFill="1" applyBorder="1"/>
    <xf numFmtId="166" fontId="30" fillId="0" borderId="0" xfId="0" applyNumberFormat="1" applyFont="1" applyFill="1" applyBorder="1"/>
    <xf numFmtId="0" fontId="29" fillId="0" borderId="0" xfId="0" applyFont="1" applyFill="1" applyBorder="1" applyAlignment="1"/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/>
    <xf numFmtId="0" fontId="64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justify"/>
    </xf>
    <xf numFmtId="0" fontId="60" fillId="0" borderId="0" xfId="0" applyFont="1" applyFill="1"/>
    <xf numFmtId="0" fontId="77" fillId="0" borderId="0" xfId="0" applyFont="1" applyFill="1" applyAlignment="1"/>
    <xf numFmtId="0" fontId="43" fillId="0" borderId="0" xfId="0" applyFont="1" applyFill="1" applyAlignment="1"/>
    <xf numFmtId="0" fontId="72" fillId="0" borderId="0" xfId="0" applyFont="1" applyFill="1"/>
    <xf numFmtId="0" fontId="45" fillId="0" borderId="0" xfId="0" applyFont="1" applyFill="1" applyAlignment="1"/>
    <xf numFmtId="3" fontId="3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28" fillId="0" borderId="0" xfId="19" applyFill="1"/>
    <xf numFmtId="0" fontId="29" fillId="0" borderId="0" xfId="19" applyFont="1" applyFill="1"/>
    <xf numFmtId="3" fontId="34" fillId="2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0" fontId="91" fillId="0" borderId="0" xfId="0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Alignment="1"/>
    <xf numFmtId="3" fontId="48" fillId="2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8" fillId="2" borderId="0" xfId="19" applyFill="1"/>
    <xf numFmtId="3" fontId="29" fillId="0" borderId="0" xfId="0" applyNumberFormat="1" applyFont="1" applyFill="1" applyBorder="1"/>
    <xf numFmtId="0" fontId="28" fillId="2" borderId="0" xfId="19" applyFill="1" applyBorder="1"/>
    <xf numFmtId="0" fontId="28" fillId="0" borderId="0" xfId="19" applyFill="1" applyBorder="1"/>
    <xf numFmtId="3" fontId="34" fillId="2" borderId="0" xfId="19" applyNumberFormat="1" applyFont="1" applyFill="1" applyBorder="1" applyAlignment="1">
      <alignment horizontal="center"/>
    </xf>
    <xf numFmtId="3" fontId="34" fillId="0" borderId="66" xfId="0" applyNumberFormat="1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center"/>
    </xf>
    <xf numFmtId="0" fontId="98" fillId="0" borderId="0" xfId="0" applyFont="1" applyFill="1"/>
    <xf numFmtId="166" fontId="99" fillId="0" borderId="0" xfId="0" applyNumberFormat="1" applyFont="1" applyFill="1" applyBorder="1" applyAlignment="1">
      <alignment horizontal="center" vertical="center"/>
    </xf>
    <xf numFmtId="166" fontId="99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 wrapText="1"/>
    </xf>
    <xf numFmtId="167" fontId="80" fillId="0" borderId="0" xfId="10" applyNumberFormat="1" applyFont="1" applyFill="1" applyBorder="1"/>
    <xf numFmtId="167" fontId="85" fillId="0" borderId="0" xfId="17" applyNumberFormat="1" applyFont="1" applyFill="1" applyBorder="1" applyAlignment="1">
      <alignment horizontal="center" wrapText="1"/>
    </xf>
    <xf numFmtId="0" fontId="44" fillId="0" borderId="0" xfId="0" applyFont="1" applyFill="1" applyBorder="1" applyAlignment="1"/>
    <xf numFmtId="0" fontId="60" fillId="0" borderId="0" xfId="0" applyFont="1" applyFill="1" applyBorder="1"/>
    <xf numFmtId="0" fontId="34" fillId="0" borderId="2" xfId="0" applyFont="1" applyFill="1" applyBorder="1"/>
    <xf numFmtId="166" fontId="34" fillId="0" borderId="5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88" fillId="0" borderId="31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vertical="center"/>
    </xf>
    <xf numFmtId="0" fontId="89" fillId="0" borderId="56" xfId="0" applyFont="1" applyFill="1" applyBorder="1" applyAlignment="1">
      <alignment horizontal="center" vertical="center" wrapText="1"/>
    </xf>
    <xf numFmtId="166" fontId="89" fillId="0" borderId="12" xfId="0" applyNumberFormat="1" applyFont="1" applyFill="1" applyBorder="1" applyAlignment="1">
      <alignment horizontal="center" vertical="center" wrapText="1"/>
    </xf>
    <xf numFmtId="166" fontId="89" fillId="0" borderId="13" xfId="0" applyNumberFormat="1" applyFont="1" applyFill="1" applyBorder="1" applyAlignment="1">
      <alignment horizontal="center" vertical="center" wrapText="1"/>
    </xf>
    <xf numFmtId="166" fontId="89" fillId="0" borderId="40" xfId="0" applyNumberFormat="1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166" fontId="89" fillId="0" borderId="14" xfId="0" applyNumberFormat="1" applyFont="1" applyFill="1" applyBorder="1" applyAlignment="1">
      <alignment horizontal="center" vertical="center" wrapText="1"/>
    </xf>
    <xf numFmtId="166" fontId="89" fillId="0" borderId="16" xfId="0" applyNumberFormat="1" applyFont="1" applyFill="1" applyBorder="1" applyAlignment="1">
      <alignment horizontal="center" vertical="center" wrapText="1"/>
    </xf>
    <xf numFmtId="166" fontId="89" fillId="0" borderId="42" xfId="0" applyNumberFormat="1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166" fontId="89" fillId="0" borderId="23" xfId="0" applyNumberFormat="1" applyFont="1" applyFill="1" applyBorder="1" applyAlignment="1">
      <alignment horizontal="center" vertical="center" wrapText="1"/>
    </xf>
    <xf numFmtId="166" fontId="89" fillId="0" borderId="48" xfId="0" applyNumberFormat="1" applyFont="1" applyFill="1" applyBorder="1" applyAlignment="1">
      <alignment horizontal="center" vertical="center" wrapText="1"/>
    </xf>
    <xf numFmtId="166" fontId="89" fillId="0" borderId="15" xfId="0" applyNumberFormat="1" applyFont="1" applyFill="1" applyBorder="1" applyAlignment="1">
      <alignment horizontal="center" vertical="center" wrapText="1"/>
    </xf>
    <xf numFmtId="166" fontId="89" fillId="0" borderId="22" xfId="0" applyNumberFormat="1" applyFont="1" applyFill="1" applyBorder="1" applyAlignment="1">
      <alignment horizontal="center" vertical="center" wrapText="1"/>
    </xf>
    <xf numFmtId="166" fontId="89" fillId="0" borderId="21" xfId="0" applyNumberFormat="1" applyFont="1" applyFill="1" applyBorder="1" applyAlignment="1">
      <alignment horizontal="center" vertical="center" wrapText="1"/>
    </xf>
    <xf numFmtId="166" fontId="89" fillId="0" borderId="47" xfId="0" applyNumberFormat="1" applyFont="1" applyFill="1" applyBorder="1" applyAlignment="1">
      <alignment horizontal="center" vertical="center" wrapText="1"/>
    </xf>
    <xf numFmtId="166" fontId="89" fillId="0" borderId="66" xfId="0" applyNumberFormat="1" applyFont="1" applyFill="1" applyBorder="1" applyAlignment="1">
      <alignment horizontal="center" vertical="center" wrapText="1"/>
    </xf>
    <xf numFmtId="0" fontId="88" fillId="0" borderId="54" xfId="0" applyFont="1" applyFill="1" applyBorder="1" applyAlignment="1">
      <alignment horizontal="center" vertical="center" wrapText="1"/>
    </xf>
    <xf numFmtId="166" fontId="88" fillId="0" borderId="26" xfId="0" applyNumberFormat="1" applyFont="1" applyFill="1" applyBorder="1" applyAlignment="1">
      <alignment horizontal="center" vertical="center" wrapText="1"/>
    </xf>
    <xf numFmtId="166" fontId="88" fillId="0" borderId="31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Alignment="1">
      <alignment horizontal="center" vertical="center"/>
    </xf>
    <xf numFmtId="14" fontId="33" fillId="0" borderId="31" xfId="19" applyNumberFormat="1" applyFont="1" applyFill="1" applyBorder="1" applyAlignment="1">
      <alignment horizontal="center" vertical="center"/>
    </xf>
    <xf numFmtId="0" fontId="34" fillId="0" borderId="1" xfId="19" applyFont="1" applyFill="1" applyBorder="1" applyAlignment="1">
      <alignment horizontal="center"/>
    </xf>
    <xf numFmtId="0" fontId="34" fillId="0" borderId="3" xfId="19" applyFont="1" applyFill="1" applyBorder="1" applyAlignment="1">
      <alignment horizontal="center"/>
    </xf>
    <xf numFmtId="3" fontId="34" fillId="0" borderId="3" xfId="19" applyNumberFormat="1" applyFont="1" applyFill="1" applyBorder="1" applyAlignment="1">
      <alignment horizontal="center"/>
    </xf>
    <xf numFmtId="0" fontId="34" fillId="0" borderId="2" xfId="19" applyFont="1" applyFill="1" applyBorder="1" applyAlignment="1">
      <alignment horizontal="center"/>
    </xf>
    <xf numFmtId="0" fontId="34" fillId="0" borderId="3" xfId="19" applyNumberFormat="1" applyFont="1" applyFill="1" applyBorder="1" applyAlignment="1">
      <alignment horizontal="center"/>
    </xf>
    <xf numFmtId="0" fontId="51" fillId="0" borderId="3" xfId="19" applyFont="1" applyFill="1" applyBorder="1" applyAlignment="1">
      <alignment horizontal="center"/>
    </xf>
    <xf numFmtId="0" fontId="33" fillId="0" borderId="1" xfId="19" applyFont="1" applyFill="1" applyBorder="1" applyAlignment="1">
      <alignment horizontal="left"/>
    </xf>
    <xf numFmtId="0" fontId="34" fillId="0" borderId="3" xfId="19" applyFont="1" applyFill="1" applyBorder="1" applyAlignment="1">
      <alignment horizontal="left"/>
    </xf>
    <xf numFmtId="0" fontId="34" fillId="0" borderId="3" xfId="19" applyFont="1" applyFill="1" applyBorder="1" applyAlignment="1">
      <alignment horizontal="center" vertical="center"/>
    </xf>
    <xf numFmtId="0" fontId="51" fillId="0" borderId="3" xfId="19" applyFont="1" applyFill="1" applyBorder="1" applyAlignment="1">
      <alignment horizontal="left"/>
    </xf>
    <xf numFmtId="0" fontId="51" fillId="0" borderId="3" xfId="19" applyFont="1" applyFill="1" applyBorder="1"/>
    <xf numFmtId="1" fontId="87" fillId="0" borderId="0" xfId="0" applyNumberFormat="1" applyFont="1" applyFill="1"/>
    <xf numFmtId="0" fontId="87" fillId="0" borderId="0" xfId="0" applyFont="1" applyFill="1"/>
    <xf numFmtId="4" fontId="87" fillId="0" borderId="0" xfId="0" applyNumberFormat="1" applyFont="1" applyFill="1"/>
    <xf numFmtId="0" fontId="31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51" fillId="0" borderId="58" xfId="0" applyNumberFormat="1" applyFont="1" applyFill="1" applyBorder="1" applyAlignment="1">
      <alignment horizontal="center" vertical="center"/>
    </xf>
    <xf numFmtId="4" fontId="51" fillId="0" borderId="58" xfId="0" applyNumberFormat="1" applyFont="1" applyFill="1" applyBorder="1" applyAlignment="1">
      <alignment horizontal="center"/>
    </xf>
    <xf numFmtId="167" fontId="51" fillId="0" borderId="64" xfId="0" applyNumberFormat="1" applyFont="1" applyFill="1" applyBorder="1" applyAlignment="1">
      <alignment horizontal="center"/>
    </xf>
    <xf numFmtId="166" fontId="51" fillId="0" borderId="64" xfId="0" applyNumberFormat="1" applyFont="1" applyFill="1" applyBorder="1" applyAlignment="1">
      <alignment horizontal="center"/>
    </xf>
    <xf numFmtId="4" fontId="51" fillId="0" borderId="59" xfId="0" applyNumberFormat="1" applyFont="1" applyFill="1" applyBorder="1" applyAlignment="1">
      <alignment horizontal="center"/>
    </xf>
    <xf numFmtId="49" fontId="100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/>
    </xf>
    <xf numFmtId="166" fontId="51" fillId="0" borderId="17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/>
    </xf>
    <xf numFmtId="166" fontId="51" fillId="0" borderId="43" xfId="0" applyNumberFormat="1" applyFont="1" applyFill="1" applyBorder="1" applyAlignment="1">
      <alignment horizontal="center" vertical="center"/>
    </xf>
    <xf numFmtId="166" fontId="51" fillId="0" borderId="64" xfId="0" applyNumberFormat="1" applyFont="1" applyFill="1" applyBorder="1" applyAlignment="1">
      <alignment horizontal="center" vertical="center"/>
    </xf>
    <xf numFmtId="0" fontId="100" fillId="0" borderId="0" xfId="0" applyFont="1" applyFill="1"/>
    <xf numFmtId="167" fontId="51" fillId="0" borderId="43" xfId="0" applyNumberFormat="1" applyFont="1" applyFill="1" applyBorder="1" applyAlignment="1">
      <alignment horizontal="center"/>
    </xf>
    <xf numFmtId="166" fontId="51" fillId="0" borderId="43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 horizontal="center"/>
    </xf>
    <xf numFmtId="166" fontId="51" fillId="0" borderId="11" xfId="0" applyNumberFormat="1" applyFont="1" applyFill="1" applyBorder="1" applyAlignment="1">
      <alignment horizontal="center" vertical="center"/>
    </xf>
    <xf numFmtId="166" fontId="51" fillId="0" borderId="59" xfId="0" applyNumberFormat="1" applyFont="1" applyFill="1" applyBorder="1" applyAlignment="1">
      <alignment horizontal="center" vertical="center"/>
    </xf>
    <xf numFmtId="166" fontId="51" fillId="0" borderId="52" xfId="0" applyNumberFormat="1" applyFont="1" applyFill="1" applyBorder="1" applyAlignment="1">
      <alignment horizontal="center" vertical="center"/>
    </xf>
    <xf numFmtId="4" fontId="51" fillId="0" borderId="20" xfId="0" applyNumberFormat="1" applyFont="1" applyFill="1" applyBorder="1" applyAlignment="1">
      <alignment horizontal="center"/>
    </xf>
    <xf numFmtId="167" fontId="51" fillId="0" borderId="74" xfId="0" applyNumberFormat="1" applyFont="1" applyFill="1" applyBorder="1" applyAlignment="1">
      <alignment horizontal="center"/>
    </xf>
    <xf numFmtId="166" fontId="51" fillId="0" borderId="20" xfId="0" applyNumberFormat="1" applyFont="1" applyFill="1" applyBorder="1" applyAlignment="1">
      <alignment horizontal="center" vertical="center"/>
    </xf>
    <xf numFmtId="166" fontId="51" fillId="0" borderId="74" xfId="0" applyNumberFormat="1" applyFont="1" applyFill="1" applyBorder="1" applyAlignment="1">
      <alignment horizontal="center"/>
    </xf>
    <xf numFmtId="4" fontId="51" fillId="0" borderId="52" xfId="0" applyNumberFormat="1" applyFont="1" applyFill="1" applyBorder="1" applyAlignment="1">
      <alignment horizontal="center"/>
    </xf>
    <xf numFmtId="166" fontId="51" fillId="0" borderId="7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/>
    <xf numFmtId="0" fontId="33" fillId="0" borderId="31" xfId="19" applyFont="1" applyFill="1" applyBorder="1" applyAlignment="1">
      <alignment horizontal="center" vertical="center"/>
    </xf>
    <xf numFmtId="0" fontId="41" fillId="3" borderId="4" xfId="19" applyFont="1" applyFill="1" applyBorder="1" applyAlignment="1">
      <alignment horizontal="left" vertical="center"/>
    </xf>
    <xf numFmtId="0" fontId="41" fillId="3" borderId="3" xfId="19" applyFont="1" applyFill="1" applyBorder="1" applyAlignment="1">
      <alignment horizontal="center" vertical="center"/>
    </xf>
    <xf numFmtId="3" fontId="41" fillId="3" borderId="1" xfId="19" applyNumberFormat="1" applyFont="1" applyFill="1" applyBorder="1" applyAlignment="1">
      <alignment horizontal="center" vertical="center"/>
    </xf>
    <xf numFmtId="0" fontId="47" fillId="0" borderId="3" xfId="19" applyFont="1" applyFill="1" applyBorder="1" applyAlignment="1">
      <alignment horizontal="center"/>
    </xf>
    <xf numFmtId="3" fontId="51" fillId="0" borderId="3" xfId="19" applyNumberFormat="1" applyFont="1" applyFill="1" applyBorder="1" applyAlignment="1">
      <alignment horizontal="center"/>
    </xf>
    <xf numFmtId="3" fontId="34" fillId="0" borderId="3" xfId="19" applyNumberFormat="1" applyFont="1" applyFill="1" applyBorder="1" applyAlignment="1">
      <alignment horizontal="center" vertical="center"/>
    </xf>
    <xf numFmtId="0" fontId="33" fillId="0" borderId="4" xfId="19" applyFont="1" applyFill="1" applyBorder="1"/>
    <xf numFmtId="0" fontId="47" fillId="0" borderId="3" xfId="19" applyFont="1" applyFill="1" applyBorder="1" applyAlignment="1">
      <alignment horizontal="center" vertical="center"/>
    </xf>
    <xf numFmtId="0" fontId="34" fillId="0" borderId="4" xfId="19" applyFont="1" applyFill="1" applyBorder="1"/>
    <xf numFmtId="49" fontId="34" fillId="0" borderId="3" xfId="19" applyNumberFormat="1" applyFont="1" applyFill="1" applyBorder="1" applyAlignment="1">
      <alignment horizontal="center"/>
    </xf>
    <xf numFmtId="0" fontId="34" fillId="0" borderId="4" xfId="19" applyFont="1" applyFill="1" applyBorder="1" applyAlignment="1">
      <alignment vertical="center" wrapText="1"/>
    </xf>
    <xf numFmtId="0" fontId="47" fillId="0" borderId="3" xfId="19" applyFont="1" applyFill="1" applyBorder="1" applyAlignment="1">
      <alignment horizontal="left"/>
    </xf>
    <xf numFmtId="0" fontId="47" fillId="0" borderId="4" xfId="19" applyFont="1" applyFill="1" applyBorder="1" applyAlignment="1">
      <alignment horizontal="left"/>
    </xf>
    <xf numFmtId="0" fontId="48" fillId="0" borderId="4" xfId="19" applyFont="1" applyFill="1" applyBorder="1" applyAlignment="1">
      <alignment horizontal="left"/>
    </xf>
    <xf numFmtId="0" fontId="47" fillId="0" borderId="1" xfId="19" applyFont="1" applyFill="1" applyBorder="1" applyAlignment="1">
      <alignment horizontal="center"/>
    </xf>
    <xf numFmtId="0" fontId="48" fillId="0" borderId="3" xfId="19" applyFont="1" applyFill="1" applyBorder="1" applyAlignment="1">
      <alignment horizontal="center"/>
    </xf>
    <xf numFmtId="49" fontId="34" fillId="0" borderId="3" xfId="19" applyNumberFormat="1" applyFont="1" applyFill="1" applyBorder="1" applyAlignment="1">
      <alignment horizontal="center" vertical="center"/>
    </xf>
    <xf numFmtId="14" fontId="33" fillId="0" borderId="54" xfId="19" applyNumberFormat="1" applyFont="1" applyFill="1" applyBorder="1" applyAlignment="1">
      <alignment horizontal="center" vertical="center"/>
    </xf>
    <xf numFmtId="0" fontId="33" fillId="0" borderId="5" xfId="19" applyFont="1" applyFill="1" applyBorder="1"/>
    <xf numFmtId="0" fontId="34" fillId="0" borderId="1" xfId="19" applyFont="1" applyFill="1" applyBorder="1" applyAlignment="1">
      <alignment horizontal="center" vertical="center"/>
    </xf>
    <xf numFmtId="0" fontId="33" fillId="0" borderId="3" xfId="19" applyFont="1" applyFill="1" applyBorder="1" applyAlignment="1">
      <alignment horizontal="center"/>
    </xf>
    <xf numFmtId="0" fontId="33" fillId="0" borderId="5" xfId="19" applyFont="1" applyFill="1" applyBorder="1" applyAlignment="1">
      <alignment horizontal="left"/>
    </xf>
    <xf numFmtId="0" fontId="47" fillId="0" borderId="0" xfId="19" applyFont="1" applyFill="1" applyBorder="1" applyAlignment="1">
      <alignment horizontal="left" wrapText="1"/>
    </xf>
    <xf numFmtId="0" fontId="47" fillId="0" borderId="0" xfId="19" applyFont="1" applyFill="1" applyBorder="1" applyAlignment="1">
      <alignment horizontal="center" vertical="center"/>
    </xf>
    <xf numFmtId="0" fontId="51" fillId="0" borderId="0" xfId="19" applyFont="1" applyFill="1" applyAlignment="1">
      <alignment vertical="center" wrapText="1"/>
    </xf>
    <xf numFmtId="0" fontId="103" fillId="0" borderId="38" xfId="19" applyFont="1" applyFill="1" applyBorder="1"/>
    <xf numFmtId="0" fontId="102" fillId="0" borderId="3" xfId="19" applyFont="1" applyFill="1" applyBorder="1" applyAlignment="1">
      <alignment horizontal="center"/>
    </xf>
    <xf numFmtId="0" fontId="86" fillId="0" borderId="3" xfId="19" applyFont="1" applyFill="1" applyBorder="1" applyAlignment="1">
      <alignment horizontal="center"/>
    </xf>
    <xf numFmtId="49" fontId="102" fillId="0" borderId="3" xfId="19" applyNumberFormat="1" applyFont="1" applyFill="1" applyBorder="1" applyAlignment="1">
      <alignment horizontal="center"/>
    </xf>
    <xf numFmtId="3" fontId="47" fillId="2" borderId="14" xfId="0" applyNumberFormat="1" applyFont="1" applyFill="1" applyBorder="1" applyAlignment="1">
      <alignment horizontal="center" vertical="center"/>
    </xf>
    <xf numFmtId="166" fontId="47" fillId="2" borderId="14" xfId="0" applyNumberFormat="1" applyFont="1" applyFill="1" applyBorder="1" applyAlignment="1">
      <alignment horizontal="center" vertical="center"/>
    </xf>
    <xf numFmtId="3" fontId="47" fillId="2" borderId="66" xfId="0" applyNumberFormat="1" applyFont="1" applyFill="1" applyBorder="1" applyAlignment="1">
      <alignment horizontal="center" vertical="center"/>
    </xf>
    <xf numFmtId="3" fontId="47" fillId="2" borderId="2" xfId="0" applyNumberFormat="1" applyFont="1" applyFill="1" applyBorder="1" applyAlignment="1">
      <alignment horizontal="center" vertical="center"/>
    </xf>
    <xf numFmtId="166" fontId="47" fillId="2" borderId="2" xfId="0" applyNumberFormat="1" applyFont="1" applyFill="1" applyBorder="1" applyAlignment="1">
      <alignment horizontal="center" vertical="center"/>
    </xf>
    <xf numFmtId="3" fontId="34" fillId="0" borderId="31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60" fillId="0" borderId="0" xfId="0" applyFont="1" applyFill="1" applyBorder="1"/>
    <xf numFmtId="0" fontId="60" fillId="0" borderId="0" xfId="0" applyFont="1" applyFill="1" applyBorder="1" applyAlignment="1"/>
    <xf numFmtId="0" fontId="29" fillId="0" borderId="0" xfId="0" applyFont="1" applyFill="1" applyAlignment="1"/>
    <xf numFmtId="0" fontId="60" fillId="0" borderId="0" xfId="0" applyFont="1" applyFill="1" applyBorder="1" applyAlignment="1">
      <alignment vertical="top"/>
    </xf>
    <xf numFmtId="166" fontId="34" fillId="0" borderId="31" xfId="0" applyNumberFormat="1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 wrapText="1"/>
    </xf>
    <xf numFmtId="166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wrapText="1"/>
    </xf>
    <xf numFmtId="167" fontId="34" fillId="0" borderId="54" xfId="0" applyNumberFormat="1" applyFont="1" applyFill="1" applyBorder="1" applyAlignment="1">
      <alignment horizontal="center" vertical="center"/>
    </xf>
    <xf numFmtId="49" fontId="58" fillId="0" borderId="2" xfId="19" applyNumberFormat="1" applyFont="1" applyFill="1" applyBorder="1" applyAlignment="1">
      <alignment horizontal="center" vertical="center" wrapText="1"/>
    </xf>
    <xf numFmtId="167" fontId="58" fillId="0" borderId="78" xfId="19" applyNumberFormat="1" applyFont="1" applyFill="1" applyBorder="1" applyAlignment="1">
      <alignment horizontal="center" vertical="center" wrapText="1"/>
    </xf>
    <xf numFmtId="167" fontId="58" fillId="0" borderId="29" xfId="19" applyNumberFormat="1" applyFont="1" applyFill="1" applyBorder="1" applyAlignment="1">
      <alignment horizontal="center" vertical="center" wrapText="1"/>
    </xf>
    <xf numFmtId="166" fontId="34" fillId="0" borderId="54" xfId="0" applyNumberFormat="1" applyFont="1" applyFill="1" applyBorder="1" applyAlignment="1">
      <alignment horizontal="center" vertical="center"/>
    </xf>
    <xf numFmtId="167" fontId="34" fillId="0" borderId="3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5" fillId="0" borderId="31" xfId="0" applyNumberFormat="1" applyFont="1" applyFill="1" applyBorder="1" applyAlignment="1">
      <alignment horizontal="center" vertical="center"/>
    </xf>
    <xf numFmtId="2" fontId="31" fillId="0" borderId="31" xfId="0" applyNumberFormat="1" applyFont="1" applyFill="1" applyBorder="1" applyAlignment="1">
      <alignment horizontal="center" wrapText="1"/>
    </xf>
    <xf numFmtId="0" fontId="35" fillId="0" borderId="3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justify" wrapText="1"/>
    </xf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justify" wrapText="1"/>
    </xf>
    <xf numFmtId="0" fontId="33" fillId="0" borderId="5" xfId="0" applyFont="1" applyFill="1" applyBorder="1" applyAlignment="1">
      <alignment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vertical="center"/>
    </xf>
    <xf numFmtId="3" fontId="48" fillId="0" borderId="3" xfId="0" applyNumberFormat="1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vertical="center"/>
    </xf>
    <xf numFmtId="167" fontId="34" fillId="0" borderId="31" xfId="0" applyNumberFormat="1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left" vertical="center" wrapText="1"/>
    </xf>
    <xf numFmtId="3" fontId="34" fillId="0" borderId="3" xfId="0" applyNumberFormat="1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vertical="center" wrapText="1"/>
    </xf>
    <xf numFmtId="3" fontId="34" fillId="0" borderId="54" xfId="0" applyNumberFormat="1" applyFont="1" applyFill="1" applyBorder="1" applyAlignment="1">
      <alignment horizontal="center" vertical="center" wrapText="1"/>
    </xf>
    <xf numFmtId="167" fontId="34" fillId="0" borderId="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66" fontId="58" fillId="0" borderId="24" xfId="19" applyNumberFormat="1" applyFont="1" applyFill="1" applyBorder="1" applyAlignment="1">
      <alignment horizontal="center" vertical="center" wrapText="1"/>
    </xf>
    <xf numFmtId="0" fontId="51" fillId="0" borderId="3" xfId="19" applyFont="1" applyFill="1" applyBorder="1" applyAlignment="1"/>
    <xf numFmtId="49" fontId="58" fillId="0" borderId="31" xfId="0" applyNumberFormat="1" applyFont="1" applyFill="1" applyBorder="1" applyAlignment="1">
      <alignment horizontal="center" vertical="center" wrapText="1"/>
    </xf>
    <xf numFmtId="166" fontId="58" fillId="0" borderId="26" xfId="0" applyNumberFormat="1" applyFont="1" applyFill="1" applyBorder="1" applyAlignment="1">
      <alignment horizontal="center" vertical="center" wrapText="1"/>
    </xf>
    <xf numFmtId="167" fontId="58" fillId="0" borderId="63" xfId="0" applyNumberFormat="1" applyFont="1" applyFill="1" applyBorder="1" applyAlignment="1">
      <alignment horizontal="center" vertical="center" wrapText="1"/>
    </xf>
    <xf numFmtId="167" fontId="58" fillId="0" borderId="27" xfId="0" applyNumberFormat="1" applyFont="1" applyFill="1" applyBorder="1" applyAlignment="1">
      <alignment horizontal="center" vertical="center" wrapText="1"/>
    </xf>
    <xf numFmtId="167" fontId="51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4" fillId="2" borderId="0" xfId="0" applyNumberFormat="1" applyFont="1" applyFill="1" applyBorder="1" applyAlignment="1">
      <alignment horizontal="center" vertical="center"/>
    </xf>
    <xf numFmtId="3" fontId="47" fillId="2" borderId="22" xfId="0" applyNumberFormat="1" applyFont="1" applyFill="1" applyBorder="1" applyAlignment="1">
      <alignment horizontal="center" vertical="center"/>
    </xf>
    <xf numFmtId="166" fontId="47" fillId="2" borderId="22" xfId="0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35" fillId="0" borderId="5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166" fontId="34" fillId="0" borderId="51" xfId="0" applyNumberFormat="1" applyFont="1" applyFill="1" applyBorder="1" applyAlignment="1">
      <alignment horizontal="center" vertical="center"/>
    </xf>
    <xf numFmtId="166" fontId="34" fillId="0" borderId="37" xfId="0" applyNumberFormat="1" applyFont="1" applyFill="1" applyBorder="1" applyAlignment="1">
      <alignment horizontal="center" vertical="center"/>
    </xf>
    <xf numFmtId="166" fontId="34" fillId="0" borderId="49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left" vertical="top" wrapText="1"/>
    </xf>
    <xf numFmtId="0" fontId="30" fillId="0" borderId="54" xfId="0" applyFont="1" applyFill="1" applyBorder="1" applyAlignment="1">
      <alignment horizontal="center" vertical="center"/>
    </xf>
    <xf numFmtId="166" fontId="34" fillId="0" borderId="31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/>
    <xf numFmtId="0" fontId="34" fillId="0" borderId="4" xfId="0" applyFont="1" applyFill="1" applyBorder="1" applyAlignment="1">
      <alignment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wrapText="1"/>
    </xf>
    <xf numFmtId="0" fontId="34" fillId="0" borderId="30" xfId="0" applyFont="1" applyFill="1" applyBorder="1" applyAlignment="1">
      <alignment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wrapText="1"/>
    </xf>
    <xf numFmtId="0" fontId="34" fillId="0" borderId="31" xfId="0" applyFont="1" applyFill="1" applyBorder="1" applyAlignment="1">
      <alignment vertical="center" wrapText="1"/>
    </xf>
    <xf numFmtId="0" fontId="34" fillId="0" borderId="54" xfId="0" applyFont="1" applyFill="1" applyBorder="1" applyAlignment="1">
      <alignment wrapText="1"/>
    </xf>
    <xf numFmtId="0" fontId="34" fillId="0" borderId="4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wrapText="1"/>
    </xf>
    <xf numFmtId="0" fontId="30" fillId="0" borderId="3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/>
    </xf>
    <xf numFmtId="166" fontId="30" fillId="0" borderId="5" xfId="0" applyNumberFormat="1" applyFont="1" applyFill="1" applyBorder="1" applyAlignment="1">
      <alignment horizontal="center" vertical="center"/>
    </xf>
    <xf numFmtId="166" fontId="34" fillId="0" borderId="4" xfId="0" applyNumberFormat="1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center" vertical="center"/>
    </xf>
    <xf numFmtId="166" fontId="37" fillId="0" borderId="37" xfId="0" applyNumberFormat="1" applyFont="1" applyFill="1" applyBorder="1" applyAlignment="1">
      <alignment horizontal="center" vertical="center"/>
    </xf>
    <xf numFmtId="166" fontId="34" fillId="0" borderId="38" xfId="0" applyNumberFormat="1" applyFont="1" applyFill="1" applyBorder="1" applyAlignment="1">
      <alignment horizontal="center" vertical="center"/>
    </xf>
    <xf numFmtId="166" fontId="37" fillId="0" borderId="1" xfId="0" applyNumberFormat="1" applyFont="1" applyFill="1" applyBorder="1" applyAlignment="1">
      <alignment horizontal="center" vertical="center"/>
    </xf>
    <xf numFmtId="4" fontId="34" fillId="0" borderId="38" xfId="0" applyNumberFormat="1" applyFont="1" applyFill="1" applyBorder="1" applyAlignment="1">
      <alignment horizontal="center" vertical="center"/>
    </xf>
    <xf numFmtId="4" fontId="34" fillId="0" borderId="38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/>
    <xf numFmtId="0" fontId="58" fillId="0" borderId="1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51" fillId="0" borderId="56" xfId="0" applyFont="1" applyFill="1" applyBorder="1" applyAlignment="1">
      <alignment vertical="top" wrapText="1"/>
    </xf>
    <xf numFmtId="167" fontId="58" fillId="0" borderId="12" xfId="0" applyNumberFormat="1" applyFont="1" applyFill="1" applyBorder="1" applyAlignment="1">
      <alignment horizontal="center" wrapText="1"/>
    </xf>
    <xf numFmtId="167" fontId="30" fillId="0" borderId="13" xfId="0" applyNumberFormat="1" applyFont="1" applyFill="1" applyBorder="1" applyAlignment="1">
      <alignment horizontal="center"/>
    </xf>
    <xf numFmtId="167" fontId="30" fillId="0" borderId="12" xfId="0" applyNumberFormat="1" applyFont="1" applyFill="1" applyBorder="1" applyAlignment="1">
      <alignment horizontal="center"/>
    </xf>
    <xf numFmtId="167" fontId="58" fillId="0" borderId="56" xfId="0" applyNumberFormat="1" applyFont="1" applyFill="1" applyBorder="1" applyAlignment="1">
      <alignment horizontal="center" wrapText="1"/>
    </xf>
    <xf numFmtId="167" fontId="30" fillId="0" borderId="40" xfId="0" applyNumberFormat="1" applyFont="1" applyFill="1" applyBorder="1" applyAlignment="1">
      <alignment horizontal="center"/>
    </xf>
    <xf numFmtId="167" fontId="58" fillId="0" borderId="13" xfId="0" applyNumberFormat="1" applyFont="1" applyFill="1" applyBorder="1" applyAlignment="1">
      <alignment horizontal="center" wrapText="1"/>
    </xf>
    <xf numFmtId="167" fontId="30" fillId="0" borderId="56" xfId="0" applyNumberFormat="1" applyFont="1" applyFill="1" applyBorder="1" applyAlignment="1">
      <alignment horizontal="center"/>
    </xf>
    <xf numFmtId="0" fontId="51" fillId="0" borderId="28" xfId="0" applyFont="1" applyFill="1" applyBorder="1" applyAlignment="1">
      <alignment vertical="top" wrapText="1"/>
    </xf>
    <xf numFmtId="167" fontId="58" fillId="0" borderId="14" xfId="0" applyNumberFormat="1" applyFont="1" applyFill="1" applyBorder="1" applyAlignment="1">
      <alignment horizontal="center" wrapText="1"/>
    </xf>
    <xf numFmtId="167" fontId="30" fillId="0" borderId="16" xfId="0" applyNumberFormat="1" applyFont="1" applyFill="1" applyBorder="1" applyAlignment="1">
      <alignment horizontal="center"/>
    </xf>
    <xf numFmtId="167" fontId="30" fillId="0" borderId="14" xfId="0" applyNumberFormat="1" applyFont="1" applyFill="1" applyBorder="1" applyAlignment="1">
      <alignment horizontal="center"/>
    </xf>
    <xf numFmtId="167" fontId="58" fillId="0" borderId="28" xfId="0" applyNumberFormat="1" applyFont="1" applyFill="1" applyBorder="1" applyAlignment="1">
      <alignment horizontal="center" wrapText="1"/>
    </xf>
    <xf numFmtId="167" fontId="30" fillId="0" borderId="42" xfId="0" applyNumberFormat="1" applyFont="1" applyFill="1" applyBorder="1" applyAlignment="1">
      <alignment horizontal="center"/>
    </xf>
    <xf numFmtId="167" fontId="58" fillId="0" borderId="16" xfId="0" applyNumberFormat="1" applyFont="1" applyFill="1" applyBorder="1" applyAlignment="1">
      <alignment horizontal="center" wrapText="1"/>
    </xf>
    <xf numFmtId="167" fontId="30" fillId="0" borderId="28" xfId="0" applyNumberFormat="1" applyFont="1" applyFill="1" applyBorder="1" applyAlignment="1">
      <alignment horizontal="center"/>
    </xf>
    <xf numFmtId="167" fontId="58" fillId="0" borderId="14" xfId="0" applyNumberFormat="1" applyFont="1" applyFill="1" applyBorder="1" applyAlignment="1">
      <alignment horizontal="center" vertical="top" wrapText="1"/>
    </xf>
    <xf numFmtId="167" fontId="58" fillId="0" borderId="28" xfId="0" applyNumberFormat="1" applyFont="1" applyFill="1" applyBorder="1" applyAlignment="1">
      <alignment horizontal="center" vertical="top" wrapText="1"/>
    </xf>
    <xf numFmtId="167" fontId="58" fillId="0" borderId="16" xfId="0" applyNumberFormat="1" applyFont="1" applyFill="1" applyBorder="1" applyAlignment="1">
      <alignment horizontal="center" vertical="top" wrapText="1"/>
    </xf>
    <xf numFmtId="0" fontId="34" fillId="0" borderId="35" xfId="0" applyFont="1" applyFill="1" applyBorder="1"/>
    <xf numFmtId="167" fontId="58" fillId="0" borderId="14" xfId="0" applyNumberFormat="1" applyFont="1" applyFill="1" applyBorder="1" applyAlignment="1">
      <alignment horizontal="center"/>
    </xf>
    <xf numFmtId="167" fontId="58" fillId="0" borderId="28" xfId="0" applyNumberFormat="1" applyFont="1" applyFill="1" applyBorder="1" applyAlignment="1">
      <alignment horizontal="center"/>
    </xf>
    <xf numFmtId="167" fontId="58" fillId="0" borderId="16" xfId="0" applyNumberFormat="1" applyFont="1" applyFill="1" applyBorder="1" applyAlignment="1">
      <alignment horizontal="center"/>
    </xf>
    <xf numFmtId="0" fontId="34" fillId="0" borderId="65" xfId="0" applyFont="1" applyFill="1" applyBorder="1"/>
    <xf numFmtId="167" fontId="58" fillId="0" borderId="66" xfId="0" applyNumberFormat="1" applyFont="1" applyFill="1" applyBorder="1" applyAlignment="1">
      <alignment horizontal="center"/>
    </xf>
    <xf numFmtId="167" fontId="30" fillId="0" borderId="53" xfId="0" applyNumberFormat="1" applyFont="1" applyFill="1" applyBorder="1" applyAlignment="1">
      <alignment horizontal="center"/>
    </xf>
    <xf numFmtId="167" fontId="30" fillId="0" borderId="66" xfId="0" applyNumberFormat="1" applyFont="1" applyFill="1" applyBorder="1" applyAlignment="1">
      <alignment horizontal="center"/>
    </xf>
    <xf numFmtId="167" fontId="58" fillId="0" borderId="65" xfId="0" applyNumberFormat="1" applyFont="1" applyFill="1" applyBorder="1" applyAlignment="1">
      <alignment horizontal="center"/>
    </xf>
    <xf numFmtId="167" fontId="30" fillId="0" borderId="44" xfId="0" applyNumberFormat="1" applyFont="1" applyFill="1" applyBorder="1" applyAlignment="1">
      <alignment horizontal="center"/>
    </xf>
    <xf numFmtId="167" fontId="58" fillId="0" borderId="53" xfId="0" applyNumberFormat="1" applyFont="1" applyFill="1" applyBorder="1" applyAlignment="1">
      <alignment horizontal="center"/>
    </xf>
    <xf numFmtId="167" fontId="30" fillId="0" borderId="65" xfId="0" applyNumberFormat="1" applyFont="1" applyFill="1" applyBorder="1" applyAlignment="1">
      <alignment horizontal="center"/>
    </xf>
    <xf numFmtId="0" fontId="47" fillId="0" borderId="4" xfId="19" applyFont="1" applyFill="1" applyBorder="1" applyAlignment="1">
      <alignment horizontal="center"/>
    </xf>
    <xf numFmtId="0" fontId="28" fillId="2" borderId="0" xfId="19" applyFill="1" applyAlignment="1">
      <alignment horizontal="left"/>
    </xf>
    <xf numFmtId="0" fontId="48" fillId="0" borderId="4" xfId="19" applyFont="1" applyFill="1" applyBorder="1" applyAlignment="1">
      <alignment horizontal="center"/>
    </xf>
    <xf numFmtId="0" fontId="28" fillId="6" borderId="0" xfId="19" applyFill="1" applyAlignment="1">
      <alignment horizontal="left"/>
    </xf>
    <xf numFmtId="3" fontId="34" fillId="6" borderId="0" xfId="19" applyNumberFormat="1" applyFont="1" applyFill="1" applyBorder="1" applyAlignment="1">
      <alignment horizontal="center"/>
    </xf>
    <xf numFmtId="0" fontId="28" fillId="6" borderId="0" xfId="19" applyFill="1" applyBorder="1"/>
    <xf numFmtId="0" fontId="28" fillId="6" borderId="0" xfId="19" applyFill="1"/>
    <xf numFmtId="0" fontId="28" fillId="5" borderId="0" xfId="19" applyFill="1"/>
    <xf numFmtId="3" fontId="34" fillId="5" borderId="0" xfId="19" applyNumberFormat="1" applyFont="1" applyFill="1" applyBorder="1" applyAlignment="1">
      <alignment horizontal="center"/>
    </xf>
    <xf numFmtId="0" fontId="28" fillId="5" borderId="0" xfId="19" applyFill="1" applyBorder="1"/>
    <xf numFmtId="49" fontId="48" fillId="0" borderId="3" xfId="19" applyNumberFormat="1" applyFont="1" applyFill="1" applyBorder="1" applyAlignment="1">
      <alignment horizontal="center" vertical="center"/>
    </xf>
    <xf numFmtId="0" fontId="33" fillId="5" borderId="4" xfId="19" applyFont="1" applyFill="1" applyBorder="1"/>
    <xf numFmtId="0" fontId="106" fillId="5" borderId="0" xfId="19" applyFont="1" applyFill="1"/>
    <xf numFmtId="0" fontId="57" fillId="0" borderId="3" xfId="19" applyFont="1" applyFill="1" applyBorder="1" applyAlignment="1">
      <alignment horizontal="left"/>
    </xf>
    <xf numFmtId="0" fontId="34" fillId="0" borderId="3" xfId="19" applyFont="1" applyFill="1" applyBorder="1" applyAlignment="1">
      <alignment horizontal="left" wrapText="1"/>
    </xf>
    <xf numFmtId="0" fontId="33" fillId="0" borderId="3" xfId="19" applyFont="1" applyFill="1" applyBorder="1" applyAlignment="1">
      <alignment horizontal="left"/>
    </xf>
    <xf numFmtId="0" fontId="106" fillId="5" borderId="0" xfId="19" applyFont="1" applyFill="1" applyBorder="1"/>
    <xf numFmtId="3" fontId="47" fillId="0" borderId="1" xfId="19" applyNumberFormat="1" applyFont="1" applyFill="1" applyBorder="1" applyAlignment="1">
      <alignment horizontal="center" vertical="center"/>
    </xf>
    <xf numFmtId="0" fontId="106" fillId="2" borderId="0" xfId="19" applyFont="1" applyFill="1"/>
    <xf numFmtId="0" fontId="106" fillId="0" borderId="0" xfId="19" applyFont="1" applyFill="1"/>
    <xf numFmtId="0" fontId="33" fillId="0" borderId="3" xfId="19" applyFont="1" applyFill="1" applyBorder="1" applyAlignment="1">
      <alignment horizontal="left" wrapText="1"/>
    </xf>
    <xf numFmtId="0" fontId="33" fillId="0" borderId="1" xfId="19" applyFont="1" applyFill="1" applyBorder="1" applyAlignment="1">
      <alignment horizontal="center"/>
    </xf>
    <xf numFmtId="3" fontId="34" fillId="2" borderId="0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wrapText="1"/>
    </xf>
    <xf numFmtId="0" fontId="45" fillId="0" borderId="54" xfId="0" applyFont="1" applyFill="1" applyBorder="1" applyAlignment="1">
      <alignment horizontal="center" vertical="center" wrapText="1"/>
    </xf>
    <xf numFmtId="0" fontId="29" fillId="0" borderId="5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40" xfId="0" applyFont="1" applyFill="1" applyBorder="1"/>
    <xf numFmtId="0" fontId="58" fillId="0" borderId="14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left" wrapText="1"/>
    </xf>
    <xf numFmtId="0" fontId="58" fillId="0" borderId="66" xfId="0" applyFont="1" applyFill="1" applyBorder="1" applyAlignment="1">
      <alignment horizontal="left" wrapText="1"/>
    </xf>
    <xf numFmtId="0" fontId="34" fillId="0" borderId="32" xfId="19" applyFont="1" applyFill="1" applyBorder="1"/>
    <xf numFmtId="0" fontId="34" fillId="0" borderId="4" xfId="19" applyFont="1" applyFill="1" applyBorder="1" applyAlignment="1">
      <alignment wrapText="1"/>
    </xf>
    <xf numFmtId="49" fontId="47" fillId="0" borderId="1" xfId="19" applyNumberFormat="1" applyFont="1" applyFill="1" applyBorder="1" applyAlignment="1">
      <alignment horizontal="center"/>
    </xf>
    <xf numFmtId="3" fontId="47" fillId="0" borderId="3" xfId="19" applyNumberFormat="1" applyFont="1" applyFill="1" applyBorder="1" applyAlignment="1">
      <alignment horizontal="center"/>
    </xf>
    <xf numFmtId="3" fontId="34" fillId="0" borderId="2" xfId="19" applyNumberFormat="1" applyFont="1" applyFill="1" applyBorder="1" applyAlignment="1">
      <alignment horizontal="center"/>
    </xf>
    <xf numFmtId="0" fontId="34" fillId="0" borderId="2" xfId="19" applyFont="1" applyFill="1" applyBorder="1" applyAlignment="1">
      <alignment horizontal="left"/>
    </xf>
    <xf numFmtId="166" fontId="30" fillId="0" borderId="3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top" wrapText="1"/>
    </xf>
    <xf numFmtId="0" fontId="60" fillId="0" borderId="9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71" fillId="0" borderId="0" xfId="0" applyFont="1" applyFill="1" applyBorder="1"/>
    <xf numFmtId="0" fontId="71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vertical="center"/>
    </xf>
    <xf numFmtId="14" fontId="29" fillId="0" borderId="59" xfId="0" applyNumberFormat="1" applyFont="1" applyFill="1" applyBorder="1" applyAlignment="1">
      <alignment vertical="center"/>
    </xf>
    <xf numFmtId="14" fontId="29" fillId="0" borderId="57" xfId="0" applyNumberFormat="1" applyFont="1" applyFill="1" applyBorder="1" applyAlignment="1">
      <alignment vertical="center"/>
    </xf>
    <xf numFmtId="14" fontId="29" fillId="0" borderId="12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3" fontId="34" fillId="0" borderId="58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/>
    </xf>
    <xf numFmtId="3" fontId="34" fillId="0" borderId="64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2" fontId="58" fillId="0" borderId="14" xfId="120" applyNumberFormat="1" applyFont="1" applyFill="1" applyBorder="1" applyAlignment="1">
      <alignment horizontal="center" wrapText="1"/>
    </xf>
    <xf numFmtId="2" fontId="59" fillId="0" borderId="14" xfId="120" applyNumberFormat="1" applyFont="1" applyFill="1" applyBorder="1" applyAlignment="1">
      <alignment horizontal="center" wrapText="1"/>
    </xf>
    <xf numFmtId="2" fontId="58" fillId="0" borderId="66" xfId="120" applyNumberFormat="1" applyFont="1" applyFill="1" applyBorder="1" applyAlignment="1">
      <alignment horizontal="center" wrapText="1"/>
    </xf>
    <xf numFmtId="166" fontId="34" fillId="0" borderId="3" xfId="0" applyNumberFormat="1" applyFont="1" applyFill="1" applyBorder="1" applyAlignment="1">
      <alignment horizontal="center" vertical="center" wrapText="1"/>
    </xf>
    <xf numFmtId="0" fontId="45" fillId="2" borderId="47" xfId="0" applyNumberFormat="1" applyFont="1" applyFill="1" applyBorder="1" applyAlignment="1">
      <alignment horizontal="center" vertical="center"/>
    </xf>
    <xf numFmtId="0" fontId="45" fillId="2" borderId="42" xfId="0" applyNumberFormat="1" applyFont="1" applyFill="1" applyBorder="1" applyAlignment="1">
      <alignment horizontal="center" vertical="center"/>
    </xf>
    <xf numFmtId="0" fontId="90" fillId="2" borderId="44" xfId="0" applyNumberFormat="1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wrapText="1"/>
    </xf>
    <xf numFmtId="3" fontId="34" fillId="0" borderId="4" xfId="0" applyNumberFormat="1" applyFont="1" applyFill="1" applyBorder="1" applyAlignment="1">
      <alignment horizontal="center" vertical="center" wrapText="1"/>
    </xf>
    <xf numFmtId="3" fontId="34" fillId="0" borderId="28" xfId="0" applyNumberFormat="1" applyFont="1" applyFill="1" applyBorder="1" applyAlignment="1">
      <alignment horizontal="center" vertical="center" wrapText="1"/>
    </xf>
    <xf numFmtId="3" fontId="34" fillId="0" borderId="65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 wrapText="1"/>
    </xf>
    <xf numFmtId="2" fontId="34" fillId="0" borderId="31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/>
    </xf>
    <xf numFmtId="0" fontId="47" fillId="0" borderId="40" xfId="0" applyNumberFormat="1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 vertical="center"/>
    </xf>
    <xf numFmtId="0" fontId="55" fillId="0" borderId="42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166" fontId="47" fillId="0" borderId="12" xfId="0" applyNumberFormat="1" applyFont="1" applyFill="1" applyBorder="1" applyAlignment="1">
      <alignment horizontal="center" vertical="center"/>
    </xf>
    <xf numFmtId="166" fontId="34" fillId="0" borderId="22" xfId="0" applyNumberFormat="1" applyFont="1" applyFill="1" applyBorder="1" applyAlignment="1">
      <alignment horizontal="center" vertical="center"/>
    </xf>
    <xf numFmtId="166" fontId="55" fillId="0" borderId="14" xfId="0" applyNumberFormat="1" applyFont="1" applyFill="1" applyBorder="1" applyAlignment="1">
      <alignment horizontal="center" vertical="center"/>
    </xf>
    <xf numFmtId="3" fontId="48" fillId="0" borderId="38" xfId="0" applyNumberFormat="1" applyFont="1" applyFill="1" applyBorder="1" applyAlignment="1">
      <alignment horizontal="center" vertical="center" wrapText="1"/>
    </xf>
    <xf numFmtId="2" fontId="33" fillId="0" borderId="51" xfId="0" applyNumberFormat="1" applyFont="1" applyFill="1" applyBorder="1" applyAlignment="1">
      <alignment horizontal="center" vertical="top"/>
    </xf>
    <xf numFmtId="49" fontId="33" fillId="0" borderId="51" xfId="0" applyNumberFormat="1" applyFont="1" applyFill="1" applyBorder="1" applyAlignment="1">
      <alignment horizontal="center" vertical="center" wrapText="1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/>
    </xf>
    <xf numFmtId="166" fontId="34" fillId="0" borderId="66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horizontal="center"/>
    </xf>
    <xf numFmtId="2" fontId="56" fillId="0" borderId="2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wrapText="1"/>
    </xf>
    <xf numFmtId="3" fontId="34" fillId="0" borderId="38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/>
    </xf>
    <xf numFmtId="0" fontId="29" fillId="0" borderId="3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4" fillId="0" borderId="2" xfId="0" applyFont="1" applyFill="1" applyBorder="1" applyAlignment="1">
      <alignment horizontal="left"/>
    </xf>
    <xf numFmtId="0" fontId="33" fillId="0" borderId="2" xfId="0" applyFont="1" applyFill="1" applyBorder="1"/>
    <xf numFmtId="0" fontId="33" fillId="0" borderId="31" xfId="0" applyFont="1" applyFill="1" applyBorder="1"/>
    <xf numFmtId="0" fontId="2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0" fillId="0" borderId="0" xfId="0" applyFont="1" applyFill="1" applyBorder="1" applyAlignment="1">
      <alignment horizontal="left" wrapText="1"/>
    </xf>
    <xf numFmtId="2" fontId="56" fillId="0" borderId="54" xfId="0" applyNumberFormat="1" applyFont="1" applyFill="1" applyBorder="1" applyAlignment="1">
      <alignment horizontal="center" vertical="center" wrapText="1"/>
    </xf>
    <xf numFmtId="2" fontId="75" fillId="0" borderId="54" xfId="0" applyNumberFormat="1" applyFont="1" applyFill="1" applyBorder="1" applyAlignment="1">
      <alignment horizontal="center" vertical="center" wrapText="1"/>
    </xf>
    <xf numFmtId="49" fontId="47" fillId="0" borderId="3" xfId="19" applyNumberFormat="1" applyFont="1" applyFill="1" applyBorder="1" applyAlignment="1">
      <alignment horizontal="center" vertical="center"/>
    </xf>
    <xf numFmtId="0" fontId="48" fillId="0" borderId="1" xfId="19" applyFont="1" applyFill="1" applyBorder="1" applyAlignment="1">
      <alignment horizontal="center"/>
    </xf>
    <xf numFmtId="3" fontId="48" fillId="0" borderId="0" xfId="19" applyNumberFormat="1" applyFont="1" applyFill="1" applyBorder="1" applyAlignment="1">
      <alignment horizontal="center"/>
    </xf>
    <xf numFmtId="0" fontId="33" fillId="0" borderId="0" xfId="19" applyFont="1" applyFill="1" applyBorder="1" applyAlignment="1">
      <alignment horizontal="center"/>
    </xf>
    <xf numFmtId="3" fontId="106" fillId="5" borderId="0" xfId="19" applyNumberFormat="1" applyFont="1" applyFill="1"/>
    <xf numFmtId="3" fontId="34" fillId="0" borderId="0" xfId="19" applyNumberFormat="1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 vertical="center"/>
    </xf>
    <xf numFmtId="3" fontId="34" fillId="0" borderId="22" xfId="19" applyNumberFormat="1" applyFont="1" applyFill="1" applyBorder="1" applyAlignment="1">
      <alignment horizontal="center"/>
    </xf>
    <xf numFmtId="3" fontId="33" fillId="0" borderId="3" xfId="19" applyNumberFormat="1" applyFont="1" applyFill="1" applyBorder="1" applyAlignment="1">
      <alignment horizontal="center"/>
    </xf>
    <xf numFmtId="3" fontId="33" fillId="0" borderId="0" xfId="19" applyNumberFormat="1" applyFont="1" applyFill="1" applyBorder="1" applyAlignment="1">
      <alignment horizontal="center"/>
    </xf>
    <xf numFmtId="3" fontId="34" fillId="0" borderId="0" xfId="19" applyNumberFormat="1" applyFont="1" applyFill="1" applyBorder="1" applyAlignment="1">
      <alignment horizontal="center" vertical="center"/>
    </xf>
    <xf numFmtId="3" fontId="48" fillId="0" borderId="3" xfId="19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0" fontId="29" fillId="0" borderId="14" xfId="0" applyFont="1" applyFill="1" applyBorder="1"/>
    <xf numFmtId="0" fontId="48" fillId="0" borderId="14" xfId="0" applyFont="1" applyFill="1" applyBorder="1" applyAlignment="1">
      <alignment horizontal="left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49" fontId="30" fillId="0" borderId="66" xfId="0" applyNumberFormat="1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vertical="center" wrapText="1"/>
    </xf>
    <xf numFmtId="0" fontId="34" fillId="0" borderId="66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/>
    </xf>
    <xf numFmtId="0" fontId="33" fillId="0" borderId="5" xfId="0" applyFont="1" applyFill="1" applyBorder="1"/>
    <xf numFmtId="0" fontId="34" fillId="0" borderId="30" xfId="0" applyFont="1" applyFill="1" applyBorder="1" applyAlignment="1">
      <alignment horizontal="left"/>
    </xf>
    <xf numFmtId="2" fontId="29" fillId="0" borderId="3" xfId="0" applyNumberFormat="1" applyFont="1" applyFill="1" applyBorder="1"/>
    <xf numFmtId="3" fontId="34" fillId="0" borderId="1" xfId="0" applyNumberFormat="1" applyFont="1" applyFill="1" applyBorder="1" applyAlignment="1">
      <alignment horizontal="center"/>
    </xf>
    <xf numFmtId="0" fontId="47" fillId="0" borderId="38" xfId="19" applyFont="1" applyFill="1" applyBorder="1" applyAlignment="1">
      <alignment horizontal="center"/>
    </xf>
    <xf numFmtId="3" fontId="34" fillId="0" borderId="38" xfId="19" applyNumberFormat="1" applyFont="1" applyFill="1" applyBorder="1" applyAlignment="1">
      <alignment horizontal="center"/>
    </xf>
    <xf numFmtId="3" fontId="51" fillId="0" borderId="38" xfId="19" applyNumberFormat="1" applyFont="1" applyFill="1" applyBorder="1" applyAlignment="1">
      <alignment horizontal="center"/>
    </xf>
    <xf numFmtId="0" fontId="47" fillId="0" borderId="37" xfId="19" applyFont="1" applyFill="1" applyBorder="1" applyAlignment="1">
      <alignment horizontal="center"/>
    </xf>
    <xf numFmtId="3" fontId="41" fillId="3" borderId="31" xfId="19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/>
    </xf>
    <xf numFmtId="166" fontId="34" fillId="0" borderId="2" xfId="0" applyNumberFormat="1" applyFont="1" applyFill="1" applyBorder="1" applyAlignment="1">
      <alignment horizontal="center" vertical="center"/>
    </xf>
    <xf numFmtId="166" fontId="34" fillId="0" borderId="3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right"/>
    </xf>
    <xf numFmtId="1" fontId="29" fillId="2" borderId="0" xfId="0" applyNumberFormat="1" applyFont="1" applyFill="1"/>
    <xf numFmtId="167" fontId="29" fillId="2" borderId="0" xfId="0" applyNumberFormat="1" applyFont="1" applyFill="1"/>
    <xf numFmtId="167" fontId="54" fillId="2" borderId="0" xfId="0" applyNumberFormat="1" applyFont="1" applyFill="1"/>
    <xf numFmtId="1" fontId="54" fillId="2" borderId="0" xfId="0" applyNumberFormat="1" applyFont="1" applyFill="1"/>
    <xf numFmtId="0" fontId="54" fillId="2" borderId="0" xfId="0" applyFont="1" applyFill="1"/>
    <xf numFmtId="0" fontId="29" fillId="2" borderId="0" xfId="0" applyFont="1" applyFill="1" applyAlignment="1">
      <alignment vertical="center"/>
    </xf>
    <xf numFmtId="1" fontId="87" fillId="2" borderId="0" xfId="0" applyNumberFormat="1" applyFont="1" applyFill="1"/>
    <xf numFmtId="3" fontId="29" fillId="2" borderId="0" xfId="0" applyNumberFormat="1" applyFont="1" applyFill="1" applyAlignment="1">
      <alignment vertical="center"/>
    </xf>
    <xf numFmtId="1" fontId="29" fillId="2" borderId="0" xfId="0" applyNumberFormat="1" applyFont="1" applyFill="1" applyBorder="1"/>
    <xf numFmtId="0" fontId="29" fillId="2" borderId="0" xfId="0" applyFont="1" applyFill="1" applyBorder="1"/>
    <xf numFmtId="3" fontId="29" fillId="2" borderId="0" xfId="0" applyNumberFormat="1" applyFont="1" applyFill="1"/>
    <xf numFmtId="3" fontId="54" fillId="0" borderId="22" xfId="0" applyNumberFormat="1" applyFont="1" applyFill="1" applyBorder="1" applyAlignment="1">
      <alignment horizontal="center" vertical="center" wrapText="1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3" fontId="33" fillId="0" borderId="37" xfId="0" applyNumberFormat="1" applyFont="1" applyFill="1" applyBorder="1" applyAlignment="1">
      <alignment horizontal="center" vertical="center"/>
    </xf>
    <xf numFmtId="3" fontId="48" fillId="0" borderId="38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/>
    </xf>
    <xf numFmtId="0" fontId="34" fillId="0" borderId="22" xfId="0" applyNumberFormat="1" applyFont="1" applyFill="1" applyBorder="1" applyAlignment="1">
      <alignment horizontal="center" vertical="center"/>
    </xf>
    <xf numFmtId="3" fontId="48" fillId="0" borderId="22" xfId="0" applyNumberFormat="1" applyFont="1" applyFill="1" applyBorder="1" applyAlignment="1">
      <alignment horizontal="center" vertical="center" wrapText="1"/>
    </xf>
    <xf numFmtId="166" fontId="48" fillId="0" borderId="22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5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37" xfId="0" applyFont="1" applyFill="1" applyBorder="1"/>
    <xf numFmtId="0" fontId="34" fillId="0" borderId="3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167" fontId="29" fillId="0" borderId="3" xfId="0" applyNumberFormat="1" applyFont="1" applyFill="1" applyBorder="1"/>
    <xf numFmtId="167" fontId="29" fillId="0" borderId="38" xfId="0" applyNumberFormat="1" applyFont="1" applyFill="1" applyBorder="1"/>
    <xf numFmtId="0" fontId="34" fillId="0" borderId="30" xfId="0" applyFont="1" applyFill="1" applyBorder="1" applyAlignment="1">
      <alignment horizontal="center" vertical="center"/>
    </xf>
    <xf numFmtId="167" fontId="29" fillId="0" borderId="2" xfId="0" applyNumberFormat="1" applyFont="1" applyFill="1" applyBorder="1"/>
    <xf numFmtId="167" fontId="29" fillId="0" borderId="39" xfId="0" applyNumberFormat="1" applyFont="1" applyFill="1" applyBorder="1"/>
    <xf numFmtId="0" fontId="33" fillId="2" borderId="11" xfId="0" applyFont="1" applyFill="1" applyBorder="1"/>
    <xf numFmtId="3" fontId="34" fillId="2" borderId="59" xfId="0" applyNumberFormat="1" applyFont="1" applyFill="1" applyBorder="1" applyAlignment="1">
      <alignment horizontal="center" vertical="center"/>
    </xf>
    <xf numFmtId="167" fontId="34" fillId="2" borderId="57" xfId="0" applyNumberFormat="1" applyFont="1" applyFill="1" applyBorder="1" applyAlignment="1">
      <alignment horizontal="center"/>
    </xf>
    <xf numFmtId="0" fontId="29" fillId="2" borderId="17" xfId="0" applyFont="1" applyFill="1" applyBorder="1"/>
    <xf numFmtId="0" fontId="29" fillId="2" borderId="58" xfId="0" applyFont="1" applyFill="1" applyBorder="1"/>
    <xf numFmtId="0" fontId="29" fillId="2" borderId="38" xfId="0" applyFont="1" applyFill="1" applyBorder="1"/>
    <xf numFmtId="0" fontId="34" fillId="2" borderId="17" xfId="0" applyFont="1" applyFill="1" applyBorder="1"/>
    <xf numFmtId="166" fontId="34" fillId="2" borderId="58" xfId="0" applyNumberFormat="1" applyFont="1" applyFill="1" applyBorder="1" applyAlignment="1">
      <alignment horizontal="center" vertical="center"/>
    </xf>
    <xf numFmtId="166" fontId="34" fillId="2" borderId="18" xfId="0" applyNumberFormat="1" applyFont="1" applyFill="1" applyBorder="1" applyAlignment="1">
      <alignment horizontal="center" vertical="center"/>
    </xf>
    <xf numFmtId="0" fontId="34" fillId="2" borderId="43" xfId="0" applyFont="1" applyFill="1" applyBorder="1"/>
    <xf numFmtId="166" fontId="34" fillId="2" borderId="64" xfId="0" applyNumberFormat="1" applyFont="1" applyFill="1" applyBorder="1" applyAlignment="1">
      <alignment horizontal="center" vertical="center"/>
    </xf>
    <xf numFmtId="166" fontId="34" fillId="2" borderId="67" xfId="0" applyNumberFormat="1" applyFont="1" applyFill="1" applyBorder="1" applyAlignment="1">
      <alignment horizontal="center" vertical="center"/>
    </xf>
    <xf numFmtId="0" fontId="33" fillId="2" borderId="56" xfId="0" applyFont="1" applyFill="1" applyBorder="1"/>
    <xf numFmtId="166" fontId="97" fillId="2" borderId="11" xfId="0" applyNumberFormat="1" applyFont="1" applyFill="1" applyBorder="1" applyAlignment="1">
      <alignment horizontal="center" vertical="center"/>
    </xf>
    <xf numFmtId="166" fontId="97" fillId="2" borderId="12" xfId="0" applyNumberFormat="1" applyFont="1" applyFill="1" applyBorder="1" applyAlignment="1">
      <alignment horizontal="center" vertical="center"/>
    </xf>
    <xf numFmtId="0" fontId="34" fillId="2" borderId="11" xfId="0" applyFont="1" applyFill="1" applyBorder="1"/>
    <xf numFmtId="0" fontId="34" fillId="2" borderId="57" xfId="0" applyFont="1" applyFill="1" applyBorder="1"/>
    <xf numFmtId="0" fontId="34" fillId="2" borderId="28" xfId="0" applyFont="1" applyFill="1" applyBorder="1"/>
    <xf numFmtId="166" fontId="34" fillId="2" borderId="17" xfId="0" applyNumberFormat="1" applyFont="1" applyFill="1" applyBorder="1" applyAlignment="1">
      <alignment horizontal="center" vertical="center"/>
    </xf>
    <xf numFmtId="0" fontId="34" fillId="2" borderId="35" xfId="0" applyFont="1" applyFill="1" applyBorder="1"/>
    <xf numFmtId="166" fontId="34" fillId="2" borderId="43" xfId="0" applyNumberFormat="1" applyFont="1" applyFill="1" applyBorder="1" applyAlignment="1">
      <alignment horizontal="center" vertical="center"/>
    </xf>
    <xf numFmtId="0" fontId="29" fillId="2" borderId="56" xfId="0" applyFont="1" applyFill="1" applyBorder="1"/>
    <xf numFmtId="166" fontId="97" fillId="2" borderId="59" xfId="0" applyNumberFormat="1" applyFont="1" applyFill="1" applyBorder="1" applyAlignment="1">
      <alignment horizontal="center" vertical="center"/>
    </xf>
    <xf numFmtId="166" fontId="97" fillId="2" borderId="40" xfId="0" applyNumberFormat="1" applyFont="1" applyFill="1" applyBorder="1" applyAlignment="1">
      <alignment horizontal="center" vertical="center"/>
    </xf>
    <xf numFmtId="0" fontId="30" fillId="2" borderId="17" xfId="0" applyFont="1" applyFill="1" applyBorder="1"/>
    <xf numFmtId="167" fontId="30" fillId="2" borderId="58" xfId="0" applyNumberFormat="1" applyFont="1" applyFill="1" applyBorder="1" applyAlignment="1">
      <alignment horizontal="center"/>
    </xf>
    <xf numFmtId="167" fontId="30" fillId="2" borderId="18" xfId="0" applyNumberFormat="1" applyFont="1" applyFill="1" applyBorder="1" applyAlignment="1">
      <alignment horizontal="center"/>
    </xf>
    <xf numFmtId="0" fontId="30" fillId="2" borderId="24" xfId="0" applyFont="1" applyFill="1" applyBorder="1"/>
    <xf numFmtId="167" fontId="30" fillId="2" borderId="78" xfId="0" applyNumberFormat="1" applyFont="1" applyFill="1" applyBorder="1" applyAlignment="1">
      <alignment horizontal="center"/>
    </xf>
    <xf numFmtId="167" fontId="30" fillId="2" borderId="29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58" fillId="0" borderId="59" xfId="0" applyFont="1" applyFill="1" applyBorder="1" applyAlignment="1">
      <alignment horizontal="center" wrapText="1"/>
    </xf>
    <xf numFmtId="0" fontId="58" fillId="0" borderId="57" xfId="0" applyFont="1" applyFill="1" applyBorder="1" applyAlignment="1">
      <alignment horizontal="center" wrapText="1"/>
    </xf>
    <xf numFmtId="167" fontId="58" fillId="0" borderId="59" xfId="0" applyNumberFormat="1" applyFont="1" applyFill="1" applyBorder="1" applyAlignment="1">
      <alignment horizontal="center" wrapText="1"/>
    </xf>
    <xf numFmtId="167" fontId="58" fillId="0" borderId="57" xfId="0" applyNumberFormat="1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center" wrapText="1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167" fontId="58" fillId="0" borderId="58" xfId="0" applyNumberFormat="1" applyFont="1" applyFill="1" applyBorder="1" applyAlignment="1">
      <alignment horizontal="center" wrapText="1"/>
    </xf>
    <xf numFmtId="167" fontId="58" fillId="0" borderId="18" xfId="0" applyNumberFormat="1" applyFont="1" applyFill="1" applyBorder="1" applyAlignment="1">
      <alignment horizontal="center" wrapText="1"/>
    </xf>
    <xf numFmtId="2" fontId="58" fillId="0" borderId="18" xfId="0" applyNumberFormat="1" applyFont="1" applyFill="1" applyBorder="1" applyAlignment="1">
      <alignment horizontal="center" wrapText="1"/>
    </xf>
    <xf numFmtId="0" fontId="58" fillId="0" borderId="35" xfId="0" applyFont="1" applyFill="1" applyBorder="1" applyAlignment="1">
      <alignment horizontal="center" vertical="top" wrapText="1"/>
    </xf>
    <xf numFmtId="0" fontId="58" fillId="0" borderId="45" xfId="0" applyFont="1" applyFill="1" applyBorder="1" applyAlignment="1">
      <alignment horizontal="center" wrapText="1"/>
    </xf>
    <xf numFmtId="167" fontId="58" fillId="0" borderId="61" xfId="0" applyNumberFormat="1" applyFont="1" applyFill="1" applyBorder="1" applyAlignment="1">
      <alignment horizontal="center" wrapText="1"/>
    </xf>
    <xf numFmtId="2" fontId="58" fillId="0" borderId="36" xfId="0" applyNumberFormat="1" applyFont="1" applyFill="1" applyBorder="1" applyAlignment="1">
      <alignment horizontal="center" wrapText="1"/>
    </xf>
    <xf numFmtId="167" fontId="58" fillId="0" borderId="36" xfId="0" applyNumberFormat="1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top" wrapText="1"/>
    </xf>
    <xf numFmtId="2" fontId="58" fillId="0" borderId="57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wrapText="1"/>
    </xf>
    <xf numFmtId="49" fontId="58" fillId="0" borderId="23" xfId="0" applyNumberFormat="1" applyFont="1" applyFill="1" applyBorder="1" applyAlignment="1">
      <alignment horizontal="center" vertical="top" wrapText="1"/>
    </xf>
    <xf numFmtId="167" fontId="58" fillId="0" borderId="45" xfId="0" applyNumberFormat="1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167" fontId="58" fillId="0" borderId="17" xfId="0" applyNumberFormat="1" applyFont="1" applyFill="1" applyBorder="1" applyAlignment="1">
      <alignment horizontal="center" wrapText="1"/>
    </xf>
    <xf numFmtId="49" fontId="58" fillId="0" borderId="56" xfId="0" applyNumberFormat="1" applyFont="1" applyFill="1" applyBorder="1" applyAlignment="1">
      <alignment horizontal="center" vertical="top" wrapText="1"/>
    </xf>
    <xf numFmtId="167" fontId="58" fillId="0" borderId="60" xfId="0" applyNumberFormat="1" applyFont="1" applyFill="1" applyBorder="1" applyAlignment="1">
      <alignment horizontal="center" wrapText="1"/>
    </xf>
    <xf numFmtId="167" fontId="58" fillId="0" borderId="52" xfId="0" applyNumberFormat="1" applyFont="1" applyFill="1" applyBorder="1" applyAlignment="1">
      <alignment horizontal="center" wrapText="1"/>
    </xf>
    <xf numFmtId="2" fontId="58" fillId="0" borderId="11" xfId="0" applyNumberFormat="1" applyFont="1" applyFill="1" applyBorder="1" applyAlignment="1">
      <alignment horizontal="center" wrapText="1"/>
    </xf>
    <xf numFmtId="49" fontId="58" fillId="0" borderId="28" xfId="0" applyNumberFormat="1" applyFont="1" applyFill="1" applyBorder="1" applyAlignment="1">
      <alignment horizontal="center" vertical="top" wrapText="1"/>
    </xf>
    <xf numFmtId="167" fontId="58" fillId="0" borderId="19" xfId="0" applyNumberFormat="1" applyFont="1" applyFill="1" applyBorder="1" applyAlignment="1">
      <alignment horizontal="center" wrapText="1"/>
    </xf>
    <xf numFmtId="167" fontId="58" fillId="0" borderId="20" xfId="0" applyNumberFormat="1" applyFont="1" applyFill="1" applyBorder="1" applyAlignment="1">
      <alignment horizontal="center" wrapText="1"/>
    </xf>
    <xf numFmtId="49" fontId="58" fillId="0" borderId="35" xfId="0" applyNumberFormat="1" applyFont="1" applyFill="1" applyBorder="1" applyAlignment="1">
      <alignment horizontal="center" vertical="top" wrapText="1"/>
    </xf>
    <xf numFmtId="167" fontId="58" fillId="0" borderId="62" xfId="0" applyNumberFormat="1" applyFont="1" applyFill="1" applyBorder="1" applyAlignment="1">
      <alignment horizontal="center" wrapText="1"/>
    </xf>
    <xf numFmtId="2" fontId="58" fillId="0" borderId="61" xfId="0" applyNumberFormat="1" applyFont="1" applyFill="1" applyBorder="1" applyAlignment="1">
      <alignment horizontal="center" wrapText="1"/>
    </xf>
    <xf numFmtId="167" fontId="58" fillId="0" borderId="25" xfId="0" applyNumberFormat="1" applyFont="1" applyFill="1" applyBorder="1" applyAlignment="1">
      <alignment horizontal="center" wrapText="1"/>
    </xf>
    <xf numFmtId="2" fontId="58" fillId="0" borderId="45" xfId="0" applyNumberFormat="1" applyFont="1" applyFill="1" applyBorder="1" applyAlignment="1">
      <alignment horizontal="center" wrapText="1"/>
    </xf>
    <xf numFmtId="2" fontId="58" fillId="0" borderId="58" xfId="0" applyNumberFormat="1" applyFont="1" applyFill="1" applyBorder="1" applyAlignment="1">
      <alignment horizontal="center" wrapText="1"/>
    </xf>
    <xf numFmtId="2" fontId="58" fillId="0" borderId="17" xfId="0" applyNumberFormat="1" applyFont="1" applyFill="1" applyBorder="1" applyAlignment="1">
      <alignment horizontal="center" wrapText="1"/>
    </xf>
    <xf numFmtId="49" fontId="58" fillId="0" borderId="14" xfId="0" applyNumberFormat="1" applyFont="1" applyFill="1" applyBorder="1" applyAlignment="1">
      <alignment horizontal="center" vertical="top" wrapText="1"/>
    </xf>
    <xf numFmtId="49" fontId="58" fillId="0" borderId="66" xfId="0" applyNumberFormat="1" applyFont="1" applyFill="1" applyBorder="1" applyAlignment="1">
      <alignment horizontal="center" vertical="top" wrapText="1"/>
    </xf>
    <xf numFmtId="167" fontId="58" fillId="0" borderId="43" xfId="0" applyNumberFormat="1" applyFont="1" applyFill="1" applyBorder="1" applyAlignment="1">
      <alignment horizontal="center" wrapText="1"/>
    </xf>
    <xf numFmtId="167" fontId="58" fillId="0" borderId="64" xfId="0" applyNumberFormat="1" applyFont="1" applyFill="1" applyBorder="1" applyAlignment="1">
      <alignment horizontal="center" wrapText="1"/>
    </xf>
    <xf numFmtId="167" fontId="58" fillId="0" borderId="67" xfId="0" applyNumberFormat="1" applyFont="1" applyFill="1" applyBorder="1" applyAlignment="1">
      <alignment horizontal="center" wrapText="1"/>
    </xf>
    <xf numFmtId="167" fontId="58" fillId="0" borderId="68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vertical="center" wrapText="1"/>
    </xf>
    <xf numFmtId="167" fontId="58" fillId="0" borderId="59" xfId="0" applyNumberFormat="1" applyFont="1" applyFill="1" applyBorder="1" applyAlignment="1">
      <alignment horizontal="center" vertical="center" wrapText="1"/>
    </xf>
    <xf numFmtId="167" fontId="58" fillId="0" borderId="57" xfId="0" applyNumberFormat="1" applyFont="1" applyFill="1" applyBorder="1" applyAlignment="1">
      <alignment horizontal="center" vertical="center" wrapText="1"/>
    </xf>
    <xf numFmtId="167" fontId="58" fillId="0" borderId="60" xfId="0" applyNumberFormat="1" applyFont="1" applyFill="1" applyBorder="1" applyAlignment="1">
      <alignment horizontal="center" vertical="center" wrapText="1"/>
    </xf>
    <xf numFmtId="167" fontId="58" fillId="0" borderId="52" xfId="0" applyNumberFormat="1" applyFont="1" applyFill="1" applyBorder="1" applyAlignment="1">
      <alignment horizontal="center" vertical="center" wrapText="1"/>
    </xf>
    <xf numFmtId="167" fontId="58" fillId="0" borderId="18" xfId="0" applyNumberFormat="1" applyFont="1" applyFill="1" applyBorder="1" applyAlignment="1">
      <alignment horizontal="center" vertical="center" wrapText="1"/>
    </xf>
    <xf numFmtId="167" fontId="58" fillId="0" borderId="20" xfId="0" applyNumberFormat="1" applyFont="1" applyFill="1" applyBorder="1" applyAlignment="1">
      <alignment horizontal="center" vertical="center" wrapText="1"/>
    </xf>
    <xf numFmtId="167" fontId="58" fillId="0" borderId="17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167" fontId="58" fillId="0" borderId="58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167" fontId="58" fillId="0" borderId="45" xfId="0" applyNumberFormat="1" applyFont="1" applyFill="1" applyBorder="1" applyAlignment="1">
      <alignment horizontal="center" vertical="center" wrapText="1"/>
    </xf>
    <xf numFmtId="167" fontId="58" fillId="0" borderId="61" xfId="0" applyNumberFormat="1" applyFont="1" applyFill="1" applyBorder="1" applyAlignment="1">
      <alignment horizontal="center" vertical="center" wrapText="1"/>
    </xf>
    <xf numFmtId="167" fontId="58" fillId="0" borderId="36" xfId="0" applyNumberFormat="1" applyFont="1" applyFill="1" applyBorder="1" applyAlignment="1">
      <alignment horizontal="center" vertical="center" wrapText="1"/>
    </xf>
    <xf numFmtId="167" fontId="58" fillId="0" borderId="62" xfId="0" applyNumberFormat="1" applyFont="1" applyFill="1" applyBorder="1" applyAlignment="1">
      <alignment horizontal="center" vertical="center" wrapText="1"/>
    </xf>
    <xf numFmtId="167" fontId="58" fillId="0" borderId="25" xfId="0" applyNumberFormat="1" applyFont="1" applyFill="1" applyBorder="1" applyAlignment="1">
      <alignment horizontal="center" vertical="center" wrapText="1"/>
    </xf>
    <xf numFmtId="49" fontId="58" fillId="0" borderId="66" xfId="0" applyNumberFormat="1" applyFont="1" applyFill="1" applyBorder="1" applyAlignment="1">
      <alignment horizontal="center" vertical="center" wrapText="1"/>
    </xf>
    <xf numFmtId="166" fontId="58" fillId="0" borderId="43" xfId="0" applyNumberFormat="1" applyFont="1" applyFill="1" applyBorder="1" applyAlignment="1">
      <alignment horizontal="center" vertical="center" wrapText="1"/>
    </xf>
    <xf numFmtId="167" fontId="58" fillId="0" borderId="64" xfId="0" applyNumberFormat="1" applyFont="1" applyFill="1" applyBorder="1" applyAlignment="1">
      <alignment horizontal="center" vertical="center" wrapText="1"/>
    </xf>
    <xf numFmtId="167" fontId="58" fillId="0" borderId="67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66" fontId="58" fillId="0" borderId="11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166" fontId="58" fillId="0" borderId="17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166" fontId="58" fillId="0" borderId="45" xfId="0" applyNumberFormat="1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horizontal="center" vertical="center" wrapText="1"/>
    </xf>
    <xf numFmtId="166" fontId="58" fillId="0" borderId="79" xfId="0" applyNumberFormat="1" applyFont="1" applyFill="1" applyBorder="1" applyAlignment="1">
      <alignment horizontal="center" vertical="center" wrapText="1"/>
    </xf>
    <xf numFmtId="167" fontId="58" fillId="0" borderId="7" xfId="0" applyNumberFormat="1" applyFont="1" applyFill="1" applyBorder="1" applyAlignment="1">
      <alignment horizontal="center" vertical="center" wrapText="1"/>
    </xf>
    <xf numFmtId="167" fontId="58" fillId="0" borderId="46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166" fontId="58" fillId="0" borderId="70" xfId="0" applyNumberFormat="1" applyFont="1" applyFill="1" applyBorder="1" applyAlignment="1">
      <alignment horizontal="center" vertical="center" wrapText="1"/>
    </xf>
    <xf numFmtId="167" fontId="58" fillId="0" borderId="77" xfId="0" applyNumberFormat="1" applyFont="1" applyFill="1" applyBorder="1" applyAlignment="1">
      <alignment horizontal="center" vertical="center" wrapText="1"/>
    </xf>
    <xf numFmtId="167" fontId="58" fillId="0" borderId="71" xfId="0" applyNumberFormat="1" applyFont="1" applyFill="1" applyBorder="1" applyAlignment="1">
      <alignment horizontal="center" vertical="center" wrapText="1"/>
    </xf>
    <xf numFmtId="49" fontId="58" fillId="0" borderId="3" xfId="19" applyNumberFormat="1" applyFont="1" applyFill="1" applyBorder="1" applyAlignment="1">
      <alignment horizontal="center" vertical="center" wrapText="1"/>
    </xf>
    <xf numFmtId="166" fontId="58" fillId="0" borderId="79" xfId="19" applyNumberFormat="1" applyFont="1" applyFill="1" applyBorder="1" applyAlignment="1">
      <alignment horizontal="center" vertical="center" wrapText="1"/>
    </xf>
    <xf numFmtId="167" fontId="58" fillId="0" borderId="7" xfId="19" applyNumberFormat="1" applyFont="1" applyFill="1" applyBorder="1" applyAlignment="1">
      <alignment horizontal="center" vertical="center" wrapText="1"/>
    </xf>
    <xf numFmtId="167" fontId="58" fillId="0" borderId="46" xfId="19" applyNumberFormat="1" applyFont="1" applyFill="1" applyBorder="1" applyAlignment="1">
      <alignment horizontal="center" vertical="center" wrapText="1"/>
    </xf>
    <xf numFmtId="49" fontId="58" fillId="0" borderId="14" xfId="19" applyNumberFormat="1" applyFont="1" applyFill="1" applyBorder="1" applyAlignment="1">
      <alignment horizontal="center" vertical="center" wrapText="1"/>
    </xf>
    <xf numFmtId="166" fontId="58" fillId="0" borderId="17" xfId="19" applyNumberFormat="1" applyFont="1" applyFill="1" applyBorder="1" applyAlignment="1">
      <alignment horizontal="center" vertical="center" wrapText="1"/>
    </xf>
    <xf numFmtId="167" fontId="58" fillId="0" borderId="58" xfId="19" applyNumberFormat="1" applyFont="1" applyFill="1" applyBorder="1" applyAlignment="1">
      <alignment horizontal="center" vertical="center" wrapText="1"/>
    </xf>
    <xf numFmtId="167" fontId="58" fillId="0" borderId="18" xfId="19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/>
    <xf numFmtId="167" fontId="30" fillId="0" borderId="0" xfId="0" applyNumberFormat="1" applyFont="1" applyFill="1" applyBorder="1"/>
    <xf numFmtId="166" fontId="34" fillId="2" borderId="1" xfId="0" applyNumberFormat="1" applyFont="1" applyFill="1" applyBorder="1" applyAlignment="1">
      <alignment horizontal="center" vertical="center"/>
    </xf>
    <xf numFmtId="166" fontId="34" fillId="2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54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/>
    </xf>
    <xf numFmtId="3" fontId="34" fillId="0" borderId="5" xfId="0" applyNumberFormat="1" applyFont="1" applyFill="1" applyBorder="1" applyAlignment="1">
      <alignment horizontal="center"/>
    </xf>
    <xf numFmtId="3" fontId="34" fillId="2" borderId="3" xfId="0" applyNumberFormat="1" applyFont="1" applyFill="1" applyBorder="1" applyAlignment="1">
      <alignment horizontal="center" vertical="center"/>
    </xf>
    <xf numFmtId="3" fontId="34" fillId="2" borderId="4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/>
    </xf>
    <xf numFmtId="3" fontId="34" fillId="2" borderId="5" xfId="0" applyNumberFormat="1" applyFont="1" applyFill="1" applyBorder="1" applyAlignment="1">
      <alignment horizontal="center" vertical="center"/>
    </xf>
    <xf numFmtId="166" fontId="34" fillId="2" borderId="5" xfId="0" applyNumberFormat="1" applyFont="1" applyFill="1" applyBorder="1" applyAlignment="1">
      <alignment horizontal="center" vertical="center"/>
    </xf>
    <xf numFmtId="3" fontId="34" fillId="2" borderId="31" xfId="0" applyNumberFormat="1" applyFont="1" applyFill="1" applyBorder="1" applyAlignment="1">
      <alignment horizontal="center" vertical="center"/>
    </xf>
    <xf numFmtId="3" fontId="34" fillId="2" borderId="4" xfId="0" applyNumberFormat="1" applyFont="1" applyFill="1" applyBorder="1" applyAlignment="1">
      <alignment horizontal="center" vertical="center" wrapText="1"/>
    </xf>
    <xf numFmtId="3" fontId="34" fillId="2" borderId="28" xfId="0" applyNumberFormat="1" applyFont="1" applyFill="1" applyBorder="1" applyAlignment="1">
      <alignment horizontal="center" vertical="center" wrapText="1"/>
    </xf>
    <xf numFmtId="3" fontId="34" fillId="2" borderId="6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3" fontId="34" fillId="0" borderId="2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166" fontId="34" fillId="0" borderId="1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/>
    </xf>
    <xf numFmtId="166" fontId="34" fillId="0" borderId="3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7" fontId="51" fillId="0" borderId="7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2" fontId="58" fillId="0" borderId="49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/>
    </xf>
    <xf numFmtId="0" fontId="30" fillId="2" borderId="5" xfId="0" applyNumberFormat="1" applyFont="1" applyFill="1" applyBorder="1" applyAlignment="1">
      <alignment horizontal="center" vertical="center"/>
    </xf>
    <xf numFmtId="166" fontId="34" fillId="2" borderId="37" xfId="0" applyNumberFormat="1" applyFont="1" applyFill="1" applyBorder="1" applyAlignment="1">
      <alignment horizontal="center" vertical="center" wrapText="1"/>
    </xf>
    <xf numFmtId="166" fontId="34" fillId="2" borderId="54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7" fontId="0" fillId="0" borderId="58" xfId="0" applyNumberFormat="1" applyFont="1" applyFill="1" applyBorder="1" applyAlignment="1">
      <alignment horizontal="center" vertical="center"/>
    </xf>
    <xf numFmtId="49" fontId="58" fillId="0" borderId="54" xfId="0" applyNumberFormat="1" applyFont="1" applyFill="1" applyBorder="1" applyAlignment="1">
      <alignment horizontal="center" vertical="center" wrapText="1"/>
    </xf>
    <xf numFmtId="49" fontId="58" fillId="0" borderId="49" xfId="0" applyNumberFormat="1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 wrapText="1"/>
    </xf>
    <xf numFmtId="3" fontId="47" fillId="0" borderId="12" xfId="0" applyNumberFormat="1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166" fontId="48" fillId="0" borderId="14" xfId="0" applyNumberFormat="1" applyFont="1" applyFill="1" applyBorder="1" applyAlignment="1">
      <alignment horizontal="center" vertical="center" wrapText="1"/>
    </xf>
    <xf numFmtId="3" fontId="48" fillId="0" borderId="66" xfId="0" applyNumberFormat="1" applyFont="1" applyFill="1" applyBorder="1" applyAlignment="1">
      <alignment horizontal="center" vertical="center" wrapText="1"/>
    </xf>
    <xf numFmtId="166" fontId="48" fillId="0" borderId="6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166" fontId="34" fillId="0" borderId="3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3" fontId="107" fillId="0" borderId="0" xfId="241" applyNumberFormat="1" applyFont="1" applyFill="1" applyAlignment="1">
      <alignment horizontal="center"/>
    </xf>
    <xf numFmtId="3" fontId="102" fillId="0" borderId="3" xfId="19" applyNumberFormat="1" applyFont="1" applyFill="1" applyBorder="1" applyAlignment="1">
      <alignment horizontal="center"/>
    </xf>
    <xf numFmtId="0" fontId="48" fillId="0" borderId="3" xfId="19" applyFont="1" applyFill="1" applyBorder="1" applyAlignment="1">
      <alignment vertical="center"/>
    </xf>
    <xf numFmtId="3" fontId="108" fillId="0" borderId="0" xfId="241" applyNumberFormat="1" applyFont="1" applyFill="1" applyAlignment="1">
      <alignment horizontal="center"/>
    </xf>
    <xf numFmtId="0" fontId="34" fillId="0" borderId="22" xfId="19" applyFont="1" applyFill="1" applyBorder="1" applyAlignment="1">
      <alignment horizontal="center"/>
    </xf>
    <xf numFmtId="0" fontId="34" fillId="0" borderId="22" xfId="19" applyFont="1" applyFill="1" applyBorder="1" applyAlignment="1">
      <alignment horizontal="center" vertical="center"/>
    </xf>
    <xf numFmtId="0" fontId="48" fillId="0" borderId="3" xfId="19" applyFont="1" applyFill="1" applyBorder="1" applyAlignment="1">
      <alignment horizontal="center" vertical="center"/>
    </xf>
    <xf numFmtId="0" fontId="33" fillId="0" borderId="5" xfId="19" applyFont="1" applyFill="1" applyBorder="1" applyAlignment="1">
      <alignment vertical="center"/>
    </xf>
    <xf numFmtId="0" fontId="1" fillId="0" borderId="0" xfId="242" applyAlignment="1">
      <alignment vertical="center" wrapText="1"/>
    </xf>
    <xf numFmtId="0" fontId="1" fillId="0" borderId="0" xfId="242" applyFill="1" applyAlignment="1">
      <alignment vertical="center" wrapText="1"/>
    </xf>
    <xf numFmtId="0" fontId="115" fillId="0" borderId="0" xfId="242" applyFont="1" applyFill="1" applyAlignment="1">
      <alignment vertical="center" wrapText="1"/>
    </xf>
    <xf numFmtId="0" fontId="109" fillId="0" borderId="0" xfId="242" applyFont="1" applyAlignment="1">
      <alignment vertical="center" wrapText="1"/>
    </xf>
    <xf numFmtId="0" fontId="109" fillId="0" borderId="0" xfId="242" applyFont="1" applyFill="1" applyAlignment="1">
      <alignment vertical="center" wrapText="1"/>
    </xf>
    <xf numFmtId="0" fontId="112" fillId="0" borderId="58" xfId="242" applyFont="1" applyFill="1" applyBorder="1" applyAlignment="1">
      <alignment vertical="center" wrapText="1"/>
    </xf>
    <xf numFmtId="0" fontId="114" fillId="0" borderId="0" xfId="242" applyFont="1" applyAlignment="1">
      <alignment vertical="center" wrapText="1"/>
    </xf>
    <xf numFmtId="0" fontId="114" fillId="0" borderId="0" xfId="242" applyFont="1" applyFill="1" applyAlignment="1">
      <alignment vertical="center" wrapText="1"/>
    </xf>
    <xf numFmtId="0" fontId="113" fillId="0" borderId="58" xfId="242" applyFont="1" applyFill="1" applyBorder="1" applyAlignment="1">
      <alignment vertical="center" wrapText="1"/>
    </xf>
    <xf numFmtId="0" fontId="113" fillId="0" borderId="58" xfId="242" applyFont="1" applyFill="1" applyBorder="1" applyAlignment="1">
      <alignment horizontal="right" vertical="center" wrapText="1"/>
    </xf>
    <xf numFmtId="0" fontId="111" fillId="0" borderId="58" xfId="242" applyFont="1" applyFill="1" applyBorder="1" applyAlignment="1">
      <alignment vertical="center" wrapText="1"/>
    </xf>
    <xf numFmtId="0" fontId="111" fillId="0" borderId="58" xfId="242" applyFont="1" applyFill="1" applyBorder="1" applyAlignment="1">
      <alignment horizontal="right" vertical="center" wrapText="1"/>
    </xf>
    <xf numFmtId="3" fontId="113" fillId="0" borderId="58" xfId="242" applyNumberFormat="1" applyFont="1" applyFill="1" applyBorder="1" applyAlignment="1">
      <alignment vertical="center" wrapText="1"/>
    </xf>
    <xf numFmtId="0" fontId="112" fillId="0" borderId="58" xfId="242" applyFont="1" applyFill="1" applyBorder="1" applyAlignment="1">
      <alignment horizontal="left" vertical="center" wrapText="1"/>
    </xf>
    <xf numFmtId="0" fontId="1" fillId="0" borderId="0" xfId="242" applyFill="1" applyAlignment="1">
      <alignment horizontal="center" vertical="center" wrapText="1"/>
    </xf>
    <xf numFmtId="0" fontId="111" fillId="0" borderId="58" xfId="242" applyFont="1" applyFill="1" applyBorder="1" applyAlignment="1">
      <alignment horizontal="center" vertical="center" wrapText="1"/>
    </xf>
    <xf numFmtId="0" fontId="110" fillId="0" borderId="0" xfId="242" applyFont="1" applyFill="1" applyBorder="1" applyAlignment="1">
      <alignment horizontal="center" vertical="center" wrapText="1"/>
    </xf>
    <xf numFmtId="0" fontId="110" fillId="0" borderId="21" xfId="242" applyFont="1" applyFill="1" applyBorder="1" applyAlignment="1">
      <alignment horizontal="center" vertical="center" wrapText="1"/>
    </xf>
    <xf numFmtId="0" fontId="73" fillId="0" borderId="31" xfId="19" applyFont="1" applyFill="1" applyBorder="1" applyAlignment="1">
      <alignment horizontal="center" vertical="center" wrapText="1"/>
    </xf>
    <xf numFmtId="3" fontId="107" fillId="0" borderId="22" xfId="241" applyNumberFormat="1" applyFont="1" applyFill="1" applyBorder="1" applyAlignment="1">
      <alignment horizontal="center"/>
    </xf>
    <xf numFmtId="3" fontId="34" fillId="0" borderId="1" xfId="0" applyNumberFormat="1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48" fillId="0" borderId="1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/>
    </xf>
    <xf numFmtId="3" fontId="55" fillId="0" borderId="66" xfId="0" applyNumberFormat="1" applyFont="1" applyFill="1" applyBorder="1" applyAlignment="1">
      <alignment horizontal="center" vertical="center"/>
    </xf>
    <xf numFmtId="166" fontId="55" fillId="0" borderId="6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top" wrapText="1"/>
    </xf>
    <xf numFmtId="0" fontId="57" fillId="0" borderId="65" xfId="0" applyFont="1" applyFill="1" applyBorder="1" applyAlignment="1">
      <alignment horizontal="center" vertical="top" wrapText="1"/>
    </xf>
    <xf numFmtId="0" fontId="57" fillId="0" borderId="5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37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78" fillId="0" borderId="49" xfId="0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Alignment="1">
      <alignment horizontal="center"/>
    </xf>
    <xf numFmtId="2" fontId="44" fillId="0" borderId="9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2" fontId="56" fillId="0" borderId="54" xfId="0" applyNumberFormat="1" applyFont="1" applyFill="1" applyBorder="1" applyAlignment="1">
      <alignment horizontal="center" vertical="center"/>
    </xf>
    <xf numFmtId="2" fontId="56" fillId="0" borderId="51" xfId="0" applyNumberFormat="1" applyFont="1" applyFill="1" applyBorder="1" applyAlignment="1">
      <alignment horizontal="center" vertical="center"/>
    </xf>
    <xf numFmtId="3" fontId="34" fillId="0" borderId="54" xfId="0" applyNumberFormat="1" applyFont="1" applyFill="1" applyBorder="1" applyAlignment="1">
      <alignment horizontal="center" vertical="center"/>
    </xf>
    <xf numFmtId="3" fontId="34" fillId="0" borderId="51" xfId="0" applyNumberFormat="1" applyFont="1" applyFill="1" applyBorder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/>
    </xf>
    <xf numFmtId="3" fontId="34" fillId="0" borderId="39" xfId="0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37" xfId="0" applyNumberFormat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54" xfId="0" applyNumberFormat="1" applyFont="1" applyFill="1" applyBorder="1" applyAlignment="1">
      <alignment horizontal="center"/>
    </xf>
    <xf numFmtId="3" fontId="34" fillId="0" borderId="51" xfId="0" applyNumberFormat="1" applyFont="1" applyFill="1" applyBorder="1" applyAlignment="1">
      <alignment horizontal="center"/>
    </xf>
    <xf numFmtId="3" fontId="34" fillId="0" borderId="5" xfId="0" applyNumberFormat="1" applyFont="1" applyFill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center" vertical="center"/>
    </xf>
    <xf numFmtId="3" fontId="74" fillId="0" borderId="54" xfId="0" applyNumberFormat="1" applyFont="1" applyFill="1" applyBorder="1" applyAlignment="1">
      <alignment horizontal="center" vertical="center" wrapText="1"/>
    </xf>
    <xf numFmtId="3" fontId="74" fillId="0" borderId="51" xfId="0" applyNumberFormat="1" applyFont="1" applyFill="1" applyBorder="1" applyAlignment="1">
      <alignment horizontal="center" vertical="center" wrapText="1"/>
    </xf>
    <xf numFmtId="3" fontId="45" fillId="0" borderId="54" xfId="0" applyNumberFormat="1" applyFont="1" applyFill="1" applyBorder="1" applyAlignment="1">
      <alignment horizontal="center" vertical="center"/>
    </xf>
    <xf numFmtId="3" fontId="45" fillId="0" borderId="5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left" vertical="center" wrapText="1" indent="3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3" fillId="0" borderId="56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66" xfId="0" applyNumberFormat="1" applyFont="1" applyFill="1" applyBorder="1" applyAlignment="1">
      <alignment horizontal="center" vertical="center"/>
    </xf>
    <xf numFmtId="49" fontId="45" fillId="0" borderId="5" xfId="0" applyNumberFormat="1" applyFont="1" applyFill="1" applyBorder="1" applyAlignment="1">
      <alignment horizontal="center" vertical="center" wrapText="1"/>
    </xf>
    <xf numFmtId="49" fontId="45" fillId="0" borderId="30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2" fontId="74" fillId="0" borderId="70" xfId="0" applyNumberFormat="1" applyFont="1" applyFill="1" applyBorder="1" applyAlignment="1">
      <alignment horizontal="center" vertical="center" wrapText="1"/>
    </xf>
    <xf numFmtId="2" fontId="74" fillId="0" borderId="71" xfId="0" applyNumberFormat="1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left" vertical="center" wrapText="1"/>
    </xf>
    <xf numFmtId="0" fontId="48" fillId="0" borderId="67" xfId="0" applyFont="1" applyFill="1" applyBorder="1" applyAlignment="1">
      <alignment horizontal="left" vertical="center" wrapText="1"/>
    </xf>
    <xf numFmtId="0" fontId="47" fillId="2" borderId="41" xfId="0" applyFont="1" applyFill="1" applyBorder="1" applyAlignment="1">
      <alignment horizontal="left" vertical="center" wrapText="1"/>
    </xf>
    <xf numFmtId="0" fontId="47" fillId="2" borderId="33" xfId="0" applyFont="1" applyFill="1" applyBorder="1" applyAlignment="1">
      <alignment horizontal="left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90" fillId="2" borderId="43" xfId="0" applyFont="1" applyFill="1" applyBorder="1" applyAlignment="1">
      <alignment horizontal="left" vertical="center" wrapText="1"/>
    </xf>
    <xf numFmtId="0" fontId="90" fillId="2" borderId="67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43" xfId="0" applyFont="1" applyFill="1" applyBorder="1" applyAlignment="1">
      <alignment horizontal="left" vertical="center" wrapText="1"/>
    </xf>
    <xf numFmtId="0" fontId="47" fillId="0" borderId="67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57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49" fontId="55" fillId="0" borderId="17" xfId="0" applyNumberFormat="1" applyFont="1" applyFill="1" applyBorder="1" applyAlignment="1">
      <alignment horizontal="left" vertical="center" wrapText="1"/>
    </xf>
    <xf numFmtId="49" fontId="55" fillId="0" borderId="18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2" fontId="74" fillId="0" borderId="54" xfId="0" applyNumberFormat="1" applyFont="1" applyFill="1" applyBorder="1" applyAlignment="1">
      <alignment horizontal="center" vertical="center" wrapText="1"/>
    </xf>
    <xf numFmtId="2" fontId="74" fillId="0" borderId="5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2" fontId="31" fillId="0" borderId="5" xfId="0" applyNumberFormat="1" applyFont="1" applyFill="1" applyBorder="1" applyAlignment="1">
      <alignment horizontal="center" vertical="center" wrapText="1"/>
    </xf>
    <xf numFmtId="2" fontId="31" fillId="0" borderId="37" xfId="0" applyNumberFormat="1" applyFont="1" applyFill="1" applyBorder="1" applyAlignment="1">
      <alignment horizontal="center" vertical="center" wrapText="1"/>
    </xf>
    <xf numFmtId="2" fontId="31" fillId="0" borderId="30" xfId="0" applyNumberFormat="1" applyFont="1" applyFill="1" applyBorder="1" applyAlignment="1">
      <alignment horizontal="center" vertical="center" wrapText="1"/>
    </xf>
    <xf numFmtId="2" fontId="31" fillId="0" borderId="39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3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40" fillId="0" borderId="0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8" fillId="0" borderId="0" xfId="0" applyFont="1" applyFill="1" applyBorder="1" applyAlignment="1">
      <alignment horizontal="center" vertical="justify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65" xfId="0" applyFont="1" applyFill="1" applyBorder="1" applyAlignment="1">
      <alignment horizontal="center" vertical="top" wrapText="1"/>
    </xf>
    <xf numFmtId="0" fontId="69" fillId="0" borderId="72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49" fontId="59" fillId="0" borderId="54" xfId="0" applyNumberFormat="1" applyFont="1" applyFill="1" applyBorder="1" applyAlignment="1">
      <alignment horizontal="center" vertical="center" wrapText="1"/>
    </xf>
    <xf numFmtId="49" fontId="59" fillId="0" borderId="49" xfId="0" applyNumberFormat="1" applyFont="1" applyFill="1" applyBorder="1" applyAlignment="1">
      <alignment horizontal="center" vertical="center" wrapText="1"/>
    </xf>
    <xf numFmtId="49" fontId="59" fillId="0" borderId="51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center" wrapText="1"/>
    </xf>
    <xf numFmtId="0" fontId="51" fillId="0" borderId="0" xfId="19" applyFont="1" applyFill="1" applyBorder="1" applyAlignment="1">
      <alignment horizontal="left" vertical="center" wrapText="1"/>
    </xf>
    <xf numFmtId="0" fontId="51" fillId="0" borderId="0" xfId="19" applyFont="1" applyFill="1" applyAlignment="1">
      <alignment horizontal="left" vertical="center" wrapText="1"/>
    </xf>
    <xf numFmtId="0" fontId="40" fillId="0" borderId="0" xfId="19" applyFont="1" applyFill="1" applyBorder="1" applyAlignment="1">
      <alignment horizontal="center"/>
    </xf>
    <xf numFmtId="0" fontId="36" fillId="0" borderId="0" xfId="19" applyFont="1" applyFill="1" applyBorder="1" applyAlignment="1">
      <alignment horizontal="center"/>
    </xf>
    <xf numFmtId="0" fontId="32" fillId="0" borderId="1" xfId="19" applyFont="1" applyFill="1" applyBorder="1" applyAlignment="1">
      <alignment horizontal="center" vertical="center"/>
    </xf>
    <xf numFmtId="0" fontId="32" fillId="0" borderId="30" xfId="19" applyFont="1" applyFill="1" applyBorder="1" applyAlignment="1">
      <alignment horizontal="center" vertical="center"/>
    </xf>
    <xf numFmtId="0" fontId="57" fillId="0" borderId="54" xfId="19" applyFont="1" applyFill="1" applyBorder="1" applyAlignment="1">
      <alignment horizontal="center" vertical="center"/>
    </xf>
    <xf numFmtId="0" fontId="57" fillId="0" borderId="49" xfId="19" applyFont="1" applyFill="1" applyBorder="1" applyAlignment="1">
      <alignment horizontal="center" vertical="center"/>
    </xf>
    <xf numFmtId="0" fontId="32" fillId="4" borderId="54" xfId="19" applyFont="1" applyFill="1" applyBorder="1" applyAlignment="1">
      <alignment horizontal="center" vertical="center"/>
    </xf>
    <xf numFmtId="0" fontId="32" fillId="4" borderId="49" xfId="19" applyFont="1" applyFill="1" applyBorder="1" applyAlignment="1">
      <alignment horizontal="center" vertical="center"/>
    </xf>
    <xf numFmtId="0" fontId="32" fillId="4" borderId="39" xfId="19" applyFont="1" applyFill="1" applyBorder="1" applyAlignment="1">
      <alignment horizontal="center" vertical="center"/>
    </xf>
    <xf numFmtId="0" fontId="32" fillId="4" borderId="51" xfId="19" applyFont="1" applyFill="1" applyBorder="1" applyAlignment="1">
      <alignment horizontal="center" vertical="center"/>
    </xf>
    <xf numFmtId="0" fontId="32" fillId="4" borderId="10" xfId="19" applyFont="1" applyFill="1" applyBorder="1" applyAlignment="1">
      <alignment horizontal="center" vertical="center"/>
    </xf>
    <xf numFmtId="0" fontId="32" fillId="4" borderId="37" xfId="19" applyFont="1" applyFill="1" applyBorder="1" applyAlignment="1">
      <alignment horizontal="center" vertical="center"/>
    </xf>
    <xf numFmtId="0" fontId="51" fillId="0" borderId="0" xfId="19" applyFont="1" applyFill="1" applyAlignment="1">
      <alignment horizontal="left" wrapText="1"/>
    </xf>
    <xf numFmtId="0" fontId="32" fillId="4" borderId="5" xfId="19" applyFont="1" applyFill="1" applyBorder="1" applyAlignment="1">
      <alignment horizontal="center" vertical="center"/>
    </xf>
    <xf numFmtId="0" fontId="32" fillId="4" borderId="0" xfId="19" applyFont="1" applyFill="1" applyBorder="1" applyAlignment="1">
      <alignment horizontal="center" vertical="center"/>
    </xf>
    <xf numFmtId="0" fontId="32" fillId="4" borderId="38" xfId="19" applyFont="1" applyFill="1" applyBorder="1" applyAlignment="1">
      <alignment horizontal="center" vertical="center"/>
    </xf>
    <xf numFmtId="0" fontId="115" fillId="0" borderId="0" xfId="242" applyFont="1" applyFill="1" applyAlignment="1">
      <alignment horizontal="left" wrapText="1"/>
    </xf>
    <xf numFmtId="0" fontId="118" fillId="0" borderId="0" xfId="242" applyFont="1" applyFill="1" applyAlignment="1">
      <alignment horizontal="left" wrapText="1"/>
    </xf>
    <xf numFmtId="0" fontId="110" fillId="0" borderId="0" xfId="242" applyFont="1" applyFill="1" applyBorder="1" applyAlignment="1">
      <alignment horizontal="center" vertical="center" wrapText="1"/>
    </xf>
    <xf numFmtId="0" fontId="110" fillId="0" borderId="21" xfId="242" applyFont="1" applyFill="1" applyBorder="1" applyAlignment="1">
      <alignment horizontal="right" vertical="center" wrapText="1"/>
    </xf>
    <xf numFmtId="0" fontId="111" fillId="0" borderId="58" xfId="242" applyFont="1" applyFill="1" applyBorder="1" applyAlignment="1">
      <alignment horizontal="center" vertical="center" wrapText="1"/>
    </xf>
    <xf numFmtId="0" fontId="115" fillId="0" borderId="0" xfId="242" applyFont="1" applyFill="1" applyAlignment="1">
      <alignment horizontal="left" vertical="center" wrapText="1"/>
    </xf>
    <xf numFmtId="0" fontId="88" fillId="0" borderId="54" xfId="0" applyFont="1" applyFill="1" applyBorder="1" applyAlignment="1">
      <alignment horizontal="center" vertical="center" wrapText="1"/>
    </xf>
    <xf numFmtId="0" fontId="88" fillId="0" borderId="51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2" fillId="0" borderId="54" xfId="0" applyNumberFormat="1" applyFont="1" applyFill="1" applyBorder="1" applyAlignment="1">
      <alignment horizontal="center" vertical="center"/>
    </xf>
    <xf numFmtId="2" fontId="32" fillId="0" borderId="49" xfId="0" applyNumberFormat="1" applyFont="1" applyFill="1" applyBorder="1" applyAlignment="1">
      <alignment horizontal="center" vertical="center"/>
    </xf>
    <xf numFmtId="2" fontId="32" fillId="0" borderId="5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1" fontId="57" fillId="0" borderId="60" xfId="0" applyNumberFormat="1" applyFont="1" applyFill="1" applyBorder="1" applyAlignment="1">
      <alignment horizontal="center" vertical="center"/>
    </xf>
    <xf numFmtId="1" fontId="57" fillId="0" borderId="19" xfId="0" applyNumberFormat="1" applyFont="1" applyFill="1" applyBorder="1" applyAlignment="1">
      <alignment horizontal="center" vertical="center"/>
    </xf>
    <xf numFmtId="1" fontId="57" fillId="0" borderId="68" xfId="0" applyNumberFormat="1" applyFont="1" applyFill="1" applyBorder="1" applyAlignment="1">
      <alignment horizontal="center" vertical="center"/>
    </xf>
    <xf numFmtId="1" fontId="57" fillId="0" borderId="59" xfId="0" applyNumberFormat="1" applyFont="1" applyFill="1" applyBorder="1" applyAlignment="1">
      <alignment horizontal="center" vertical="center"/>
    </xf>
    <xf numFmtId="1" fontId="57" fillId="0" borderId="58" xfId="0" applyNumberFormat="1" applyFont="1" applyFill="1" applyBorder="1" applyAlignment="1">
      <alignment horizontal="center" vertical="center"/>
    </xf>
    <xf numFmtId="1" fontId="57" fillId="0" borderId="64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170" fontId="51" fillId="0" borderId="59" xfId="1" applyNumberFormat="1" applyFont="1" applyFill="1" applyBorder="1" applyAlignment="1">
      <alignment horizontal="center" vertical="center"/>
    </xf>
    <xf numFmtId="170" fontId="51" fillId="0" borderId="58" xfId="1" applyNumberFormat="1" applyFont="1" applyFill="1" applyBorder="1" applyAlignment="1">
      <alignment horizontal="center" vertical="center"/>
    </xf>
    <xf numFmtId="170" fontId="51" fillId="0" borderId="64" xfId="1" applyNumberFormat="1" applyFont="1" applyFill="1" applyBorder="1" applyAlignment="1">
      <alignment horizontal="center" vertical="center"/>
    </xf>
    <xf numFmtId="170" fontId="51" fillId="0" borderId="37" xfId="1" applyNumberFormat="1" applyFont="1" applyFill="1" applyBorder="1" applyAlignment="1">
      <alignment horizontal="center" vertical="center"/>
    </xf>
    <xf numFmtId="170" fontId="51" fillId="0" borderId="38" xfId="1" applyNumberFormat="1" applyFont="1" applyFill="1" applyBorder="1" applyAlignment="1">
      <alignment horizontal="center" vertical="center"/>
    </xf>
    <xf numFmtId="170" fontId="51" fillId="0" borderId="39" xfId="1" applyNumberFormat="1" applyFont="1" applyFill="1" applyBorder="1" applyAlignment="1">
      <alignment horizontal="center" vertical="center"/>
    </xf>
    <xf numFmtId="170" fontId="51" fillId="0" borderId="12" xfId="1" applyNumberFormat="1" applyFont="1" applyFill="1" applyBorder="1" applyAlignment="1">
      <alignment horizontal="center" vertical="center"/>
    </xf>
    <xf numFmtId="170" fontId="51" fillId="0" borderId="14" xfId="1" applyNumberFormat="1" applyFont="1" applyFill="1" applyBorder="1" applyAlignment="1">
      <alignment horizontal="center" vertical="center"/>
    </xf>
    <xf numFmtId="170" fontId="51" fillId="0" borderId="66" xfId="1" applyNumberFormat="1" applyFont="1" applyFill="1" applyBorder="1" applyAlignment="1">
      <alignment horizontal="center" vertical="center"/>
    </xf>
    <xf numFmtId="49" fontId="57" fillId="0" borderId="5" xfId="0" applyNumberFormat="1" applyFont="1" applyFill="1" applyBorder="1" applyAlignment="1">
      <alignment vertical="center" wrapText="1"/>
    </xf>
    <xf numFmtId="0" fontId="100" fillId="0" borderId="37" xfId="0" applyFont="1" applyFill="1" applyBorder="1" applyAlignment="1">
      <alignment vertical="center"/>
    </xf>
    <xf numFmtId="49" fontId="100" fillId="0" borderId="4" xfId="0" applyNumberFormat="1" applyFont="1" applyFill="1" applyBorder="1" applyAlignment="1">
      <alignment vertical="center" wrapText="1"/>
    </xf>
    <xf numFmtId="0" fontId="100" fillId="0" borderId="38" xfId="0" applyFont="1" applyFill="1" applyBorder="1" applyAlignment="1">
      <alignment vertical="center"/>
    </xf>
    <xf numFmtId="49" fontId="100" fillId="0" borderId="30" xfId="0" applyNumberFormat="1" applyFont="1" applyFill="1" applyBorder="1" applyAlignment="1">
      <alignment vertical="center" wrapText="1"/>
    </xf>
    <xf numFmtId="0" fontId="100" fillId="0" borderId="39" xfId="0" applyFont="1" applyFill="1" applyBorder="1" applyAlignment="1">
      <alignment vertical="center"/>
    </xf>
    <xf numFmtId="167" fontId="51" fillId="0" borderId="75" xfId="0" applyNumberFormat="1" applyFont="1" applyFill="1" applyBorder="1" applyAlignment="1">
      <alignment horizontal="center" vertical="center"/>
    </xf>
    <xf numFmtId="167" fontId="51" fillId="0" borderId="6" xfId="0" applyNumberFormat="1" applyFont="1" applyFill="1" applyBorder="1" applyAlignment="1">
      <alignment horizontal="center" vertical="center"/>
    </xf>
    <xf numFmtId="167" fontId="51" fillId="0" borderId="76" xfId="0" applyNumberFormat="1" applyFont="1" applyFill="1" applyBorder="1" applyAlignment="1">
      <alignment horizontal="center" vertical="center"/>
    </xf>
    <xf numFmtId="167" fontId="51" fillId="0" borderId="77" xfId="0" applyNumberFormat="1" applyFont="1" applyFill="1" applyBorder="1" applyAlignment="1">
      <alignment horizontal="center" vertical="center"/>
    </xf>
    <xf numFmtId="167" fontId="51" fillId="0" borderId="7" xfId="0" applyNumberFormat="1" applyFont="1" applyFill="1" applyBorder="1" applyAlignment="1">
      <alignment horizontal="center" vertical="center"/>
    </xf>
    <xf numFmtId="167" fontId="51" fillId="0" borderId="78" xfId="0" applyNumberFormat="1" applyFont="1" applyFill="1" applyBorder="1" applyAlignment="1">
      <alignment horizontal="center" vertical="center"/>
    </xf>
    <xf numFmtId="167" fontId="51" fillId="0" borderId="73" xfId="0" applyNumberFormat="1" applyFont="1" applyFill="1" applyBorder="1" applyAlignment="1">
      <alignment horizontal="center" vertical="center"/>
    </xf>
    <xf numFmtId="167" fontId="51" fillId="0" borderId="8" xfId="0" applyNumberFormat="1" applyFont="1" applyFill="1" applyBorder="1" applyAlignment="1">
      <alignment horizontal="center" vertical="center"/>
    </xf>
    <xf numFmtId="167" fontId="51" fillId="0" borderId="55" xfId="0" applyNumberFormat="1" applyFont="1" applyFill="1" applyBorder="1" applyAlignment="1">
      <alignment horizontal="center" vertical="center"/>
    </xf>
    <xf numFmtId="167" fontId="51" fillId="0" borderId="52" xfId="0" applyNumberFormat="1" applyFont="1" applyFill="1" applyBorder="1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167" fontId="51" fillId="0" borderId="74" xfId="0" applyNumberFormat="1" applyFont="1" applyFill="1" applyBorder="1" applyAlignment="1">
      <alignment horizontal="center" vertical="center"/>
    </xf>
    <xf numFmtId="167" fontId="51" fillId="0" borderId="59" xfId="0" applyNumberFormat="1" applyFont="1" applyFill="1" applyBorder="1" applyAlignment="1">
      <alignment horizontal="center" vertical="center"/>
    </xf>
    <xf numFmtId="167" fontId="51" fillId="0" borderId="58" xfId="0" applyNumberFormat="1" applyFont="1" applyFill="1" applyBorder="1" applyAlignment="1">
      <alignment horizontal="center" vertical="center"/>
    </xf>
    <xf numFmtId="167" fontId="51" fillId="0" borderId="64" xfId="0" applyNumberFormat="1" applyFont="1" applyFill="1" applyBorder="1" applyAlignment="1">
      <alignment horizontal="center" vertical="center"/>
    </xf>
    <xf numFmtId="168" fontId="57" fillId="0" borderId="5" xfId="0" applyNumberFormat="1" applyFont="1" applyFill="1" applyBorder="1" applyAlignment="1">
      <alignment vertical="center" wrapText="1"/>
    </xf>
    <xf numFmtId="168" fontId="57" fillId="0" borderId="37" xfId="0" applyNumberFormat="1" applyFont="1" applyFill="1" applyBorder="1" applyAlignment="1">
      <alignment vertical="center" wrapText="1"/>
    </xf>
    <xf numFmtId="168" fontId="57" fillId="0" borderId="4" xfId="0" applyNumberFormat="1" applyFont="1" applyFill="1" applyBorder="1" applyAlignment="1">
      <alignment vertical="center" wrapText="1"/>
    </xf>
    <xf numFmtId="168" fontId="57" fillId="0" borderId="38" xfId="0" applyNumberFormat="1" applyFont="1" applyFill="1" applyBorder="1" applyAlignment="1">
      <alignment vertical="center" wrapText="1"/>
    </xf>
    <xf numFmtId="168" fontId="57" fillId="0" borderId="30" xfId="0" applyNumberFormat="1" applyFont="1" applyFill="1" applyBorder="1" applyAlignment="1">
      <alignment vertical="center" wrapText="1"/>
    </xf>
    <xf numFmtId="168" fontId="57" fillId="0" borderId="39" xfId="0" applyNumberFormat="1" applyFont="1" applyFill="1" applyBorder="1" applyAlignment="1">
      <alignment vertical="center" wrapText="1"/>
    </xf>
    <xf numFmtId="170" fontId="51" fillId="0" borderId="73" xfId="1" applyNumberFormat="1" applyFont="1" applyFill="1" applyBorder="1" applyAlignment="1">
      <alignment horizontal="center" vertical="center"/>
    </xf>
    <xf numFmtId="170" fontId="51" fillId="0" borderId="8" xfId="1" applyNumberFormat="1" applyFont="1" applyFill="1" applyBorder="1" applyAlignment="1">
      <alignment horizontal="center" vertical="center"/>
    </xf>
    <xf numFmtId="170" fontId="51" fillId="0" borderId="55" xfId="1" applyNumberFormat="1" applyFont="1" applyFill="1" applyBorder="1" applyAlignment="1">
      <alignment horizontal="center" vertical="center"/>
    </xf>
    <xf numFmtId="170" fontId="51" fillId="0" borderId="52" xfId="1" applyNumberFormat="1" applyFont="1" applyFill="1" applyBorder="1" applyAlignment="1">
      <alignment horizontal="center" vertical="center"/>
    </xf>
    <xf numFmtId="170" fontId="51" fillId="0" borderId="20" xfId="1" applyNumberFormat="1" applyFont="1" applyFill="1" applyBorder="1" applyAlignment="1">
      <alignment horizontal="center" vertical="center"/>
    </xf>
    <xf numFmtId="170" fontId="51" fillId="0" borderId="74" xfId="1" applyNumberFormat="1" applyFont="1" applyFill="1" applyBorder="1" applyAlignment="1">
      <alignment horizontal="center" vertical="center"/>
    </xf>
    <xf numFmtId="167" fontId="51" fillId="0" borderId="37" xfId="0" applyNumberFormat="1" applyFont="1" applyFill="1" applyBorder="1" applyAlignment="1">
      <alignment horizontal="center" vertical="center"/>
    </xf>
    <xf numFmtId="167" fontId="51" fillId="0" borderId="38" xfId="0" applyNumberFormat="1" applyFont="1" applyFill="1" applyBorder="1" applyAlignment="1">
      <alignment horizontal="center" vertical="center"/>
    </xf>
    <xf numFmtId="167" fontId="51" fillId="0" borderId="39" xfId="0" applyNumberFormat="1" applyFont="1" applyFill="1" applyBorder="1" applyAlignment="1">
      <alignment horizontal="center" vertical="center"/>
    </xf>
    <xf numFmtId="167" fontId="51" fillId="0" borderId="1" xfId="0" applyNumberFormat="1" applyFont="1" applyFill="1" applyBorder="1" applyAlignment="1">
      <alignment horizontal="center" vertical="center"/>
    </xf>
    <xf numFmtId="167" fontId="51" fillId="0" borderId="3" xfId="0" applyNumberFormat="1" applyFont="1" applyFill="1" applyBorder="1" applyAlignment="1">
      <alignment horizontal="center" vertical="center"/>
    </xf>
    <xf numFmtId="167" fontId="51" fillId="0" borderId="2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8" fontId="57" fillId="0" borderId="35" xfId="0" applyNumberFormat="1" applyFont="1" applyFill="1" applyBorder="1" applyAlignment="1">
      <alignment vertical="center" wrapText="1"/>
    </xf>
    <xf numFmtId="168" fontId="57" fillId="0" borderId="15" xfId="0" applyNumberFormat="1" applyFont="1" applyFill="1" applyBorder="1" applyAlignment="1">
      <alignment vertical="center" wrapText="1"/>
    </xf>
    <xf numFmtId="168" fontId="57" fillId="0" borderId="0" xfId="0" applyNumberFormat="1" applyFont="1" applyFill="1" applyBorder="1" applyAlignment="1">
      <alignment vertical="center" wrapText="1"/>
    </xf>
    <xf numFmtId="168" fontId="57" fillId="0" borderId="9" xfId="0" applyNumberFormat="1" applyFont="1" applyFill="1" applyBorder="1" applyAlignment="1">
      <alignment vertical="center" wrapText="1"/>
    </xf>
    <xf numFmtId="167" fontId="51" fillId="0" borderId="45" xfId="0" applyNumberFormat="1" applyFont="1" applyFill="1" applyBorder="1" applyAlignment="1">
      <alignment horizontal="center" vertical="center"/>
    </xf>
    <xf numFmtId="167" fontId="51" fillId="0" borderId="79" xfId="0" applyNumberFormat="1" applyFont="1" applyFill="1" applyBorder="1" applyAlignment="1">
      <alignment horizontal="center" vertical="center"/>
    </xf>
    <xf numFmtId="167" fontId="51" fillId="0" borderId="24" xfId="0" applyNumberFormat="1" applyFont="1" applyFill="1" applyBorder="1" applyAlignment="1">
      <alignment horizontal="center" vertical="center"/>
    </xf>
    <xf numFmtId="167" fontId="51" fillId="0" borderId="61" xfId="0" applyNumberFormat="1" applyFont="1" applyFill="1" applyBorder="1" applyAlignment="1">
      <alignment horizontal="center" vertical="center"/>
    </xf>
    <xf numFmtId="170" fontId="51" fillId="0" borderId="25" xfId="1" applyNumberFormat="1" applyFont="1" applyFill="1" applyBorder="1" applyAlignment="1">
      <alignment horizontal="center" vertical="center"/>
    </xf>
    <xf numFmtId="170" fontId="51" fillId="0" borderId="61" xfId="1" applyNumberFormat="1" applyFont="1" applyFill="1" applyBorder="1" applyAlignment="1">
      <alignment horizontal="center" vertical="center"/>
    </xf>
    <xf numFmtId="170" fontId="51" fillId="0" borderId="7" xfId="1" applyNumberFormat="1" applyFont="1" applyFill="1" applyBorder="1" applyAlignment="1">
      <alignment horizontal="center" vertical="center"/>
    </xf>
    <xf numFmtId="170" fontId="51" fillId="0" borderId="78" xfId="1" applyNumberFormat="1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49" fontId="58" fillId="0" borderId="26" xfId="0" applyNumberFormat="1" applyFont="1" applyFill="1" applyBorder="1" applyAlignment="1">
      <alignment horizontal="center" vertical="center" wrapText="1"/>
    </xf>
    <xf numFmtId="49" fontId="58" fillId="0" borderId="63" xfId="0" applyNumberFormat="1" applyFont="1" applyFill="1" applyBorder="1" applyAlignment="1">
      <alignment horizontal="center" vertical="center" wrapText="1"/>
    </xf>
    <xf numFmtId="49" fontId="58" fillId="0" borderId="27" xfId="0" applyNumberFormat="1" applyFont="1" applyFill="1" applyBorder="1" applyAlignment="1">
      <alignment horizontal="center" vertical="center" wrapText="1"/>
    </xf>
    <xf numFmtId="2" fontId="58" fillId="0" borderId="54" xfId="0" applyNumberFormat="1" applyFont="1" applyFill="1" applyBorder="1" applyAlignment="1">
      <alignment horizontal="center" vertical="center" wrapText="1"/>
    </xf>
    <xf numFmtId="2" fontId="58" fillId="0" borderId="49" xfId="0" applyNumberFormat="1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70" fillId="0" borderId="72" xfId="0" applyFont="1" applyFill="1" applyBorder="1" applyAlignment="1">
      <alignment horizontal="center" vertical="top" wrapText="1"/>
    </xf>
    <xf numFmtId="0" fontId="70" fillId="0" borderId="63" xfId="0" applyFont="1" applyFill="1" applyBorder="1" applyAlignment="1">
      <alignment horizontal="center" vertical="top" wrapText="1"/>
    </xf>
    <xf numFmtId="0" fontId="70" fillId="0" borderId="50" xfId="0" applyFont="1" applyFill="1" applyBorder="1" applyAlignment="1">
      <alignment horizontal="center" vertical="top" wrapText="1"/>
    </xf>
    <xf numFmtId="0" fontId="70" fillId="0" borderId="54" xfId="0" applyFont="1" applyFill="1" applyBorder="1" applyAlignment="1">
      <alignment horizontal="center" vertical="top" wrapText="1"/>
    </xf>
    <xf numFmtId="0" fontId="70" fillId="0" borderId="49" xfId="0" applyFont="1" applyFill="1" applyBorder="1" applyAlignment="1">
      <alignment horizontal="center" vertical="top" wrapText="1"/>
    </xf>
    <xf numFmtId="0" fontId="70" fillId="0" borderId="51" xfId="0" applyFont="1" applyFill="1" applyBorder="1" applyAlignment="1">
      <alignment horizontal="center" vertical="top" wrapText="1"/>
    </xf>
    <xf numFmtId="0" fontId="70" fillId="0" borderId="26" xfId="0" applyFont="1" applyFill="1" applyBorder="1" applyAlignment="1">
      <alignment horizontal="center" vertical="top" wrapText="1"/>
    </xf>
    <xf numFmtId="0" fontId="70" fillId="0" borderId="27" xfId="0" applyFont="1" applyFill="1" applyBorder="1" applyAlignment="1">
      <alignment horizontal="center" vertical="top" wrapText="1"/>
    </xf>
    <xf numFmtId="0" fontId="58" fillId="0" borderId="51" xfId="0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horizontal="center" vertical="center" wrapText="1"/>
    </xf>
    <xf numFmtId="4" fontId="58" fillId="0" borderId="54" xfId="0" applyNumberFormat="1" applyFont="1" applyFill="1" applyBorder="1" applyAlignment="1">
      <alignment horizontal="center" vertical="center"/>
    </xf>
    <xf numFmtId="4" fontId="58" fillId="0" borderId="49" xfId="0" applyNumberFormat="1" applyFont="1" applyFill="1" applyBorder="1" applyAlignment="1">
      <alignment horizontal="center" vertical="center"/>
    </xf>
    <xf numFmtId="4" fontId="58" fillId="0" borderId="51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/>
    </xf>
    <xf numFmtId="2" fontId="58" fillId="0" borderId="49" xfId="0" applyNumberFormat="1" applyFont="1" applyFill="1" applyBorder="1" applyAlignment="1">
      <alignment horizontal="center" vertical="center"/>
    </xf>
    <xf numFmtId="2" fontId="58" fillId="0" borderId="51" xfId="0" applyNumberFormat="1" applyFont="1" applyFill="1" applyBorder="1" applyAlignment="1">
      <alignment horizontal="center" vertical="center"/>
    </xf>
    <xf numFmtId="167" fontId="58" fillId="0" borderId="54" xfId="0" applyNumberFormat="1" applyFont="1" applyFill="1" applyBorder="1" applyAlignment="1">
      <alignment horizontal="center" vertical="center"/>
    </xf>
    <xf numFmtId="167" fontId="58" fillId="0" borderId="49" xfId="0" applyNumberFormat="1" applyFont="1" applyFill="1" applyBorder="1" applyAlignment="1">
      <alignment horizontal="center" vertical="center"/>
    </xf>
    <xf numFmtId="167" fontId="58" fillId="0" borderId="51" xfId="0" applyNumberFormat="1" applyFont="1" applyFill="1" applyBorder="1" applyAlignment="1">
      <alignment horizontal="center" vertical="center"/>
    </xf>
    <xf numFmtId="2" fontId="58" fillId="0" borderId="30" xfId="0" applyNumberFormat="1" applyFont="1" applyFill="1" applyBorder="1" applyAlignment="1">
      <alignment horizontal="center" vertical="center"/>
    </xf>
    <xf numFmtId="2" fontId="58" fillId="0" borderId="9" xfId="0" applyNumberFormat="1" applyFont="1" applyFill="1" applyBorder="1" applyAlignment="1">
      <alignment horizontal="center" vertical="center"/>
    </xf>
    <xf numFmtId="2" fontId="58" fillId="0" borderId="39" xfId="0" applyNumberFormat="1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top" wrapText="1"/>
    </xf>
    <xf numFmtId="0" fontId="67" fillId="0" borderId="54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top" wrapText="1"/>
    </xf>
    <xf numFmtId="0" fontId="58" fillId="0" borderId="49" xfId="0" applyFont="1" applyFill="1" applyBorder="1" applyAlignment="1">
      <alignment horizontal="center" vertical="top" wrapText="1"/>
    </xf>
    <xf numFmtId="0" fontId="58" fillId="0" borderId="51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37" xfId="0" applyFont="1" applyFill="1" applyBorder="1" applyAlignment="1">
      <alignment horizontal="center" vertical="top" wrapText="1"/>
    </xf>
    <xf numFmtId="0" fontId="67" fillId="0" borderId="5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167" fontId="58" fillId="0" borderId="5" xfId="0" applyNumberFormat="1" applyFont="1" applyFill="1" applyBorder="1" applyAlignment="1">
      <alignment horizontal="center" vertical="center"/>
    </xf>
    <xf numFmtId="167" fontId="58" fillId="0" borderId="10" xfId="0" applyNumberFormat="1" applyFont="1" applyFill="1" applyBorder="1" applyAlignment="1">
      <alignment horizontal="center" vertical="center"/>
    </xf>
    <xf numFmtId="167" fontId="58" fillId="0" borderId="37" xfId="0" applyNumberFormat="1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2" fontId="58" fillId="0" borderId="5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37" xfId="0" applyNumberFormat="1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/>
    </xf>
    <xf numFmtId="0" fontId="58" fillId="0" borderId="69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59" xfId="0" applyFont="1" applyFill="1" applyBorder="1" applyAlignment="1">
      <alignment horizontal="center"/>
    </xf>
    <xf numFmtId="0" fontId="58" fillId="0" borderId="57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58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8" fillId="0" borderId="61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top" wrapText="1"/>
    </xf>
    <xf numFmtId="0" fontId="58" fillId="0" borderId="58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43" xfId="0" applyFont="1" applyFill="1" applyBorder="1" applyAlignment="1">
      <alignment horizontal="center" vertical="top" wrapText="1"/>
    </xf>
    <xf numFmtId="0" fontId="58" fillId="0" borderId="64" xfId="0" applyFont="1" applyFill="1" applyBorder="1" applyAlignment="1">
      <alignment horizontal="center" vertical="top" wrapText="1"/>
    </xf>
    <xf numFmtId="0" fontId="58" fillId="0" borderId="67" xfId="0" applyFont="1" applyFill="1" applyBorder="1" applyAlignment="1">
      <alignment horizontal="center" vertical="top" wrapText="1"/>
    </xf>
    <xf numFmtId="0" fontId="58" fillId="0" borderId="65" xfId="0" applyFont="1" applyFill="1" applyBorder="1" applyAlignment="1">
      <alignment horizontal="center"/>
    </xf>
    <xf numFmtId="0" fontId="58" fillId="0" borderId="53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/>
    </xf>
    <xf numFmtId="0" fontId="58" fillId="0" borderId="64" xfId="0" applyFont="1" applyFill="1" applyBorder="1" applyAlignment="1">
      <alignment horizontal="center"/>
    </xf>
    <xf numFmtId="0" fontId="58" fillId="0" borderId="67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58" fillId="0" borderId="78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 vertical="top" wrapText="1"/>
    </xf>
    <xf numFmtId="0" fontId="58" fillId="0" borderId="69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56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 vertical="top" wrapText="1"/>
    </xf>
    <xf numFmtId="0" fontId="58" fillId="0" borderId="63" xfId="0" applyFont="1" applyFill="1" applyBorder="1" applyAlignment="1">
      <alignment horizontal="center" vertical="top" wrapText="1"/>
    </xf>
    <xf numFmtId="0" fontId="58" fillId="0" borderId="27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right"/>
    </xf>
    <xf numFmtId="49" fontId="58" fillId="0" borderId="50" xfId="0" applyNumberFormat="1" applyFont="1" applyFill="1" applyBorder="1" applyAlignment="1">
      <alignment horizontal="center" vertical="center" wrapText="1"/>
    </xf>
    <xf numFmtId="2" fontId="58" fillId="0" borderId="26" xfId="0" applyNumberFormat="1" applyFont="1" applyFill="1" applyBorder="1" applyAlignment="1">
      <alignment horizontal="center" vertical="center" wrapText="1"/>
    </xf>
    <xf numFmtId="2" fontId="58" fillId="0" borderId="63" xfId="0" applyNumberFormat="1" applyFont="1" applyFill="1" applyBorder="1" applyAlignment="1">
      <alignment horizontal="center" vertical="center" wrapText="1"/>
    </xf>
    <xf numFmtId="2" fontId="58" fillId="0" borderId="50" xfId="0" applyNumberFormat="1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wrapText="1"/>
    </xf>
    <xf numFmtId="0" fontId="59" fillId="0" borderId="49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37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2" fontId="58" fillId="0" borderId="61" xfId="0" applyNumberFormat="1" applyFont="1" applyFill="1" applyBorder="1" applyAlignment="1">
      <alignment horizontal="center" vertical="center" wrapText="1"/>
    </xf>
    <xf numFmtId="2" fontId="58" fillId="0" borderId="36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left" vertical="top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2" fontId="58" fillId="0" borderId="51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left" vertical="top" wrapText="1"/>
    </xf>
    <xf numFmtId="49" fontId="58" fillId="0" borderId="70" xfId="0" applyNumberFormat="1" applyFont="1" applyFill="1" applyBorder="1" applyAlignment="1">
      <alignment horizontal="center" vertical="center" wrapText="1"/>
    </xf>
    <xf numFmtId="49" fontId="58" fillId="0" borderId="77" xfId="0" applyNumberFormat="1" applyFont="1" applyFill="1" applyBorder="1" applyAlignment="1">
      <alignment horizontal="center" vertical="center" wrapText="1"/>
    </xf>
    <xf numFmtId="49" fontId="58" fillId="0" borderId="71" xfId="0" applyNumberFormat="1" applyFont="1" applyFill="1" applyBorder="1" applyAlignment="1">
      <alignment horizontal="center" vertical="center" wrapText="1"/>
    </xf>
    <xf numFmtId="2" fontId="58" fillId="0" borderId="5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58" fillId="0" borderId="77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167" fontId="30" fillId="7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166" fontId="34" fillId="0" borderId="0" xfId="0" applyNumberFormat="1" applyFont="1" applyFill="1" applyBorder="1"/>
    <xf numFmtId="4" fontId="34" fillId="0" borderId="0" xfId="0" applyNumberFormat="1" applyFont="1" applyFill="1" applyBorder="1"/>
    <xf numFmtId="166" fontId="33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/>
    <xf numFmtId="166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4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/>
    <xf numFmtId="0" fontId="44" fillId="0" borderId="0" xfId="0" applyFont="1" applyFill="1" applyBorder="1" applyAlignment="1">
      <alignment horizontal="left" vertical="center"/>
    </xf>
    <xf numFmtId="166" fontId="29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0" fontId="74" fillId="0" borderId="0" xfId="0" applyFont="1" applyFill="1" applyBorder="1"/>
    <xf numFmtId="4" fontId="31" fillId="0" borderId="0" xfId="0" applyNumberFormat="1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 shrinkToFit="1"/>
    </xf>
  </cellXfs>
  <cellStyles count="243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2 2" xfId="240"/>
    <cellStyle name="Обычный 3 2 2 2 3 2 2 2 2 2 4 2 2 2 2 2 3" xfId="24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497501237980669E-2"/>
                  <c:y val="-3.764962778151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080903455063307E-2"/>
                  <c:y val="-4.4691108859247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152428443861028E-2"/>
                  <c:y val="-5.5211775992224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166353558715493E-2"/>
                  <c:y val="-6.4976024961377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126220933680416E-2"/>
                  <c:y val="3.780635357507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58026107529727E-2"/>
                  <c:y val="-2.6824157456477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диаграмма!$AV$27:$BC$27</c:f>
              <c:strCache>
                <c:ptCount val="8"/>
                <c:pt idx="0">
                  <c:v>1 кв. 2015</c:v>
                </c:pt>
                <c:pt idx="1">
                  <c:v>2 кв. 2015</c:v>
                </c:pt>
                <c:pt idx="2">
                  <c:v>3 кв. 2015</c:v>
                </c:pt>
                <c:pt idx="3">
                  <c:v>4 кв. 2015</c:v>
                </c:pt>
                <c:pt idx="4">
                  <c:v>1 кв. 2016</c:v>
                </c:pt>
                <c:pt idx="5">
                  <c:v>2 кв. 2016</c:v>
                </c:pt>
                <c:pt idx="6">
                  <c:v>3 кв. 2016</c:v>
                </c:pt>
                <c:pt idx="7">
                  <c:v>4 кв. 2016</c:v>
                </c:pt>
              </c:strCache>
            </c:strRef>
          </c:cat>
          <c:val>
            <c:numRef>
              <c:f>диаграмма!$AV$28:$BC$28</c:f>
              <c:numCache>
                <c:formatCode>#,##0</c:formatCode>
                <c:ptCount val="8"/>
                <c:pt idx="0">
                  <c:v>2336</c:v>
                </c:pt>
                <c:pt idx="1">
                  <c:v>3474</c:v>
                </c:pt>
                <c:pt idx="2">
                  <c:v>3157</c:v>
                </c:pt>
                <c:pt idx="3">
                  <c:v>3619</c:v>
                </c:pt>
                <c:pt idx="4">
                  <c:v>2842</c:v>
                </c:pt>
                <c:pt idx="5">
                  <c:v>3131</c:v>
                </c:pt>
                <c:pt idx="6">
                  <c:v>3030</c:v>
                </c:pt>
                <c:pt idx="7">
                  <c:v>3466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590165134739184E-2"/>
                  <c:y val="5.3917891715343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220365054968959E-2"/>
                  <c:y val="-3.485471961903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105640374804667E-2"/>
                  <c:y val="4.1015119082071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024569714743234E-2"/>
                  <c:y val="-3.2585887000491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74647954265054E-2"/>
                  <c:y val="-4.1287016185576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диаграмма!$AV$27:$BC$27</c:f>
              <c:strCache>
                <c:ptCount val="8"/>
                <c:pt idx="0">
                  <c:v>1 кв. 2015</c:v>
                </c:pt>
                <c:pt idx="1">
                  <c:v>2 кв. 2015</c:v>
                </c:pt>
                <c:pt idx="2">
                  <c:v>3 кв. 2015</c:v>
                </c:pt>
                <c:pt idx="3">
                  <c:v>4 кв. 2015</c:v>
                </c:pt>
                <c:pt idx="4">
                  <c:v>1 кв. 2016</c:v>
                </c:pt>
                <c:pt idx="5">
                  <c:v>2 кв. 2016</c:v>
                </c:pt>
                <c:pt idx="6">
                  <c:v>3 кв. 2016</c:v>
                </c:pt>
                <c:pt idx="7">
                  <c:v>4 кв. 2016</c:v>
                </c:pt>
              </c:strCache>
            </c:strRef>
          </c:cat>
          <c:val>
            <c:numRef>
              <c:f>диаграмма!$AV$29:$BC$29</c:f>
              <c:numCache>
                <c:formatCode>#,##0</c:formatCode>
                <c:ptCount val="8"/>
                <c:pt idx="0">
                  <c:v>2735</c:v>
                </c:pt>
                <c:pt idx="1">
                  <c:v>3111</c:v>
                </c:pt>
                <c:pt idx="2">
                  <c:v>3845</c:v>
                </c:pt>
                <c:pt idx="3">
                  <c:v>3435</c:v>
                </c:pt>
                <c:pt idx="4">
                  <c:v>2684</c:v>
                </c:pt>
                <c:pt idx="5">
                  <c:v>3045</c:v>
                </c:pt>
                <c:pt idx="6">
                  <c:v>3860</c:v>
                </c:pt>
                <c:pt idx="7">
                  <c:v>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623328"/>
        <c:axId val="306623888"/>
      </c:lineChart>
      <c:catAx>
        <c:axId val="3066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06623888"/>
        <c:crosses val="autoZero"/>
        <c:auto val="1"/>
        <c:lblAlgn val="ctr"/>
        <c:lblOffset val="100"/>
        <c:noMultiLvlLbl val="0"/>
      </c:catAx>
      <c:valAx>
        <c:axId val="306623888"/>
        <c:scaling>
          <c:orientation val="minMax"/>
          <c:min val="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06623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65429115570409E-2"/>
                  <c:y val="3.6260012952926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185449822025544E-2"/>
                  <c:y val="3.6979104884616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91241859619376E-2"/>
                  <c:y val="3.1060299280771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950096"/>
        <c:axId val="311950656"/>
      </c:lineChart>
      <c:catAx>
        <c:axId val="31195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95065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5009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68768325006975E-2"/>
                  <c:y val="-2.348844384230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4380736214381E-2"/>
                  <c:y val="-4.0988879797180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903976572580708E-2"/>
                  <c:y val="-2.3917959999463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148512881082529E-2"/>
                  <c:y val="-2.9878871614642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3792989151350176E-3"/>
                  <c:y val="-1.5844612268440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34478564139172E-2"/>
                  <c:y val="2.334813344243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54576"/>
        <c:axId val="311955136"/>
      </c:lineChart>
      <c:catAx>
        <c:axId val="31195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95513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545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6975246475943E-2"/>
                  <c:y val="3.053437792124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80824659615667E-2"/>
                  <c:y val="3.8803739891296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3130616144201E-2"/>
                  <c:y val="4.2887267170252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22551258895888E-2"/>
                  <c:y val="3.80963572130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602944255807293E-2"/>
                  <c:y val="3.8942585664919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01056127803262E-2"/>
                  <c:y val="4.146490183457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121750527884646E-2"/>
                  <c:y val="3.8189895418440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210868054439194E-2"/>
                  <c:y val="3.865261722821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92229175039217E-2"/>
                  <c:y val="-4.372677256360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959056"/>
        <c:axId val="311959616"/>
      </c:lineChart>
      <c:catAx>
        <c:axId val="31195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5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959616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5905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3196218484673E-2"/>
                  <c:y val="3.45298684780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09228488588829E-2"/>
                  <c:y val="4.125655489570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20501292452567E-2"/>
                  <c:y val="5.5778351770146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442331913604805E-2"/>
                  <c:y val="4.107117584148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963536"/>
        <c:axId val="311964096"/>
      </c:lineChart>
      <c:catAx>
        <c:axId val="31196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96409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19635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2791200"/>
        <c:axId val="312791760"/>
        <c:axId val="0"/>
      </c:bar3DChart>
      <c:catAx>
        <c:axId val="3127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79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79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79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2794560"/>
        <c:axId val="312795120"/>
        <c:axId val="0"/>
      </c:bar3DChart>
      <c:catAx>
        <c:axId val="3127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79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79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79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2015-2016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142308069091143E-2"/>
                  <c:y val="-4.09091166936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'!$I$76:$T$76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'!$I$77:$T$77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  <c:pt idx="6" formatCode="0.0">
                  <c:v>106.91</c:v>
                </c:pt>
                <c:pt idx="7" formatCode="0.0">
                  <c:v>107.7</c:v>
                </c:pt>
                <c:pt idx="8" formatCode="0.0">
                  <c:v>108.22</c:v>
                </c:pt>
                <c:pt idx="9" formatCode="0.0">
                  <c:v>108.99</c:v>
                </c:pt>
                <c:pt idx="10" formatCode="0.0">
                  <c:v>109.94</c:v>
                </c:pt>
                <c:pt idx="11" formatCode="0.0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054306445028466E-2"/>
                  <c:y val="-4.622237656098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'!$I$76:$T$76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'!$I$78:$T$78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 formatCode="0.0">
                  <c:v>102.18</c:v>
                </c:pt>
                <c:pt idx="4" formatCode="0.0">
                  <c:v>102.26</c:v>
                </c:pt>
                <c:pt idx="5" formatCode="0.0">
                  <c:v>102.36</c:v>
                </c:pt>
                <c:pt idx="6" formatCode="0.0">
                  <c:v>102.76</c:v>
                </c:pt>
                <c:pt idx="7" formatCode="0.0">
                  <c:v>103.18</c:v>
                </c:pt>
                <c:pt idx="8" formatCode="0.0">
                  <c:v>103.3</c:v>
                </c:pt>
                <c:pt idx="9" formatCode="0.0">
                  <c:v>103.7</c:v>
                </c:pt>
                <c:pt idx="10" formatCode="0.0">
                  <c:v>104.2</c:v>
                </c:pt>
                <c:pt idx="11" formatCode="0.0">
                  <c:v>104.7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97920"/>
        <c:axId val="312798480"/>
      </c:lineChart>
      <c:catAx>
        <c:axId val="3127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12798480"/>
        <c:crosses val="autoZero"/>
        <c:auto val="1"/>
        <c:lblAlgn val="ctr"/>
        <c:lblOffset val="100"/>
        <c:noMultiLvlLbl val="0"/>
      </c:catAx>
      <c:valAx>
        <c:axId val="312798480"/>
        <c:scaling>
          <c:orientation val="minMax"/>
          <c:min val="97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312797920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2801840"/>
        <c:axId val="312802400"/>
        <c:axId val="0"/>
      </c:bar3DChart>
      <c:catAx>
        <c:axId val="31280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80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0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80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2805200"/>
        <c:axId val="312805760"/>
        <c:axId val="0"/>
      </c:bar3DChart>
      <c:catAx>
        <c:axId val="3128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80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80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280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4508240"/>
        <c:axId val="314508800"/>
        <c:axId val="0"/>
      </c:bar3DChart>
      <c:catAx>
        <c:axId val="31450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450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50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450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01.01.2017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- 28,2%
(2015г. - 26,1%)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- 30,6%
(2015г. - 31,9%)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- 25,3%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- 26,6%)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- 15,0%
(2015г. - 14,0%)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- 0,9%
(2015г. - 1,4%)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28.2</c:v>
                </c:pt>
                <c:pt idx="1">
                  <c:v>30.6</c:v>
                </c:pt>
                <c:pt idx="2">
                  <c:v>25.3</c:v>
                </c:pt>
                <c:pt idx="3">
                  <c:v>15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4511600"/>
        <c:axId val="314512160"/>
        <c:axId val="0"/>
      </c:bar3DChart>
      <c:catAx>
        <c:axId val="31451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45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51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451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01.01.2016г.</c:v>
                </c:pt>
                <c:pt idx="1">
                  <c:v>на 01.01.2017г.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35.4</c:v>
                </c:pt>
                <c:pt idx="1">
                  <c:v>43.3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01.01.2016г.</c:v>
                </c:pt>
                <c:pt idx="1">
                  <c:v>на 01.01.2017г.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64.599999999999994</c:v>
                </c:pt>
                <c:pt idx="1">
                  <c:v>56.7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8988880"/>
        <c:axId val="308989440"/>
        <c:axId val="0"/>
      </c:bar3DChart>
      <c:catAx>
        <c:axId val="30898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0898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98944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0898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01.01.2016г.</c:v>
                </c:pt>
                <c:pt idx="1">
                  <c:v>на 01.01.2017г.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34.5</c:v>
                </c:pt>
                <c:pt idx="1">
                  <c:v>31.9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01.01.2016г.</c:v>
                </c:pt>
                <c:pt idx="1">
                  <c:v>на 01.01.2017г.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33.9</c:v>
                </c:pt>
                <c:pt idx="1">
                  <c:v>33.6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01.01.2016г.</c:v>
                </c:pt>
                <c:pt idx="1">
                  <c:v>на 01.01.2017г.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31.6</c:v>
                </c:pt>
                <c:pt idx="1">
                  <c:v>34.5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8993360"/>
        <c:axId val="308993920"/>
        <c:axId val="0"/>
      </c:bar3DChart>
      <c:catAx>
        <c:axId val="30899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0899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99392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0899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декабрь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3701.89</c:v>
                </c:pt>
                <c:pt idx="1">
                  <c:v>4152.71</c:v>
                </c:pt>
                <c:pt idx="2">
                  <c:v>5355.04</c:v>
                </c:pt>
                <c:pt idx="3">
                  <c:v>5620.83</c:v>
                </c:pt>
                <c:pt idx="4">
                  <c:v>5649.95</c:v>
                </c:pt>
                <c:pt idx="5">
                  <c:v>6305.93</c:v>
                </c:pt>
                <c:pt idx="6">
                  <c:v>6636.93</c:v>
                </c:pt>
                <c:pt idx="7">
                  <c:v>9204.08</c:v>
                </c:pt>
              </c:numCache>
            </c:numRef>
          </c:val>
        </c:ser>
        <c:ser>
          <c:idx val="1"/>
          <c:order val="1"/>
          <c:tx>
            <c:v>2015 декабрь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3589.92</c:v>
                </c:pt>
                <c:pt idx="1">
                  <c:v>4063.97</c:v>
                </c:pt>
                <c:pt idx="2">
                  <c:v>5310.43</c:v>
                </c:pt>
                <c:pt idx="3">
                  <c:v>5338.1</c:v>
                </c:pt>
                <c:pt idx="4">
                  <c:v>5495.5</c:v>
                </c:pt>
                <c:pt idx="5">
                  <c:v>5838.08</c:v>
                </c:pt>
                <c:pt idx="6">
                  <c:v>6491.18</c:v>
                </c:pt>
                <c:pt idx="7">
                  <c:v>8392.52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309344304"/>
        <c:axId val="305888784"/>
      </c:barChart>
      <c:catAx>
        <c:axId val="30934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0588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888784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09344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3069120"/>
        <c:axId val="313069680"/>
        <c:axId val="0"/>
      </c:bar3DChart>
      <c:catAx>
        <c:axId val="3130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30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06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3069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60632395133923E-2"/>
                  <c:y val="-4.9559923319533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60464783730901E-2"/>
                  <c:y val="-2.655273216115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5515514864571E-2"/>
                  <c:y val="-2.859865317954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3073040"/>
        <c:axId val="313073600"/>
      </c:lineChart>
      <c:catAx>
        <c:axId val="3130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30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0736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307304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418946059942366E-2"/>
                  <c:y val="2.4969793530996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453463620613091E-2"/>
                  <c:y val="-3.5819493915839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3077520"/>
        <c:axId val="313078080"/>
      </c:lineChart>
      <c:catAx>
        <c:axId val="31307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30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078080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3077520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13081440"/>
        <c:axId val="313082000"/>
        <c:axId val="0"/>
      </c:bar3DChart>
      <c:catAx>
        <c:axId val="3130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308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08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130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91</xdr:row>
      <xdr:rowOff>247386</xdr:rowOff>
    </xdr:from>
    <xdr:to>
      <xdr:col>10</xdr:col>
      <xdr:colOff>615156</xdr:colOff>
      <xdr:row>146</xdr:row>
      <xdr:rowOff>66144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905000" y="81915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905000" y="87630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1477347</xdr:colOff>
      <xdr:row>92</xdr:row>
      <xdr:rowOff>140189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T131"/>
  <sheetViews>
    <sheetView zoomScale="80" zoomScaleNormal="80" workbookViewId="0">
      <selection activeCell="E78" sqref="E77:E78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239" bestFit="1" customWidth="1"/>
    <col min="84" max="84" width="16.42578125" style="239" bestFit="1" customWidth="1"/>
    <col min="85" max="85" width="17.42578125" style="239" bestFit="1" customWidth="1"/>
    <col min="86" max="86" width="16.5703125" style="239" bestFit="1" customWidth="1"/>
    <col min="87" max="87" width="18" style="239" bestFit="1" customWidth="1"/>
    <col min="88" max="88" width="14.28515625" style="239" bestFit="1" customWidth="1"/>
    <col min="89" max="89" width="16.42578125" style="239" bestFit="1" customWidth="1" collapsed="1"/>
    <col min="90" max="90" width="13.140625" style="239" bestFit="1" customWidth="1"/>
    <col min="91" max="92" width="15" style="239" bestFit="1" customWidth="1"/>
    <col min="93" max="93" width="16" style="239" bestFit="1" customWidth="1"/>
    <col min="94" max="94" width="18.7109375" style="239" bestFit="1" customWidth="1"/>
    <col min="95" max="97" width="18.7109375" style="239" customWidth="1"/>
    <col min="98" max="98" width="80" style="2" bestFit="1" customWidth="1" collapsed="1"/>
    <col min="99" max="16384" width="9.140625" style="2"/>
  </cols>
  <sheetData>
    <row r="1" spans="1:98" ht="27.75" customHeight="1" x14ac:dyDescent="0.4">
      <c r="A1" s="84" t="s">
        <v>54</v>
      </c>
      <c r="B1" s="87" t="s">
        <v>534</v>
      </c>
      <c r="C1" s="87" t="s">
        <v>535</v>
      </c>
      <c r="D1" s="85"/>
      <c r="F1" s="86"/>
    </row>
    <row r="2" spans="1:98" ht="16.5" x14ac:dyDescent="0.25">
      <c r="A2" s="71"/>
      <c r="B2" s="88"/>
      <c r="C2" s="70"/>
      <c r="D2" s="72"/>
      <c r="E2" s="3"/>
      <c r="BR2" s="239"/>
      <c r="BS2" s="239"/>
      <c r="BT2" s="239"/>
      <c r="BU2" s="239"/>
    </row>
    <row r="3" spans="1:98" s="4" customFormat="1" ht="15.75" x14ac:dyDescent="0.25">
      <c r="A3" s="13"/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K3" s="1212"/>
      <c r="AL3" s="1212"/>
      <c r="AM3" s="1212"/>
      <c r="AN3" s="1212"/>
      <c r="AO3" s="1212"/>
      <c r="AP3" s="1212"/>
      <c r="AQ3" s="1212"/>
      <c r="AR3" s="1212"/>
      <c r="AS3" s="1212"/>
      <c r="AT3" s="1212"/>
      <c r="AU3" s="1212"/>
      <c r="AV3" s="1212"/>
      <c r="AW3" s="1212"/>
      <c r="AX3" s="1212"/>
      <c r="AY3" s="1212"/>
      <c r="AZ3" s="1212"/>
      <c r="BA3" s="1212"/>
      <c r="BB3" s="1212"/>
      <c r="BC3" s="1212"/>
      <c r="BD3" s="1212"/>
      <c r="BE3" s="1212"/>
      <c r="BF3" s="1212"/>
      <c r="BG3" s="1212"/>
      <c r="BH3" s="1212"/>
      <c r="BI3" s="1212"/>
      <c r="BJ3" s="1212"/>
      <c r="BK3" s="1212"/>
      <c r="BL3" s="1212"/>
      <c r="BM3" s="1212"/>
      <c r="BN3" s="1212"/>
      <c r="BO3" s="1212"/>
      <c r="BP3" s="1212"/>
      <c r="BQ3" s="1212"/>
      <c r="BR3" s="1212"/>
      <c r="BS3" s="1212"/>
      <c r="BT3" s="1212"/>
      <c r="BU3" s="706"/>
      <c r="BV3" s="1212"/>
      <c r="BW3" s="1212"/>
      <c r="BX3" s="1212"/>
      <c r="BY3" s="1212"/>
      <c r="BZ3" s="1212"/>
      <c r="CA3" s="1212"/>
      <c r="CB3" s="1212"/>
      <c r="CC3" s="1212"/>
      <c r="CD3" s="1212"/>
      <c r="CE3" s="1212"/>
      <c r="CF3" s="1212"/>
      <c r="CG3" s="706"/>
      <c r="CH3" s="1212"/>
      <c r="CI3" s="1212"/>
      <c r="CJ3" s="1212"/>
      <c r="CK3" s="1212"/>
      <c r="CL3" s="1212"/>
      <c r="CM3" s="1212"/>
      <c r="CN3" s="1212"/>
      <c r="CO3" s="1212"/>
      <c r="CP3" s="1212"/>
      <c r="CQ3" s="1212"/>
      <c r="CR3" s="1212"/>
      <c r="CS3" s="706"/>
    </row>
    <row r="4" spans="1:98" s="4" customFormat="1" ht="15.75" x14ac:dyDescent="0.25">
      <c r="A4" s="1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1213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1213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1213"/>
      <c r="CT4" s="13"/>
    </row>
    <row r="5" spans="1:98" s="4" customFormat="1" ht="15.75" x14ac:dyDescent="0.25">
      <c r="A5" s="1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1213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1213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1213"/>
      <c r="CT5" s="13"/>
    </row>
    <row r="6" spans="1:98" s="4" customFormat="1" ht="15.75" x14ac:dyDescent="0.25">
      <c r="A6" s="1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1213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1213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1213"/>
      <c r="CT6" s="13"/>
    </row>
    <row r="7" spans="1:98" s="4" customFormat="1" ht="15.75" x14ac:dyDescent="0.25">
      <c r="A7" s="13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1213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1213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1213"/>
      <c r="CT7" s="13"/>
    </row>
    <row r="8" spans="1:98" s="4" customFormat="1" ht="15.75" x14ac:dyDescent="0.25">
      <c r="A8" s="1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1213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1213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1213"/>
      <c r="CT8" s="13"/>
    </row>
    <row r="9" spans="1:98" s="4" customFormat="1" ht="15.75" x14ac:dyDescent="0.25">
      <c r="A9" s="13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1213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1213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1213"/>
      <c r="CT9" s="13"/>
    </row>
    <row r="10" spans="1:98" ht="17.25" thickBot="1" x14ac:dyDescent="0.3">
      <c r="A10" s="73"/>
      <c r="B10" s="74"/>
      <c r="C10" s="75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76"/>
    </row>
    <row r="11" spans="1:98" ht="16.5" x14ac:dyDescent="0.25">
      <c r="A11" s="568" t="s">
        <v>34</v>
      </c>
      <c r="B11" s="569" t="str">
        <f>B1</f>
        <v>на 01.01.2016г.</v>
      </c>
      <c r="C11" s="570" t="str">
        <f>C1</f>
        <v>на 01.01.2017г.</v>
      </c>
      <c r="D11" s="72"/>
    </row>
    <row r="12" spans="1:98" ht="15.75" customHeight="1" x14ac:dyDescent="0.2">
      <c r="A12" s="571"/>
      <c r="B12" s="572"/>
      <c r="C12" s="573"/>
      <c r="P12" s="77"/>
    </row>
    <row r="13" spans="1:98" ht="16.5" x14ac:dyDescent="0.25">
      <c r="A13" s="574" t="s">
        <v>100</v>
      </c>
      <c r="B13" s="575">
        <v>35.4</v>
      </c>
      <c r="C13" s="576">
        <v>43.3</v>
      </c>
      <c r="D13" s="72"/>
      <c r="P13" s="3"/>
      <c r="BG13" s="239"/>
      <c r="BH13" s="239"/>
      <c r="BI13" s="239"/>
      <c r="BJ13" s="239"/>
    </row>
    <row r="14" spans="1:98" ht="17.25" thickBot="1" x14ac:dyDescent="0.3">
      <c r="A14" s="577" t="s">
        <v>101</v>
      </c>
      <c r="B14" s="578">
        <v>64.599999999999994</v>
      </c>
      <c r="C14" s="579">
        <v>56.7</v>
      </c>
      <c r="P14" s="3"/>
    </row>
    <row r="15" spans="1:98" ht="17.25" thickBot="1" x14ac:dyDescent="0.3">
      <c r="A15" s="580"/>
      <c r="B15" s="581">
        <f>B14+B13</f>
        <v>100</v>
      </c>
      <c r="C15" s="582">
        <f>C14+C13</f>
        <v>100</v>
      </c>
      <c r="P15" s="3"/>
    </row>
    <row r="16" spans="1:98" s="239" customFormat="1" ht="16.5" x14ac:dyDescent="0.25">
      <c r="A16" s="580" t="s">
        <v>35</v>
      </c>
      <c r="B16" s="583" t="str">
        <f>B1</f>
        <v>на 01.01.2016г.</v>
      </c>
      <c r="C16" s="584" t="str">
        <f>C1</f>
        <v>на 01.01.2017г.</v>
      </c>
      <c r="D16" s="72"/>
      <c r="P16" s="3"/>
    </row>
    <row r="17" spans="1:55" ht="16.5" x14ac:dyDescent="0.25">
      <c r="A17" s="585" t="s">
        <v>102</v>
      </c>
      <c r="B17" s="586">
        <v>34.5</v>
      </c>
      <c r="C17" s="576">
        <v>31.9</v>
      </c>
      <c r="D17" s="72"/>
      <c r="P17" s="3"/>
    </row>
    <row r="18" spans="1:55" ht="16.5" x14ac:dyDescent="0.25">
      <c r="A18" s="585" t="s">
        <v>103</v>
      </c>
      <c r="B18" s="586">
        <v>33.9</v>
      </c>
      <c r="C18" s="576">
        <v>33.6</v>
      </c>
      <c r="D18" s="72"/>
      <c r="P18" s="3"/>
    </row>
    <row r="19" spans="1:55" ht="17.25" thickBot="1" x14ac:dyDescent="0.3">
      <c r="A19" s="587" t="s">
        <v>104</v>
      </c>
      <c r="B19" s="588">
        <v>31.6</v>
      </c>
      <c r="C19" s="579">
        <v>34.5</v>
      </c>
      <c r="D19" s="72"/>
      <c r="P19" s="3"/>
    </row>
    <row r="20" spans="1:55" ht="16.5" x14ac:dyDescent="0.25">
      <c r="A20" s="589"/>
      <c r="B20" s="590">
        <f>B17+B18+B19</f>
        <v>100</v>
      </c>
      <c r="C20" s="591">
        <f>C17+C18+C19</f>
        <v>100</v>
      </c>
      <c r="D20" s="72"/>
      <c r="P20" s="3"/>
    </row>
    <row r="21" spans="1:55" ht="15.75" x14ac:dyDescent="0.25">
      <c r="A21" s="592" t="s">
        <v>475</v>
      </c>
      <c r="B21" s="593">
        <v>26.1</v>
      </c>
      <c r="C21" s="594">
        <v>28.2</v>
      </c>
      <c r="D21" s="7"/>
    </row>
    <row r="22" spans="1:55" ht="16.5" x14ac:dyDescent="0.25">
      <c r="A22" s="592" t="s">
        <v>163</v>
      </c>
      <c r="B22" s="593">
        <v>31.9</v>
      </c>
      <c r="C22" s="594">
        <v>30.6</v>
      </c>
      <c r="D22" s="1"/>
      <c r="E22" s="69"/>
      <c r="F22" s="239"/>
    </row>
    <row r="23" spans="1:55" ht="16.5" x14ac:dyDescent="0.25">
      <c r="A23" s="592" t="s">
        <v>137</v>
      </c>
      <c r="B23" s="593">
        <v>26.6</v>
      </c>
      <c r="C23" s="594">
        <v>25.3</v>
      </c>
      <c r="D23" s="1"/>
      <c r="E23" s="69"/>
      <c r="F23" s="239"/>
    </row>
    <row r="24" spans="1:55" ht="16.5" x14ac:dyDescent="0.25">
      <c r="A24" s="592" t="s">
        <v>277</v>
      </c>
      <c r="B24" s="593">
        <v>14</v>
      </c>
      <c r="C24" s="594">
        <v>15</v>
      </c>
      <c r="D24" s="1"/>
      <c r="E24" s="69"/>
      <c r="F24" s="239"/>
    </row>
    <row r="25" spans="1:55" ht="16.5" thickBot="1" x14ac:dyDescent="0.3">
      <c r="A25" s="595" t="s">
        <v>215</v>
      </c>
      <c r="B25" s="596">
        <v>1.4</v>
      </c>
      <c r="C25" s="597">
        <v>0.9</v>
      </c>
      <c r="D25" s="7"/>
      <c r="E25" s="239"/>
      <c r="F25" s="239"/>
    </row>
    <row r="26" spans="1:55" ht="17.25" thickBot="1" x14ac:dyDescent="0.25">
      <c r="A26" s="239"/>
      <c r="B26" s="147">
        <f>B21+B22+B23+B24+B25</f>
        <v>100</v>
      </c>
      <c r="C26" s="147">
        <f>C21+C22+C23+C24+C25</f>
        <v>100</v>
      </c>
      <c r="D26" s="1"/>
      <c r="E26" s="70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</row>
    <row r="27" spans="1:55" ht="16.5" x14ac:dyDescent="0.25">
      <c r="A27" s="1223"/>
      <c r="B27" s="786"/>
      <c r="C27" s="786"/>
      <c r="D27" s="786"/>
      <c r="E27" s="786"/>
      <c r="F27" s="239"/>
      <c r="G27" s="418"/>
      <c r="H27" s="419" t="s">
        <v>178</v>
      </c>
      <c r="I27" s="419" t="s">
        <v>179</v>
      </c>
      <c r="J27" s="419" t="s">
        <v>180</v>
      </c>
      <c r="K27" s="419" t="s">
        <v>181</v>
      </c>
      <c r="L27" s="419" t="s">
        <v>182</v>
      </c>
      <c r="M27" s="419" t="s">
        <v>183</v>
      </c>
      <c r="N27" s="419" t="s">
        <v>184</v>
      </c>
      <c r="O27" s="419" t="s">
        <v>185</v>
      </c>
      <c r="P27" s="419" t="s">
        <v>186</v>
      </c>
      <c r="Q27" s="419" t="s">
        <v>187</v>
      </c>
      <c r="R27" s="419" t="s">
        <v>188</v>
      </c>
      <c r="S27" s="419" t="s">
        <v>189</v>
      </c>
      <c r="T27" s="419" t="s">
        <v>190</v>
      </c>
      <c r="U27" s="419" t="s">
        <v>191</v>
      </c>
      <c r="V27" s="419" t="s">
        <v>192</v>
      </c>
      <c r="W27" s="419" t="s">
        <v>193</v>
      </c>
      <c r="X27" s="419" t="s">
        <v>194</v>
      </c>
      <c r="Y27" s="419" t="s">
        <v>195</v>
      </c>
      <c r="Z27" s="419" t="s">
        <v>196</v>
      </c>
      <c r="AA27" s="419" t="s">
        <v>197</v>
      </c>
      <c r="AB27" s="419" t="s">
        <v>198</v>
      </c>
      <c r="AC27" s="419" t="s">
        <v>199</v>
      </c>
      <c r="AD27" s="419" t="s">
        <v>200</v>
      </c>
      <c r="AE27" s="419" t="s">
        <v>201</v>
      </c>
      <c r="AF27" s="419" t="s">
        <v>202</v>
      </c>
      <c r="AG27" s="419" t="s">
        <v>203</v>
      </c>
      <c r="AH27" s="420" t="s">
        <v>204</v>
      </c>
      <c r="AI27" s="420" t="s">
        <v>206</v>
      </c>
      <c r="AJ27" s="420" t="s">
        <v>207</v>
      </c>
      <c r="AK27" s="420" t="s">
        <v>208</v>
      </c>
      <c r="AL27" s="420" t="s">
        <v>210</v>
      </c>
      <c r="AM27" s="420" t="s">
        <v>211</v>
      </c>
      <c r="AN27" s="420" t="s">
        <v>216</v>
      </c>
      <c r="AO27" s="420" t="s">
        <v>218</v>
      </c>
      <c r="AP27" s="421" t="s">
        <v>222</v>
      </c>
      <c r="AQ27" s="421" t="s">
        <v>261</v>
      </c>
      <c r="AR27" s="421" t="s">
        <v>276</v>
      </c>
      <c r="AS27" s="421" t="s">
        <v>283</v>
      </c>
      <c r="AT27" s="421" t="s">
        <v>287</v>
      </c>
      <c r="AU27" s="421" t="s">
        <v>304</v>
      </c>
      <c r="AV27" s="421" t="s">
        <v>317</v>
      </c>
      <c r="AW27" s="421" t="s">
        <v>318</v>
      </c>
      <c r="AX27" s="421" t="s">
        <v>395</v>
      </c>
      <c r="AY27" s="421" t="s">
        <v>402</v>
      </c>
      <c r="AZ27" s="421" t="s">
        <v>451</v>
      </c>
      <c r="BA27" s="421" t="s">
        <v>472</v>
      </c>
      <c r="BB27" s="421" t="s">
        <v>507</v>
      </c>
      <c r="BC27" s="421" t="s">
        <v>527</v>
      </c>
    </row>
    <row r="28" spans="1:55" ht="16.5" x14ac:dyDescent="0.25">
      <c r="A28" s="1224"/>
      <c r="B28" s="1225"/>
      <c r="C28" s="36"/>
      <c r="D28" s="36"/>
      <c r="E28" s="46"/>
      <c r="F28" s="239"/>
      <c r="G28" s="422" t="s">
        <v>62</v>
      </c>
      <c r="H28" s="423">
        <v>697</v>
      </c>
      <c r="I28" s="423">
        <v>675</v>
      </c>
      <c r="J28" s="423">
        <v>619</v>
      </c>
      <c r="K28" s="423">
        <v>826</v>
      </c>
      <c r="L28" s="423">
        <v>655</v>
      </c>
      <c r="M28" s="423">
        <v>815</v>
      </c>
      <c r="N28" s="423">
        <v>681</v>
      </c>
      <c r="O28" s="423">
        <v>1011</v>
      </c>
      <c r="P28" s="423">
        <v>862</v>
      </c>
      <c r="Q28" s="423">
        <v>865</v>
      </c>
      <c r="R28" s="423">
        <v>903</v>
      </c>
      <c r="S28" s="423">
        <v>829</v>
      </c>
      <c r="T28" s="423">
        <v>957</v>
      </c>
      <c r="U28" s="423">
        <v>1049</v>
      </c>
      <c r="V28" s="423">
        <v>1015</v>
      </c>
      <c r="W28" s="423">
        <v>1149</v>
      </c>
      <c r="X28" s="423">
        <v>601</v>
      </c>
      <c r="Y28" s="423">
        <v>1069</v>
      </c>
      <c r="Z28" s="423">
        <v>939</v>
      </c>
      <c r="AA28" s="423">
        <v>552</v>
      </c>
      <c r="AB28" s="423">
        <v>855</v>
      </c>
      <c r="AC28" s="423">
        <v>976</v>
      </c>
      <c r="AD28" s="423">
        <v>1392</v>
      </c>
      <c r="AE28" s="423">
        <v>1125</v>
      </c>
      <c r="AF28" s="423">
        <v>2202</v>
      </c>
      <c r="AG28" s="423">
        <v>2004</v>
      </c>
      <c r="AH28" s="424">
        <v>2503</v>
      </c>
      <c r="AI28" s="424">
        <v>2952</v>
      </c>
      <c r="AJ28" s="424">
        <v>2754</v>
      </c>
      <c r="AK28" s="424">
        <v>2585</v>
      </c>
      <c r="AL28" s="424">
        <v>2679</v>
      </c>
      <c r="AM28" s="424">
        <v>2969</v>
      </c>
      <c r="AN28" s="424">
        <v>2849</v>
      </c>
      <c r="AO28" s="424">
        <v>2109</v>
      </c>
      <c r="AP28" s="392">
        <v>3192</v>
      </c>
      <c r="AQ28" s="392">
        <v>2858</v>
      </c>
      <c r="AR28" s="392">
        <v>2252</v>
      </c>
      <c r="AS28" s="392">
        <v>3554</v>
      </c>
      <c r="AT28" s="392">
        <v>2982</v>
      </c>
      <c r="AU28" s="392">
        <v>3268</v>
      </c>
      <c r="AV28" s="392">
        <v>2336</v>
      </c>
      <c r="AW28" s="392">
        <v>3474</v>
      </c>
      <c r="AX28" s="392">
        <v>3157</v>
      </c>
      <c r="AY28" s="392">
        <v>3619</v>
      </c>
      <c r="AZ28" s="392">
        <v>2842</v>
      </c>
      <c r="BA28" s="392">
        <v>3131</v>
      </c>
      <c r="BB28" s="392">
        <f>9003-BA28-AZ28</f>
        <v>3030</v>
      </c>
      <c r="BC28" s="392">
        <f>12469-BB28-BA28-AZ28</f>
        <v>3466</v>
      </c>
    </row>
    <row r="29" spans="1:55" ht="16.5" x14ac:dyDescent="0.25">
      <c r="A29" s="1224"/>
      <c r="B29" s="1225"/>
      <c r="C29" s="36"/>
      <c r="D29" s="36"/>
      <c r="E29" s="46"/>
      <c r="F29" s="239"/>
      <c r="G29" s="422" t="s">
        <v>63</v>
      </c>
      <c r="H29" s="423">
        <v>1383</v>
      </c>
      <c r="I29" s="423">
        <v>1752</v>
      </c>
      <c r="J29" s="423">
        <v>2669</v>
      </c>
      <c r="K29" s="423">
        <v>2226</v>
      </c>
      <c r="L29" s="423">
        <v>1365</v>
      </c>
      <c r="M29" s="423">
        <v>1856</v>
      </c>
      <c r="N29" s="423">
        <v>2686</v>
      </c>
      <c r="O29" s="423">
        <v>2182</v>
      </c>
      <c r="P29" s="423">
        <v>1672</v>
      </c>
      <c r="Q29" s="423">
        <v>1752</v>
      </c>
      <c r="R29" s="423">
        <v>2555</v>
      </c>
      <c r="S29" s="423">
        <v>1755</v>
      </c>
      <c r="T29" s="423">
        <v>1600</v>
      </c>
      <c r="U29" s="423">
        <v>1821</v>
      </c>
      <c r="V29" s="423">
        <v>2705</v>
      </c>
      <c r="W29" s="423">
        <v>1746</v>
      </c>
      <c r="X29" s="423">
        <v>1356</v>
      </c>
      <c r="Y29" s="423">
        <v>1657</v>
      </c>
      <c r="Z29" s="423">
        <v>2159</v>
      </c>
      <c r="AA29" s="423">
        <v>1580</v>
      </c>
      <c r="AB29" s="423">
        <v>1256</v>
      </c>
      <c r="AC29" s="423">
        <v>1748</v>
      </c>
      <c r="AD29" s="423">
        <v>2311</v>
      </c>
      <c r="AE29" s="423">
        <v>1681</v>
      </c>
      <c r="AF29" s="423">
        <v>1486</v>
      </c>
      <c r="AG29" s="423">
        <v>2039</v>
      </c>
      <c r="AH29" s="424">
        <v>2667</v>
      </c>
      <c r="AI29" s="424">
        <v>2687</v>
      </c>
      <c r="AJ29" s="424">
        <v>2181</v>
      </c>
      <c r="AK29" s="424">
        <v>2695</v>
      </c>
      <c r="AL29" s="424">
        <v>3950</v>
      </c>
      <c r="AM29" s="424">
        <v>3372</v>
      </c>
      <c r="AN29" s="424">
        <v>2664</v>
      </c>
      <c r="AO29" s="424">
        <v>3291</v>
      </c>
      <c r="AP29" s="392">
        <v>4263</v>
      </c>
      <c r="AQ29" s="392">
        <v>3654</v>
      </c>
      <c r="AR29" s="392">
        <v>3012</v>
      </c>
      <c r="AS29" s="392">
        <v>3149</v>
      </c>
      <c r="AT29" s="392">
        <v>4063</v>
      </c>
      <c r="AU29" s="392">
        <v>3870</v>
      </c>
      <c r="AV29" s="392">
        <v>2735</v>
      </c>
      <c r="AW29" s="392">
        <v>3111</v>
      </c>
      <c r="AX29" s="392">
        <v>3845</v>
      </c>
      <c r="AY29" s="392">
        <v>3435</v>
      </c>
      <c r="AZ29" s="392">
        <v>2684</v>
      </c>
      <c r="BA29" s="392">
        <v>3045</v>
      </c>
      <c r="BB29" s="392">
        <f>9589-BA29-AZ29</f>
        <v>3860</v>
      </c>
      <c r="BC29" s="392">
        <f>13405-BB29-BA29-AZ29</f>
        <v>3816</v>
      </c>
    </row>
    <row r="30" spans="1:55" ht="17.25" thickBot="1" x14ac:dyDescent="0.3">
      <c r="A30" s="1224"/>
      <c r="B30" s="1225"/>
      <c r="C30" s="36"/>
      <c r="D30" s="36"/>
      <c r="E30" s="46"/>
      <c r="F30" s="239"/>
      <c r="G30" s="425" t="s">
        <v>205</v>
      </c>
      <c r="H30" s="426">
        <f t="shared" ref="H30:Y30" si="0">H29-H28</f>
        <v>686</v>
      </c>
      <c r="I30" s="426">
        <f t="shared" si="0"/>
        <v>1077</v>
      </c>
      <c r="J30" s="426">
        <f t="shared" si="0"/>
        <v>2050</v>
      </c>
      <c r="K30" s="426">
        <f t="shared" si="0"/>
        <v>1400</v>
      </c>
      <c r="L30" s="426">
        <f t="shared" si="0"/>
        <v>710</v>
      </c>
      <c r="M30" s="426">
        <f t="shared" si="0"/>
        <v>1041</v>
      </c>
      <c r="N30" s="426">
        <f t="shared" si="0"/>
        <v>2005</v>
      </c>
      <c r="O30" s="426">
        <f t="shared" si="0"/>
        <v>1171</v>
      </c>
      <c r="P30" s="426">
        <f t="shared" si="0"/>
        <v>810</v>
      </c>
      <c r="Q30" s="426">
        <f t="shared" si="0"/>
        <v>887</v>
      </c>
      <c r="R30" s="426">
        <f t="shared" si="0"/>
        <v>1652</v>
      </c>
      <c r="S30" s="426">
        <f t="shared" si="0"/>
        <v>926</v>
      </c>
      <c r="T30" s="426">
        <f t="shared" si="0"/>
        <v>643</v>
      </c>
      <c r="U30" s="426">
        <f t="shared" si="0"/>
        <v>772</v>
      </c>
      <c r="V30" s="426">
        <f t="shared" si="0"/>
        <v>1690</v>
      </c>
      <c r="W30" s="426">
        <f t="shared" si="0"/>
        <v>597</v>
      </c>
      <c r="X30" s="426">
        <f t="shared" si="0"/>
        <v>755</v>
      </c>
      <c r="Y30" s="426">
        <f t="shared" si="0"/>
        <v>588</v>
      </c>
      <c r="Z30" s="426">
        <f>Z28-Z29</f>
        <v>-1220</v>
      </c>
      <c r="AA30" s="426">
        <f t="shared" ref="AA30:AM30" si="1">AA28-AA29</f>
        <v>-1028</v>
      </c>
      <c r="AB30" s="426">
        <f t="shared" si="1"/>
        <v>-401</v>
      </c>
      <c r="AC30" s="426">
        <f t="shared" si="1"/>
        <v>-772</v>
      </c>
      <c r="AD30" s="426">
        <f t="shared" si="1"/>
        <v>-919</v>
      </c>
      <c r="AE30" s="426">
        <f t="shared" si="1"/>
        <v>-556</v>
      </c>
      <c r="AF30" s="426">
        <f t="shared" si="1"/>
        <v>716</v>
      </c>
      <c r="AG30" s="426">
        <f t="shared" si="1"/>
        <v>-35</v>
      </c>
      <c r="AH30" s="427">
        <f t="shared" si="1"/>
        <v>-164</v>
      </c>
      <c r="AI30" s="427">
        <f t="shared" si="1"/>
        <v>265</v>
      </c>
      <c r="AJ30" s="427">
        <f t="shared" si="1"/>
        <v>573</v>
      </c>
      <c r="AK30" s="427">
        <f t="shared" si="1"/>
        <v>-110</v>
      </c>
      <c r="AL30" s="427">
        <f t="shared" si="1"/>
        <v>-1271</v>
      </c>
      <c r="AM30" s="427">
        <f t="shared" si="1"/>
        <v>-403</v>
      </c>
      <c r="AN30" s="427">
        <f t="shared" ref="AN30:AS30" si="2">AN28-AN29</f>
        <v>185</v>
      </c>
      <c r="AO30" s="427">
        <f t="shared" si="2"/>
        <v>-1182</v>
      </c>
      <c r="AP30" s="109">
        <f t="shared" si="2"/>
        <v>-1071</v>
      </c>
      <c r="AQ30" s="109">
        <f t="shared" si="2"/>
        <v>-796</v>
      </c>
      <c r="AR30" s="109">
        <f t="shared" si="2"/>
        <v>-760</v>
      </c>
      <c r="AS30" s="109">
        <f t="shared" si="2"/>
        <v>405</v>
      </c>
      <c r="AT30" s="109">
        <f t="shared" ref="AT30:AU30" si="3">AT28-AT29</f>
        <v>-1081</v>
      </c>
      <c r="AU30" s="109">
        <f t="shared" si="3"/>
        <v>-602</v>
      </c>
      <c r="AV30" s="109">
        <f t="shared" ref="AV30:AW30" si="4">AV28-AV29</f>
        <v>-399</v>
      </c>
      <c r="AW30" s="109">
        <f t="shared" si="4"/>
        <v>363</v>
      </c>
      <c r="AX30" s="109">
        <f t="shared" ref="AX30:AY30" si="5">AX28-AX29</f>
        <v>-688</v>
      </c>
      <c r="AY30" s="109">
        <f t="shared" si="5"/>
        <v>184</v>
      </c>
      <c r="AZ30" s="109">
        <f t="shared" ref="AZ30:BA30" si="6">AZ28-AZ29</f>
        <v>158</v>
      </c>
      <c r="BA30" s="109">
        <f t="shared" si="6"/>
        <v>86</v>
      </c>
      <c r="BB30" s="109">
        <f>BB28-BB29</f>
        <v>-830</v>
      </c>
      <c r="BC30" s="109">
        <f>BC28-BC29</f>
        <v>-350</v>
      </c>
    </row>
    <row r="31" spans="1:55" ht="15.75" x14ac:dyDescent="0.25">
      <c r="A31" s="1226"/>
      <c r="B31" s="1225"/>
      <c r="C31" s="1225"/>
      <c r="D31" s="1225"/>
      <c r="E31" s="46"/>
      <c r="F31" s="239"/>
    </row>
    <row r="32" spans="1:55" x14ac:dyDescent="0.2">
      <c r="A32" s="4"/>
      <c r="B32" s="4"/>
      <c r="C32" s="239"/>
      <c r="D32" s="239"/>
      <c r="E32" s="239"/>
      <c r="F32" s="239"/>
    </row>
    <row r="33" spans="1:48" ht="15.75" customHeight="1" x14ac:dyDescent="0.2">
      <c r="A33" s="1214"/>
      <c r="B33" s="1215"/>
      <c r="C33" s="1215"/>
      <c r="D33" s="4"/>
      <c r="E33" s="4"/>
      <c r="F33" s="4"/>
      <c r="G33" s="4"/>
    </row>
    <row r="34" spans="1:48" ht="15.75" customHeight="1" x14ac:dyDescent="0.25">
      <c r="A34" s="1214"/>
      <c r="B34" s="1216"/>
      <c r="C34" s="1217"/>
      <c r="D34" s="4"/>
      <c r="E34" s="32"/>
      <c r="F34" s="48"/>
      <c r="G34" s="48"/>
    </row>
    <row r="35" spans="1:48" ht="16.5" x14ac:dyDescent="0.25">
      <c r="A35" s="32"/>
      <c r="B35" s="1218"/>
      <c r="C35" s="1"/>
      <c r="D35" s="4"/>
      <c r="E35" s="32"/>
      <c r="F35" s="48"/>
      <c r="G35" s="48"/>
      <c r="AT35" s="42"/>
      <c r="AU35" s="42"/>
      <c r="AV35" s="42"/>
    </row>
    <row r="36" spans="1:48" ht="16.5" x14ac:dyDescent="0.25">
      <c r="A36" s="32"/>
      <c r="B36" s="1218"/>
      <c r="C36" s="1"/>
      <c r="D36" s="4"/>
      <c r="E36" s="32"/>
      <c r="F36" s="48"/>
      <c r="G36" s="48"/>
      <c r="AT36" s="42"/>
      <c r="AU36" s="42"/>
      <c r="AV36" s="42"/>
    </row>
    <row r="37" spans="1:48" ht="16.5" x14ac:dyDescent="0.25">
      <c r="A37" s="5"/>
      <c r="B37" s="1218"/>
      <c r="C37" s="1"/>
      <c r="D37" s="4"/>
      <c r="E37" s="5"/>
      <c r="F37" s="48"/>
      <c r="G37" s="48"/>
    </row>
    <row r="38" spans="1:48" ht="16.5" x14ac:dyDescent="0.25">
      <c r="A38" s="32"/>
      <c r="B38" s="1218"/>
      <c r="C38" s="1"/>
      <c r="D38" s="4"/>
      <c r="E38" s="5"/>
      <c r="F38" s="48"/>
      <c r="G38" s="48"/>
    </row>
    <row r="39" spans="1:48" ht="16.5" x14ac:dyDescent="0.25">
      <c r="A39" s="5"/>
      <c r="B39" s="1218"/>
      <c r="C39" s="1"/>
      <c r="D39" s="4"/>
      <c r="E39" s="5"/>
      <c r="F39" s="48"/>
      <c r="G39" s="48"/>
    </row>
    <row r="40" spans="1:48" ht="16.5" x14ac:dyDescent="0.25">
      <c r="A40" s="5"/>
      <c r="B40" s="1218"/>
      <c r="C40" s="1"/>
      <c r="D40" s="4"/>
      <c r="E40" s="5"/>
      <c r="F40" s="4"/>
      <c r="G40" s="4"/>
    </row>
    <row r="41" spans="1:48" ht="16.5" x14ac:dyDescent="0.25">
      <c r="A41" s="5"/>
      <c r="B41" s="1218"/>
      <c r="C41" s="1"/>
      <c r="D41" s="4"/>
      <c r="E41" s="4"/>
      <c r="F41" s="4"/>
      <c r="G41" s="4"/>
    </row>
    <row r="42" spans="1:48" ht="16.5" x14ac:dyDescent="0.25">
      <c r="A42" s="5"/>
      <c r="B42" s="1218"/>
      <c r="C42" s="1"/>
      <c r="D42" s="4"/>
      <c r="E42" s="4"/>
      <c r="F42" s="4"/>
      <c r="G42" s="4"/>
    </row>
    <row r="43" spans="1:48" ht="16.5" x14ac:dyDescent="0.25">
      <c r="A43" s="72"/>
      <c r="B43" s="1219"/>
      <c r="C43" s="1220"/>
      <c r="D43" s="4"/>
      <c r="E43" s="32"/>
      <c r="F43" s="4"/>
      <c r="G43" s="4"/>
    </row>
    <row r="44" spans="1:48" ht="16.5" x14ac:dyDescent="0.25">
      <c r="A44" s="5"/>
      <c r="B44" s="1215"/>
      <c r="C44" s="1215"/>
      <c r="D44" s="5"/>
      <c r="E44" s="5"/>
      <c r="F44" s="4"/>
      <c r="G44" s="4"/>
    </row>
    <row r="45" spans="1:48" ht="16.5" x14ac:dyDescent="0.25">
      <c r="A45" s="5"/>
      <c r="B45" s="1220"/>
      <c r="C45" s="1220"/>
      <c r="D45" s="5"/>
      <c r="E45" s="32"/>
      <c r="F45" s="4"/>
      <c r="G45" s="4"/>
    </row>
    <row r="46" spans="1:48" ht="16.5" x14ac:dyDescent="0.25">
      <c r="A46" s="32"/>
      <c r="B46" s="1218"/>
      <c r="C46" s="3"/>
      <c r="D46" s="32"/>
      <c r="E46" s="5"/>
      <c r="F46" s="4"/>
      <c r="G46" s="4"/>
    </row>
    <row r="47" spans="1:48" ht="16.5" x14ac:dyDescent="0.25">
      <c r="A47" s="5"/>
      <c r="B47" s="1218"/>
      <c r="C47" s="3"/>
      <c r="D47" s="32"/>
      <c r="E47" s="5"/>
      <c r="F47" s="4"/>
      <c r="G47" s="4"/>
    </row>
    <row r="48" spans="1:48" ht="16.5" x14ac:dyDescent="0.25">
      <c r="A48" s="32"/>
      <c r="B48" s="1218"/>
      <c r="C48" s="3"/>
      <c r="D48" s="5"/>
      <c r="E48" s="4"/>
      <c r="F48" s="1221"/>
      <c r="G48" s="4"/>
    </row>
    <row r="49" spans="1:18" ht="16.5" x14ac:dyDescent="0.25">
      <c r="A49" s="5"/>
      <c r="B49" s="1218"/>
      <c r="C49" s="3"/>
      <c r="D49" s="5"/>
      <c r="E49" s="4"/>
      <c r="F49" s="4"/>
      <c r="G49" s="4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18" ht="16.5" x14ac:dyDescent="0.25">
      <c r="A50" s="5"/>
      <c r="B50" s="1218"/>
      <c r="C50" s="3"/>
      <c r="D50" s="5"/>
      <c r="E50" s="4"/>
      <c r="F50" s="4"/>
      <c r="G50" s="4"/>
      <c r="H50" s="4"/>
      <c r="I50" s="4"/>
      <c r="J50" s="796"/>
      <c r="K50" s="796"/>
      <c r="L50" s="796"/>
      <c r="M50" s="796"/>
      <c r="N50" s="796"/>
      <c r="O50" s="796"/>
      <c r="P50" s="4"/>
      <c r="Q50" s="239"/>
      <c r="R50" s="239"/>
    </row>
    <row r="51" spans="1:18" ht="16.5" x14ac:dyDescent="0.25">
      <c r="A51" s="5"/>
      <c r="B51" s="1218"/>
      <c r="C51" s="1"/>
      <c r="D51" s="5"/>
      <c r="E51" s="4"/>
      <c r="F51" s="4"/>
      <c r="G51" s="4"/>
      <c r="H51" s="4"/>
      <c r="I51" s="4"/>
      <c r="J51" s="785"/>
      <c r="K51" s="785"/>
      <c r="L51" s="785"/>
      <c r="M51" s="785"/>
      <c r="N51" s="785"/>
      <c r="O51" s="785"/>
      <c r="P51" s="4"/>
      <c r="Q51" s="239"/>
      <c r="R51" s="239"/>
    </row>
    <row r="52" spans="1:18" ht="16.5" x14ac:dyDescent="0.25">
      <c r="A52" s="5"/>
      <c r="B52" s="1218"/>
      <c r="C52" s="1"/>
      <c r="D52" s="5"/>
      <c r="E52" s="4"/>
      <c r="F52" s="4"/>
      <c r="G52" s="4"/>
      <c r="H52" s="4"/>
      <c r="I52" s="4"/>
      <c r="J52" s="785"/>
      <c r="K52" s="785"/>
      <c r="L52" s="785"/>
      <c r="M52" s="785"/>
      <c r="N52" s="785"/>
      <c r="O52" s="785"/>
      <c r="P52" s="4"/>
      <c r="Q52" s="239"/>
      <c r="R52" s="239"/>
    </row>
    <row r="53" spans="1:18" ht="16.5" x14ac:dyDescent="0.25">
      <c r="A53" s="72"/>
      <c r="B53" s="1222"/>
      <c r="C53" s="1220"/>
      <c r="D53" s="4"/>
      <c r="E53" s="4"/>
      <c r="F53" s="4"/>
      <c r="G53" s="4"/>
      <c r="H53" s="4"/>
      <c r="I53" s="787"/>
      <c r="J53" s="1227"/>
      <c r="K53" s="1227"/>
      <c r="L53" s="1227"/>
      <c r="M53" s="1227"/>
      <c r="N53" s="1227"/>
      <c r="O53" s="1227"/>
      <c r="P53" s="4"/>
      <c r="Q53" s="239"/>
      <c r="R53" s="239"/>
    </row>
    <row r="54" spans="1:18" ht="15.75" x14ac:dyDescent="0.25">
      <c r="A54" s="4"/>
      <c r="B54" s="4"/>
      <c r="C54" s="4"/>
      <c r="D54" s="201"/>
      <c r="E54" s="4"/>
      <c r="F54" s="4"/>
      <c r="G54" s="4"/>
      <c r="H54" s="4"/>
      <c r="I54" s="787"/>
      <c r="J54" s="1227"/>
      <c r="K54" s="1227"/>
      <c r="L54" s="1227"/>
      <c r="M54" s="1227"/>
      <c r="N54" s="1227"/>
      <c r="O54" s="1227"/>
      <c r="P54" s="4"/>
      <c r="Q54" s="239"/>
      <c r="R54" s="239"/>
    </row>
    <row r="55" spans="1:18" ht="15.75" x14ac:dyDescent="0.25">
      <c r="A55" s="4"/>
      <c r="B55" s="4"/>
      <c r="C55" s="4"/>
      <c r="D55" s="201"/>
      <c r="E55" s="4"/>
      <c r="F55" s="4"/>
      <c r="G55" s="4"/>
      <c r="H55" s="4"/>
      <c r="I55" s="787"/>
      <c r="J55" s="1227"/>
      <c r="K55" s="1227"/>
      <c r="L55" s="1227"/>
      <c r="M55" s="1227"/>
      <c r="N55" s="1227"/>
      <c r="O55" s="1227"/>
      <c r="P55" s="4"/>
      <c r="Q55" s="239"/>
      <c r="R55" s="239"/>
    </row>
    <row r="56" spans="1:18" ht="18.75" x14ac:dyDescent="0.3">
      <c r="A56" s="1228"/>
      <c r="B56" s="1229"/>
      <c r="C56" s="1230"/>
      <c r="D56" s="1231"/>
      <c r="E56" s="1230"/>
      <c r="F56" s="4"/>
      <c r="G56" s="4"/>
      <c r="H56" s="4"/>
      <c r="I56" s="1232"/>
      <c r="J56" s="1227"/>
      <c r="K56" s="1227"/>
      <c r="L56" s="1227"/>
      <c r="M56" s="1227"/>
      <c r="N56" s="1227"/>
      <c r="O56" s="1227"/>
      <c r="P56" s="4"/>
      <c r="Q56" s="239"/>
      <c r="R56" s="239"/>
    </row>
    <row r="57" spans="1:18" ht="15.75" x14ac:dyDescent="0.2">
      <c r="A57" s="787"/>
      <c r="B57" s="1229"/>
      <c r="C57" s="1233"/>
      <c r="D57" s="1231"/>
      <c r="E57" s="1234"/>
      <c r="F57" s="1235"/>
      <c r="G57" s="1235"/>
      <c r="H57" s="4"/>
      <c r="I57" s="1236"/>
      <c r="J57" s="1227"/>
      <c r="K57" s="1227"/>
      <c r="L57" s="1227"/>
      <c r="M57" s="1227"/>
      <c r="N57" s="1227"/>
      <c r="O57" s="1227"/>
      <c r="P57" s="4"/>
      <c r="Q57" s="239"/>
      <c r="R57" s="239"/>
    </row>
    <row r="58" spans="1:18" ht="15.75" x14ac:dyDescent="0.2">
      <c r="A58" s="787"/>
      <c r="B58" s="1229"/>
      <c r="C58" s="1233"/>
      <c r="D58" s="1231"/>
      <c r="E58" s="1234"/>
      <c r="F58" s="1235"/>
      <c r="G58" s="1235"/>
      <c r="H58" s="4"/>
      <c r="I58" s="4"/>
      <c r="J58" s="4"/>
      <c r="K58" s="4"/>
      <c r="L58" s="4"/>
      <c r="M58" s="4"/>
      <c r="N58" s="4"/>
      <c r="O58" s="4"/>
      <c r="P58" s="4"/>
      <c r="Q58" s="239"/>
      <c r="R58" s="239"/>
    </row>
    <row r="59" spans="1:18" ht="15.75" x14ac:dyDescent="0.2">
      <c r="A59" s="787"/>
      <c r="B59" s="1229"/>
      <c r="C59" s="1233"/>
      <c r="D59" s="1231"/>
      <c r="E59" s="1234"/>
      <c r="F59" s="1235"/>
      <c r="G59" s="1235"/>
      <c r="H59" s="4"/>
      <c r="I59" s="4"/>
      <c r="J59" s="4"/>
      <c r="K59" s="4"/>
      <c r="L59" s="4"/>
      <c r="M59" s="4"/>
      <c r="N59" s="4"/>
      <c r="O59" s="4"/>
      <c r="P59" s="4"/>
      <c r="Q59" s="239"/>
      <c r="R59" s="239"/>
    </row>
    <row r="60" spans="1:18" ht="15.75" x14ac:dyDescent="0.2">
      <c r="A60" s="787"/>
      <c r="B60" s="1229"/>
      <c r="C60" s="1233"/>
      <c r="D60" s="1231"/>
      <c r="E60" s="1234"/>
      <c r="F60" s="1235"/>
      <c r="G60" s="1235"/>
      <c r="H60" s="4"/>
      <c r="I60" s="4"/>
      <c r="J60" s="1230"/>
      <c r="K60" s="1230"/>
      <c r="L60" s="785"/>
      <c r="M60" s="785"/>
      <c r="N60" s="785"/>
      <c r="O60" s="785"/>
      <c r="P60" s="4"/>
      <c r="Q60" s="239"/>
      <c r="R60" s="239"/>
    </row>
    <row r="61" spans="1:18" ht="15.75" x14ac:dyDescent="0.2">
      <c r="A61" s="787"/>
      <c r="B61" s="1229"/>
      <c r="C61" s="1233"/>
      <c r="D61" s="1231"/>
      <c r="E61" s="1234"/>
      <c r="F61" s="1235"/>
      <c r="G61" s="1235"/>
      <c r="H61" s="4"/>
      <c r="I61" s="787"/>
      <c r="J61" s="1227"/>
      <c r="K61" s="1237"/>
      <c r="L61" s="1227"/>
      <c r="M61" s="1238"/>
      <c r="N61" s="1238"/>
      <c r="O61" s="48"/>
      <c r="P61" s="4"/>
      <c r="Q61" s="239"/>
      <c r="R61" s="239"/>
    </row>
    <row r="62" spans="1:18" ht="15.75" x14ac:dyDescent="0.2">
      <c r="A62" s="787"/>
      <c r="B62" s="1229"/>
      <c r="C62" s="1233"/>
      <c r="D62" s="1231"/>
      <c r="E62" s="1234"/>
      <c r="F62" s="1235"/>
      <c r="G62" s="1235"/>
      <c r="H62" s="4"/>
      <c r="I62" s="787"/>
      <c r="J62" s="1227"/>
      <c r="K62" s="1237"/>
      <c r="L62" s="1227"/>
      <c r="M62" s="1238"/>
      <c r="N62" s="1238"/>
      <c r="O62" s="48"/>
      <c r="P62" s="4"/>
      <c r="Q62" s="239"/>
      <c r="R62" s="239"/>
    </row>
    <row r="63" spans="1:18" ht="15.75" x14ac:dyDescent="0.2">
      <c r="A63" s="1236"/>
      <c r="B63" s="1229"/>
      <c r="C63" s="1233"/>
      <c r="D63" s="1231"/>
      <c r="E63" s="1234"/>
      <c r="F63" s="1235"/>
      <c r="G63" s="1235"/>
      <c r="H63" s="4"/>
      <c r="I63" s="787"/>
      <c r="J63" s="1227"/>
      <c r="K63" s="1237"/>
      <c r="L63" s="1227"/>
      <c r="M63" s="1238"/>
      <c r="N63" s="1238"/>
      <c r="O63" s="48"/>
      <c r="P63" s="4"/>
      <c r="Q63" s="239"/>
      <c r="R63" s="239"/>
    </row>
    <row r="64" spans="1:18" ht="15.75" x14ac:dyDescent="0.2">
      <c r="A64" s="1236"/>
      <c r="B64" s="1229"/>
      <c r="C64" s="1233"/>
      <c r="D64" s="1231"/>
      <c r="E64" s="1234"/>
      <c r="F64" s="1235"/>
      <c r="G64" s="1235"/>
      <c r="H64" s="4"/>
      <c r="I64" s="1232"/>
      <c r="J64" s="1227"/>
      <c r="K64" s="1237"/>
      <c r="L64" s="1227"/>
      <c r="M64" s="1238"/>
      <c r="N64" s="1238"/>
      <c r="O64" s="48"/>
      <c r="P64" s="4"/>
      <c r="Q64" s="239"/>
      <c r="R64" s="239"/>
    </row>
    <row r="65" spans="1:97" ht="15.75" x14ac:dyDescent="0.2">
      <c r="A65" s="787"/>
      <c r="B65" s="1229"/>
      <c r="C65" s="1233"/>
      <c r="D65" s="1231"/>
      <c r="E65" s="1234"/>
      <c r="F65" s="1235"/>
      <c r="G65" s="1235"/>
      <c r="H65" s="4"/>
      <c r="I65" s="1236"/>
      <c r="J65" s="1237"/>
      <c r="K65" s="1237"/>
      <c r="L65" s="1227"/>
      <c r="M65" s="1238"/>
      <c r="N65" s="1238"/>
      <c r="O65" s="48"/>
      <c r="P65" s="4"/>
      <c r="Q65" s="239"/>
      <c r="R65" s="239"/>
    </row>
    <row r="66" spans="1:97" ht="15.75" x14ac:dyDescent="0.2">
      <c r="A66" s="787"/>
      <c r="B66" s="1229"/>
      <c r="C66" s="1233"/>
      <c r="D66" s="1231"/>
      <c r="E66" s="1234"/>
      <c r="F66" s="1235"/>
      <c r="G66" s="1235"/>
      <c r="H66" s="4"/>
      <c r="I66" s="4"/>
      <c r="J66" s="4"/>
      <c r="K66" s="4"/>
      <c r="L66" s="4"/>
      <c r="M66" s="4"/>
      <c r="N66" s="4"/>
      <c r="O66" s="4"/>
      <c r="P66" s="4"/>
      <c r="Q66" s="239"/>
      <c r="R66" s="239"/>
    </row>
    <row r="67" spans="1:97" ht="15.75" x14ac:dyDescent="0.2">
      <c r="A67" s="1232"/>
      <c r="B67" s="1229"/>
      <c r="C67" s="1233"/>
      <c r="D67" s="1231"/>
      <c r="E67" s="1234"/>
      <c r="F67" s="1235"/>
      <c r="G67" s="1235"/>
      <c r="H67" s="4"/>
      <c r="I67" s="4"/>
      <c r="J67" s="4"/>
      <c r="K67" s="4"/>
      <c r="L67" s="4"/>
      <c r="M67" s="4"/>
      <c r="N67" s="4"/>
      <c r="O67" s="4"/>
      <c r="P67" s="4"/>
      <c r="Q67" s="239"/>
      <c r="R67" s="239"/>
    </row>
    <row r="68" spans="1:97" ht="15.75" x14ac:dyDescent="0.25">
      <c r="A68" s="21"/>
      <c r="B68" s="1230"/>
      <c r="C68" s="1230"/>
      <c r="D68" s="1231"/>
      <c r="E68" s="123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39"/>
      <c r="R68" s="239"/>
    </row>
    <row r="69" spans="1:97" ht="15.75" x14ac:dyDescent="0.25">
      <c r="A69" s="21"/>
      <c r="B69" s="1230"/>
      <c r="C69" s="1230"/>
      <c r="D69" s="1231"/>
      <c r="E69" s="123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97" x14ac:dyDescent="0.2">
      <c r="A70" s="1239"/>
      <c r="B70" s="1240"/>
      <c r="C70" s="1241"/>
      <c r="D70" s="1231"/>
      <c r="E70" s="1242"/>
      <c r="F70" s="1235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97" ht="16.5" x14ac:dyDescent="0.25">
      <c r="A71" s="6"/>
      <c r="B71" s="9"/>
      <c r="C71" s="9"/>
      <c r="D71" s="239"/>
      <c r="E71" s="239"/>
      <c r="F71" s="239"/>
      <c r="G71" s="239"/>
      <c r="H71" s="239"/>
    </row>
    <row r="72" spans="1:97" ht="13.5" thickBot="1" x14ac:dyDescent="0.25">
      <c r="A72" s="239"/>
      <c r="B72" s="239"/>
      <c r="C72" s="239"/>
      <c r="D72" s="239"/>
      <c r="E72" s="239"/>
      <c r="F72" s="239"/>
      <c r="G72" s="239"/>
      <c r="H72" s="239"/>
    </row>
    <row r="73" spans="1:97" ht="30.75" customHeight="1" thickBot="1" x14ac:dyDescent="0.3">
      <c r="A73" s="393" t="s">
        <v>26</v>
      </c>
      <c r="B73" s="394" t="s">
        <v>536</v>
      </c>
      <c r="C73" s="410" t="s">
        <v>537</v>
      </c>
      <c r="D73" s="62"/>
      <c r="E73" s="62"/>
      <c r="F73" s="239"/>
    </row>
    <row r="74" spans="1:97" ht="13.5" customHeight="1" x14ac:dyDescent="0.25">
      <c r="A74" s="395"/>
      <c r="B74" s="396"/>
      <c r="C74" s="397"/>
      <c r="D74" s="62"/>
      <c r="E74" s="62"/>
      <c r="F74" s="239"/>
      <c r="G74" s="49"/>
    </row>
    <row r="75" spans="1:97" s="15" customFormat="1" ht="15.75" x14ac:dyDescent="0.25">
      <c r="A75" s="398" t="s">
        <v>302</v>
      </c>
      <c r="B75" s="428">
        <v>3701.89</v>
      </c>
      <c r="C75" s="428">
        <v>3589.92</v>
      </c>
      <c r="D75" s="62"/>
      <c r="E75" s="119"/>
      <c r="F75" s="117"/>
      <c r="G75" s="51"/>
      <c r="H75" s="117"/>
      <c r="I75" s="52"/>
      <c r="J75" s="53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</row>
    <row r="76" spans="1:97" s="15" customFormat="1" ht="16.5" customHeight="1" x14ac:dyDescent="0.25">
      <c r="A76" s="398" t="s">
        <v>55</v>
      </c>
      <c r="B76" s="428">
        <v>4152.71</v>
      </c>
      <c r="C76" s="428">
        <v>4063.97</v>
      </c>
      <c r="D76" s="62"/>
      <c r="E76" s="118"/>
      <c r="F76" s="117"/>
      <c r="G76" s="51"/>
      <c r="I76" s="52"/>
      <c r="J76" s="53"/>
      <c r="AV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</row>
    <row r="77" spans="1:97" s="15" customFormat="1" ht="15.75" x14ac:dyDescent="0.25">
      <c r="A77" s="398" t="s">
        <v>138</v>
      </c>
      <c r="B77" s="428">
        <v>5355.04</v>
      </c>
      <c r="C77" s="428">
        <v>5310.43</v>
      </c>
      <c r="D77" s="62"/>
      <c r="E77" s="119"/>
      <c r="F77" s="117"/>
      <c r="G77" s="51"/>
      <c r="I77" s="52"/>
      <c r="J77" s="53"/>
      <c r="AV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</row>
    <row r="78" spans="1:97" s="15" customFormat="1" ht="15.75" x14ac:dyDescent="0.25">
      <c r="A78" s="399" t="s">
        <v>312</v>
      </c>
      <c r="B78" s="429">
        <v>5620.83</v>
      </c>
      <c r="C78" s="429">
        <v>5338.1</v>
      </c>
      <c r="D78" s="62"/>
      <c r="E78" s="119"/>
      <c r="F78" s="54"/>
      <c r="G78" s="55"/>
      <c r="I78" s="56"/>
      <c r="J78" s="57"/>
      <c r="AV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</row>
    <row r="79" spans="1:97" s="15" customFormat="1" ht="15.75" x14ac:dyDescent="0.25">
      <c r="A79" s="398" t="s">
        <v>314</v>
      </c>
      <c r="B79" s="428">
        <v>5649.95</v>
      </c>
      <c r="C79" s="428">
        <v>5495.5</v>
      </c>
      <c r="D79" s="62"/>
      <c r="E79" s="119"/>
      <c r="F79" s="54"/>
      <c r="G79" s="55"/>
      <c r="H79" s="117"/>
      <c r="I79" s="56"/>
      <c r="J79" s="5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</row>
    <row r="80" spans="1:97" s="117" customFormat="1" ht="15.75" x14ac:dyDescent="0.25">
      <c r="A80" s="398" t="s">
        <v>1</v>
      </c>
      <c r="B80" s="428">
        <v>6305.93</v>
      </c>
      <c r="C80" s="428">
        <v>5838.08</v>
      </c>
      <c r="D80" s="62"/>
      <c r="E80" s="119"/>
      <c r="F80" s="54"/>
      <c r="G80" s="55"/>
      <c r="I80" s="56"/>
      <c r="J80" s="57"/>
    </row>
    <row r="81" spans="1:11" ht="15.75" hidden="1" x14ac:dyDescent="0.25">
      <c r="A81" s="399" t="s">
        <v>311</v>
      </c>
      <c r="B81" s="429"/>
      <c r="C81" s="429"/>
      <c r="D81" s="62"/>
      <c r="E81" s="120"/>
      <c r="F81" s="58"/>
      <c r="G81" s="4"/>
      <c r="H81" s="4"/>
      <c r="I81" s="59"/>
      <c r="J81" s="59"/>
    </row>
    <row r="82" spans="1:11" ht="15.75" x14ac:dyDescent="0.25">
      <c r="A82" s="398" t="s">
        <v>0</v>
      </c>
      <c r="B82" s="428">
        <v>6636.93</v>
      </c>
      <c r="C82" s="428">
        <v>6491.18</v>
      </c>
      <c r="D82" s="62"/>
      <c r="E82" s="119"/>
      <c r="F82" s="4"/>
      <c r="G82" s="60"/>
      <c r="H82" s="61"/>
      <c r="I82" s="62"/>
      <c r="J82" s="63"/>
      <c r="K82" s="50"/>
    </row>
    <row r="83" spans="1:11" s="43" customFormat="1" ht="16.5" thickBot="1" x14ac:dyDescent="0.3">
      <c r="A83" s="400" t="s">
        <v>303</v>
      </c>
      <c r="B83" s="430">
        <v>9204.08</v>
      </c>
      <c r="C83" s="430">
        <v>8392.52</v>
      </c>
      <c r="D83" s="62"/>
      <c r="E83" s="119"/>
      <c r="F83" s="64"/>
      <c r="G83" s="65"/>
      <c r="H83" s="66"/>
      <c r="I83" s="67"/>
      <c r="J83" s="68"/>
    </row>
    <row r="84" spans="1:11" x14ac:dyDescent="0.2">
      <c r="A84" s="239"/>
      <c r="B84" s="239"/>
      <c r="C84" s="239"/>
      <c r="E84" s="4"/>
      <c r="F84" s="4"/>
    </row>
    <row r="85" spans="1:11" ht="29.25" customHeight="1" x14ac:dyDescent="0.2">
      <c r="A85" s="199"/>
      <c r="B85" s="239"/>
      <c r="C85" s="200"/>
      <c r="D85" s="239"/>
      <c r="E85" s="4"/>
      <c r="G85" s="4"/>
    </row>
    <row r="86" spans="1:11" ht="31.5" customHeight="1" x14ac:dyDescent="0.25">
      <c r="A86" s="21"/>
      <c r="B86" s="1243"/>
      <c r="C86" s="27"/>
      <c r="D86" s="4"/>
      <c r="E86" s="4"/>
      <c r="F86" s="4"/>
      <c r="G86" s="4"/>
    </row>
    <row r="87" spans="1:11" ht="15.75" x14ac:dyDescent="0.25">
      <c r="A87" s="21"/>
      <c r="B87" s="687"/>
      <c r="C87" s="687"/>
      <c r="D87" s="4"/>
      <c r="E87" s="4"/>
      <c r="F87" s="4"/>
      <c r="G87" s="4"/>
    </row>
    <row r="88" spans="1:11" ht="15.75" x14ac:dyDescent="0.25">
      <c r="A88" s="787"/>
      <c r="B88" s="687"/>
      <c r="C88" s="687"/>
      <c r="D88" s="4"/>
      <c r="E88" s="4"/>
      <c r="F88" s="4"/>
      <c r="G88" s="4"/>
    </row>
    <row r="89" spans="1:11" ht="15.75" x14ac:dyDescent="0.25">
      <c r="A89" s="21"/>
      <c r="B89" s="687"/>
      <c r="C89" s="687"/>
      <c r="D89" s="4"/>
      <c r="E89" s="4"/>
      <c r="F89" s="4"/>
      <c r="G89" s="4"/>
    </row>
    <row r="90" spans="1:11" ht="15.75" x14ac:dyDescent="0.25">
      <c r="A90" s="21"/>
      <c r="B90" s="687"/>
      <c r="C90" s="687"/>
      <c r="D90" s="4"/>
      <c r="E90" s="4"/>
      <c r="F90" s="4"/>
      <c r="G90" s="4"/>
    </row>
    <row r="91" spans="1:11" ht="15.75" x14ac:dyDescent="0.25">
      <c r="A91" s="21"/>
      <c r="B91" s="687"/>
      <c r="C91" s="687"/>
      <c r="D91" s="4"/>
      <c r="E91" s="4"/>
      <c r="F91" s="4"/>
      <c r="G91" s="4"/>
    </row>
    <row r="92" spans="1:11" ht="15.75" x14ac:dyDescent="0.25">
      <c r="A92" s="21"/>
      <c r="B92" s="687"/>
      <c r="C92" s="687"/>
      <c r="D92" s="4"/>
      <c r="E92" s="4"/>
      <c r="F92" s="4"/>
      <c r="G92" s="4"/>
    </row>
    <row r="93" spans="1:11" ht="15.75" x14ac:dyDescent="0.25">
      <c r="A93" s="1236"/>
      <c r="B93" s="687"/>
      <c r="C93" s="687"/>
      <c r="D93" s="4"/>
      <c r="E93" s="4"/>
      <c r="F93" s="4"/>
      <c r="G93" s="4"/>
    </row>
    <row r="94" spans="1:11" ht="15.75" x14ac:dyDescent="0.25">
      <c r="A94" s="21"/>
      <c r="B94" s="687"/>
      <c r="C94" s="687"/>
      <c r="D94" s="4"/>
      <c r="E94" s="4"/>
      <c r="F94" s="4"/>
      <c r="G94" s="4"/>
    </row>
    <row r="95" spans="1:11" ht="15.75" x14ac:dyDescent="0.25">
      <c r="A95" s="787"/>
      <c r="B95" s="687"/>
      <c r="C95" s="687"/>
      <c r="D95" s="4"/>
      <c r="E95" s="4"/>
      <c r="F95" s="4"/>
      <c r="G95" s="4"/>
    </row>
    <row r="96" spans="1:11" ht="15.75" x14ac:dyDescent="0.25">
      <c r="A96" s="21"/>
      <c r="B96" s="687"/>
      <c r="C96" s="687"/>
      <c r="D96" s="4"/>
      <c r="E96" s="4"/>
      <c r="F96" s="4"/>
      <c r="G96" s="4"/>
    </row>
    <row r="97" spans="1:19" ht="15.75" x14ac:dyDescent="0.25">
      <c r="A97" s="21"/>
      <c r="B97" s="687"/>
      <c r="C97" s="687"/>
      <c r="D97" s="4"/>
      <c r="E97" s="4"/>
      <c r="F97" s="4"/>
      <c r="G97" s="4"/>
    </row>
    <row r="98" spans="1:19" ht="15.75" x14ac:dyDescent="0.25">
      <c r="A98" s="21"/>
      <c r="B98" s="21"/>
      <c r="C98" s="687"/>
      <c r="D98" s="4"/>
      <c r="E98" s="4"/>
      <c r="F98" s="4"/>
      <c r="G98" s="4"/>
    </row>
    <row r="99" spans="1:19" ht="15.75" x14ac:dyDescent="0.25">
      <c r="A99" s="21"/>
      <c r="B99" s="21"/>
      <c r="C99" s="687"/>
      <c r="D99" s="4"/>
      <c r="E99" s="4"/>
      <c r="F99" s="4"/>
      <c r="G99" s="4"/>
    </row>
    <row r="100" spans="1:19" x14ac:dyDescent="0.2">
      <c r="A100" s="4"/>
      <c r="B100" s="4"/>
      <c r="C100" s="202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91" t="s">
        <v>162</v>
      </c>
      <c r="B102" s="793" t="s">
        <v>5</v>
      </c>
      <c r="C102" s="794"/>
      <c r="D102" s="795"/>
      <c r="E102" s="793" t="s">
        <v>6</v>
      </c>
      <c r="F102" s="794"/>
      <c r="G102" s="795"/>
      <c r="H102" s="788" t="s">
        <v>8</v>
      </c>
      <c r="I102" s="789"/>
      <c r="J102" s="790"/>
      <c r="K102" s="788" t="s">
        <v>7</v>
      </c>
      <c r="L102" s="789"/>
      <c r="M102" s="790"/>
      <c r="N102" s="788" t="s">
        <v>158</v>
      </c>
      <c r="O102" s="789"/>
      <c r="P102" s="790"/>
      <c r="Q102" s="788" t="s">
        <v>159</v>
      </c>
      <c r="R102" s="789"/>
      <c r="S102" s="790"/>
    </row>
    <row r="103" spans="1:19" ht="16.5" thickBot="1" x14ac:dyDescent="0.3">
      <c r="A103" s="792"/>
      <c r="B103" s="334">
        <v>2014</v>
      </c>
      <c r="C103" s="335">
        <v>2015</v>
      </c>
      <c r="D103" s="336">
        <v>2016</v>
      </c>
      <c r="E103" s="334">
        <v>2014</v>
      </c>
      <c r="F103" s="335">
        <v>2015</v>
      </c>
      <c r="G103" s="337">
        <v>2016</v>
      </c>
      <c r="H103" s="334">
        <v>2014</v>
      </c>
      <c r="I103" s="335">
        <v>2015</v>
      </c>
      <c r="J103" s="337">
        <v>2016</v>
      </c>
      <c r="K103" s="334">
        <v>2014</v>
      </c>
      <c r="L103" s="335">
        <v>2015</v>
      </c>
      <c r="M103" s="337">
        <v>2016</v>
      </c>
      <c r="N103" s="334">
        <v>2014</v>
      </c>
      <c r="O103" s="335">
        <v>2015</v>
      </c>
      <c r="P103" s="337">
        <v>2016</v>
      </c>
      <c r="Q103" s="334">
        <v>2014</v>
      </c>
      <c r="R103" s="335">
        <v>2015</v>
      </c>
      <c r="S103" s="337">
        <v>2016</v>
      </c>
    </row>
    <row r="104" spans="1:19" ht="16.5" x14ac:dyDescent="0.25">
      <c r="A104" s="338" t="s">
        <v>9</v>
      </c>
      <c r="B104" s="339">
        <v>7294.3281818181822</v>
      </c>
      <c r="C104" s="340">
        <v>5815.07</v>
      </c>
      <c r="D104" s="341">
        <v>4462.3</v>
      </c>
      <c r="E104" s="342">
        <v>14076.37</v>
      </c>
      <c r="F104" s="341">
        <v>14766.91</v>
      </c>
      <c r="G104" s="343">
        <v>8479.8799999999992</v>
      </c>
      <c r="H104" s="339">
        <v>1423.18</v>
      </c>
      <c r="I104" s="340">
        <v>1243.48</v>
      </c>
      <c r="J104" s="341">
        <v>853.85</v>
      </c>
      <c r="K104" s="344">
        <v>734.14</v>
      </c>
      <c r="L104" s="345">
        <v>784.33</v>
      </c>
      <c r="M104" s="341">
        <v>499.9</v>
      </c>
      <c r="N104" s="344">
        <v>1244.8</v>
      </c>
      <c r="O104" s="345">
        <v>1251.8499999999999</v>
      </c>
      <c r="P104" s="341">
        <v>1097.3800000000001</v>
      </c>
      <c r="Q104" s="344">
        <v>19.91</v>
      </c>
      <c r="R104" s="345">
        <v>17.100000000000001</v>
      </c>
      <c r="S104" s="341">
        <v>14.02</v>
      </c>
    </row>
    <row r="105" spans="1:19" ht="16.5" x14ac:dyDescent="0.25">
      <c r="A105" s="346" t="s">
        <v>10</v>
      </c>
      <c r="B105" s="347">
        <v>7151.58</v>
      </c>
      <c r="C105" s="348">
        <v>5701.4874999999993</v>
      </c>
      <c r="D105" s="349">
        <v>4594.96</v>
      </c>
      <c r="E105" s="350">
        <v>14191.63</v>
      </c>
      <c r="F105" s="349">
        <v>14531.125</v>
      </c>
      <c r="G105" s="351">
        <v>8306.4269047619055</v>
      </c>
      <c r="H105" s="347">
        <v>1410.5</v>
      </c>
      <c r="I105" s="348">
        <v>1197.5999999999999</v>
      </c>
      <c r="J105" s="349">
        <v>920.24</v>
      </c>
      <c r="K105" s="352">
        <v>728.55</v>
      </c>
      <c r="L105" s="353">
        <v>785.55</v>
      </c>
      <c r="M105" s="349">
        <v>505.57</v>
      </c>
      <c r="N105" s="352">
        <v>1300.98</v>
      </c>
      <c r="O105" s="353">
        <v>1227.19</v>
      </c>
      <c r="P105" s="349">
        <v>1199.9100000000001</v>
      </c>
      <c r="Q105" s="352">
        <v>20.83</v>
      </c>
      <c r="R105" s="353">
        <v>16.84</v>
      </c>
      <c r="S105" s="349">
        <v>15.07</v>
      </c>
    </row>
    <row r="106" spans="1:19" ht="16.5" x14ac:dyDescent="0.25">
      <c r="A106" s="346" t="s">
        <v>11</v>
      </c>
      <c r="B106" s="347">
        <v>6667.56</v>
      </c>
      <c r="C106" s="348">
        <v>5925.4554545454539</v>
      </c>
      <c r="D106" s="349">
        <v>4947.04</v>
      </c>
      <c r="E106" s="350">
        <v>15656.79</v>
      </c>
      <c r="F106" s="349">
        <v>13742.160909090908</v>
      </c>
      <c r="G106" s="351">
        <v>8700.9538095238095</v>
      </c>
      <c r="H106" s="347">
        <v>1451.62</v>
      </c>
      <c r="I106" s="348">
        <v>1138.6400000000001</v>
      </c>
      <c r="J106" s="349">
        <v>968.43</v>
      </c>
      <c r="K106" s="352">
        <v>773.07</v>
      </c>
      <c r="L106" s="353">
        <v>786.32</v>
      </c>
      <c r="M106" s="349">
        <v>567.38</v>
      </c>
      <c r="N106" s="352">
        <v>1336.08</v>
      </c>
      <c r="O106" s="353">
        <v>1178.6300000000001</v>
      </c>
      <c r="P106" s="349">
        <v>1246.3399999999999</v>
      </c>
      <c r="Q106" s="352">
        <v>20.74</v>
      </c>
      <c r="R106" s="353">
        <v>16.22</v>
      </c>
      <c r="S106" s="349">
        <v>15.42</v>
      </c>
    </row>
    <row r="107" spans="1:19" ht="16.5" x14ac:dyDescent="0.25">
      <c r="A107" s="346" t="s">
        <v>12</v>
      </c>
      <c r="B107" s="347">
        <v>6670.24</v>
      </c>
      <c r="C107" s="348">
        <v>6027.97</v>
      </c>
      <c r="D107" s="349">
        <v>4850.55</v>
      </c>
      <c r="E107" s="350">
        <v>17370.75</v>
      </c>
      <c r="F107" s="349">
        <v>12779.75</v>
      </c>
      <c r="G107" s="351">
        <v>8849.65</v>
      </c>
      <c r="H107" s="347">
        <v>1431.5</v>
      </c>
      <c r="I107" s="348">
        <v>1150.0999999999999</v>
      </c>
      <c r="J107" s="349">
        <v>994.19</v>
      </c>
      <c r="K107" s="352">
        <v>792.33</v>
      </c>
      <c r="L107" s="353">
        <v>768.8</v>
      </c>
      <c r="M107" s="349">
        <v>574.33000000000004</v>
      </c>
      <c r="N107" s="352">
        <v>1299</v>
      </c>
      <c r="O107" s="353">
        <v>1197.9100000000001</v>
      </c>
      <c r="P107" s="349">
        <v>1242.26</v>
      </c>
      <c r="Q107" s="352">
        <v>19.71</v>
      </c>
      <c r="R107" s="353">
        <v>16.34</v>
      </c>
      <c r="S107" s="349">
        <v>16.260000000000002</v>
      </c>
    </row>
    <row r="108" spans="1:19" ht="16.5" x14ac:dyDescent="0.25">
      <c r="A108" s="346" t="s">
        <v>13</v>
      </c>
      <c r="B108" s="347">
        <v>6883.15</v>
      </c>
      <c r="C108" s="348">
        <v>6300.0776315789481</v>
      </c>
      <c r="D108" s="349">
        <v>4707.8500000000004</v>
      </c>
      <c r="E108" s="350">
        <v>19434.38</v>
      </c>
      <c r="F108" s="349">
        <v>13504.998684210526</v>
      </c>
      <c r="G108" s="351">
        <v>8685.8799999999992</v>
      </c>
      <c r="H108" s="347">
        <v>1455.89</v>
      </c>
      <c r="I108" s="348">
        <v>1140.26</v>
      </c>
      <c r="J108" s="349">
        <v>1033.7</v>
      </c>
      <c r="K108" s="352">
        <v>821.05</v>
      </c>
      <c r="L108" s="353">
        <v>784.42</v>
      </c>
      <c r="M108" s="349">
        <v>576.75</v>
      </c>
      <c r="N108" s="352">
        <v>1286.69</v>
      </c>
      <c r="O108" s="353">
        <v>1199.05</v>
      </c>
      <c r="P108" s="349">
        <v>1259.4000000000001</v>
      </c>
      <c r="Q108" s="352">
        <v>19.36</v>
      </c>
      <c r="R108" s="353">
        <v>16.8</v>
      </c>
      <c r="S108" s="349">
        <v>16.89</v>
      </c>
    </row>
    <row r="109" spans="1:19" ht="16.5" x14ac:dyDescent="0.25">
      <c r="A109" s="346" t="s">
        <v>14</v>
      </c>
      <c r="B109" s="354">
        <v>6805.8</v>
      </c>
      <c r="C109" s="348">
        <v>5833.2168181818179</v>
      </c>
      <c r="D109" s="349">
        <v>4630.2700000000004</v>
      </c>
      <c r="E109" s="355">
        <v>18568.22</v>
      </c>
      <c r="F109" s="349">
        <v>12776.591363636364</v>
      </c>
      <c r="G109" s="351">
        <v>8911.7022727272742</v>
      </c>
      <c r="H109" s="354">
        <v>1452.57</v>
      </c>
      <c r="I109" s="348">
        <v>1088.77</v>
      </c>
      <c r="J109" s="349">
        <v>984.14</v>
      </c>
      <c r="K109" s="356">
        <v>832.19</v>
      </c>
      <c r="L109" s="353">
        <v>726.77</v>
      </c>
      <c r="M109" s="349">
        <v>553.09</v>
      </c>
      <c r="N109" s="356">
        <v>1279.0999999999999</v>
      </c>
      <c r="O109" s="353">
        <v>1181.5</v>
      </c>
      <c r="P109" s="349">
        <v>1276.4000000000001</v>
      </c>
      <c r="Q109" s="356">
        <v>19.79</v>
      </c>
      <c r="R109" s="353">
        <v>16.100000000000001</v>
      </c>
      <c r="S109" s="349">
        <v>17.18</v>
      </c>
    </row>
    <row r="110" spans="1:19" ht="16.5" x14ac:dyDescent="0.25">
      <c r="A110" s="346" t="s">
        <v>113</v>
      </c>
      <c r="B110" s="354">
        <v>7104.02</v>
      </c>
      <c r="C110" s="348">
        <v>5456.2165217391303</v>
      </c>
      <c r="D110" s="349">
        <v>4855.357857142857</v>
      </c>
      <c r="E110" s="355">
        <v>19046.737391304348</v>
      </c>
      <c r="F110" s="349">
        <v>11380.55</v>
      </c>
      <c r="G110" s="351">
        <v>10248.92738095238</v>
      </c>
      <c r="H110" s="354">
        <v>1492.48</v>
      </c>
      <c r="I110" s="348">
        <v>1014.09</v>
      </c>
      <c r="J110" s="349">
        <v>1085.76</v>
      </c>
      <c r="K110" s="356">
        <v>871.36</v>
      </c>
      <c r="L110" s="353">
        <v>642.57000000000005</v>
      </c>
      <c r="M110" s="349">
        <v>646.14</v>
      </c>
      <c r="N110" s="356">
        <v>1311.11</v>
      </c>
      <c r="O110" s="353">
        <v>1130.04</v>
      </c>
      <c r="P110" s="349">
        <v>1337.33</v>
      </c>
      <c r="Q110" s="356">
        <v>20.93</v>
      </c>
      <c r="R110" s="353">
        <v>15.07</v>
      </c>
      <c r="S110" s="349">
        <v>19.920000000000002</v>
      </c>
    </row>
    <row r="111" spans="1:19" ht="16.5" x14ac:dyDescent="0.25">
      <c r="A111" s="357" t="s">
        <v>121</v>
      </c>
      <c r="B111" s="358">
        <v>7000.1750000000002</v>
      </c>
      <c r="C111" s="348">
        <v>5088.5600000000004</v>
      </c>
      <c r="D111" s="349">
        <v>4757.8172727272722</v>
      </c>
      <c r="E111" s="359">
        <v>18572.375</v>
      </c>
      <c r="F111" s="349">
        <v>10338.75</v>
      </c>
      <c r="G111" s="351">
        <v>10350.566818181818</v>
      </c>
      <c r="H111" s="358">
        <v>1447.64</v>
      </c>
      <c r="I111" s="348">
        <v>983.15</v>
      </c>
      <c r="J111" s="349">
        <v>1123.77</v>
      </c>
      <c r="K111" s="360">
        <v>875.32</v>
      </c>
      <c r="L111" s="353">
        <v>595.4</v>
      </c>
      <c r="M111" s="349">
        <v>700.09</v>
      </c>
      <c r="N111" s="360">
        <v>1295.94</v>
      </c>
      <c r="O111" s="353">
        <v>1117.48</v>
      </c>
      <c r="P111" s="349">
        <v>1341.09</v>
      </c>
      <c r="Q111" s="360">
        <v>19.8</v>
      </c>
      <c r="R111" s="353">
        <v>14.94</v>
      </c>
      <c r="S111" s="349">
        <v>19.64</v>
      </c>
    </row>
    <row r="112" spans="1:19" ht="16.5" x14ac:dyDescent="0.25">
      <c r="A112" s="357" t="s">
        <v>127</v>
      </c>
      <c r="B112" s="358">
        <v>6871.8286363636362</v>
      </c>
      <c r="C112" s="348">
        <v>5207.3204545454546</v>
      </c>
      <c r="D112" s="349">
        <v>4706.7859090909096</v>
      </c>
      <c r="E112" s="359">
        <v>18075.8</v>
      </c>
      <c r="F112" s="349">
        <v>9895.4599999999991</v>
      </c>
      <c r="G112" s="351">
        <v>10185.569545454546</v>
      </c>
      <c r="H112" s="358">
        <v>1362.29</v>
      </c>
      <c r="I112" s="348">
        <v>965.36</v>
      </c>
      <c r="J112" s="349">
        <v>1045.95</v>
      </c>
      <c r="K112" s="360">
        <v>841.88</v>
      </c>
      <c r="L112" s="353">
        <v>608.5</v>
      </c>
      <c r="M112" s="349">
        <v>682.23</v>
      </c>
      <c r="N112" s="360">
        <v>1239.75</v>
      </c>
      <c r="O112" s="353">
        <v>1124.53</v>
      </c>
      <c r="P112" s="349">
        <v>1326.03</v>
      </c>
      <c r="Q112" s="360">
        <v>18.48</v>
      </c>
      <c r="R112" s="353">
        <v>14.79</v>
      </c>
      <c r="S112" s="349">
        <v>19.28</v>
      </c>
    </row>
    <row r="113" spans="1:19" ht="16.5" x14ac:dyDescent="0.25">
      <c r="A113" s="357" t="s">
        <v>128</v>
      </c>
      <c r="B113" s="358">
        <v>6738.73</v>
      </c>
      <c r="C113" s="348">
        <v>5221.8100000000004</v>
      </c>
      <c r="D113" s="349">
        <v>4731.761428571428</v>
      </c>
      <c r="E113" s="359">
        <v>15765.33</v>
      </c>
      <c r="F113" s="349">
        <v>10341.370000000001</v>
      </c>
      <c r="G113" s="351">
        <v>10262.27</v>
      </c>
      <c r="H113" s="358">
        <v>1259.3399999999999</v>
      </c>
      <c r="I113" s="348">
        <v>977.09</v>
      </c>
      <c r="J113" s="349">
        <v>959.14</v>
      </c>
      <c r="K113" s="360">
        <v>778.24</v>
      </c>
      <c r="L113" s="353">
        <v>691.5</v>
      </c>
      <c r="M113" s="349">
        <v>644.85</v>
      </c>
      <c r="N113" s="360">
        <v>1221.27</v>
      </c>
      <c r="O113" s="353">
        <v>1159.25</v>
      </c>
      <c r="P113" s="349">
        <v>1266.71</v>
      </c>
      <c r="Q113" s="360">
        <v>17.170000000000002</v>
      </c>
      <c r="R113" s="353">
        <v>15.71</v>
      </c>
      <c r="S113" s="349">
        <v>17.739999999999998</v>
      </c>
    </row>
    <row r="114" spans="1:19" ht="16.5" x14ac:dyDescent="0.25">
      <c r="A114" s="357" t="s">
        <v>132</v>
      </c>
      <c r="B114" s="358">
        <v>6700.67</v>
      </c>
      <c r="C114" s="348">
        <v>4807.6290476190479</v>
      </c>
      <c r="D114" s="349">
        <v>5442.7250000000004</v>
      </c>
      <c r="E114" s="359">
        <v>15702.38</v>
      </c>
      <c r="F114" s="349">
        <v>9228.5714285714275</v>
      </c>
      <c r="G114" s="351">
        <v>11139.772272727274</v>
      </c>
      <c r="H114" s="358">
        <v>1208.8499999999999</v>
      </c>
      <c r="I114" s="348">
        <v>883.52</v>
      </c>
      <c r="J114" s="349">
        <v>953</v>
      </c>
      <c r="K114" s="360">
        <v>780.75</v>
      </c>
      <c r="L114" s="353">
        <v>574.04999999999995</v>
      </c>
      <c r="M114" s="349">
        <v>696.68</v>
      </c>
      <c r="N114" s="360">
        <v>1176.3</v>
      </c>
      <c r="O114" s="353">
        <v>1085.7</v>
      </c>
      <c r="P114" s="349">
        <v>1235.98</v>
      </c>
      <c r="Q114" s="360">
        <v>15.97</v>
      </c>
      <c r="R114" s="353">
        <v>14.51</v>
      </c>
      <c r="S114" s="349">
        <v>17.420000000000002</v>
      </c>
    </row>
    <row r="115" spans="1:19" ht="17.25" thickBot="1" x14ac:dyDescent="0.3">
      <c r="A115" s="361" t="s">
        <v>133</v>
      </c>
      <c r="B115" s="362">
        <v>6422.23</v>
      </c>
      <c r="C115" s="363">
        <v>4628.5949999999993</v>
      </c>
      <c r="D115" s="364">
        <v>5665.8249999999998</v>
      </c>
      <c r="E115" s="365">
        <v>15914.29</v>
      </c>
      <c r="F115" s="364">
        <v>8688.6914285714283</v>
      </c>
      <c r="G115" s="366">
        <v>11009.75</v>
      </c>
      <c r="H115" s="362">
        <v>1215.67</v>
      </c>
      <c r="I115" s="363">
        <v>859.9</v>
      </c>
      <c r="J115" s="364">
        <v>919.05</v>
      </c>
      <c r="K115" s="367">
        <v>805.52</v>
      </c>
      <c r="L115" s="368">
        <v>552.04999999999995</v>
      </c>
      <c r="M115" s="364">
        <v>706.98</v>
      </c>
      <c r="N115" s="367">
        <v>1200.94</v>
      </c>
      <c r="O115" s="368">
        <v>1068.1400000000001</v>
      </c>
      <c r="P115" s="364">
        <v>1150.77</v>
      </c>
      <c r="Q115" s="367">
        <v>16.239999999999998</v>
      </c>
      <c r="R115" s="368">
        <v>14.05</v>
      </c>
      <c r="S115" s="364">
        <v>16.38</v>
      </c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12">
    <mergeCell ref="B44:C44"/>
    <mergeCell ref="B33:C33"/>
    <mergeCell ref="N102:P102"/>
    <mergeCell ref="K102:M102"/>
    <mergeCell ref="H102:J102"/>
    <mergeCell ref="Q102:S102"/>
    <mergeCell ref="N50:O50"/>
    <mergeCell ref="A102:A103"/>
    <mergeCell ref="B102:D102"/>
    <mergeCell ref="E102:G102"/>
    <mergeCell ref="J50:K50"/>
    <mergeCell ref="L50:M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2"/>
  <sheetViews>
    <sheetView tabSelected="1" view="pageBreakPreview" zoomScale="73" zoomScaleNormal="32" zoomScaleSheetLayoutView="73" workbookViewId="0">
      <pane ySplit="4" topLeftCell="A65" activePane="bottomLeft" state="frozen"/>
      <selection activeCell="F64" sqref="F64"/>
      <selection pane="bottomLeft" activeCell="T76" sqref="T76"/>
    </sheetView>
  </sheetViews>
  <sheetFormatPr defaultRowHeight="15.75" x14ac:dyDescent="0.25"/>
  <cols>
    <col min="1" max="1" width="58.5703125" style="239" customWidth="1"/>
    <col min="2" max="2" width="14.28515625" style="239" customWidth="1"/>
    <col min="3" max="3" width="15.28515625" style="239" customWidth="1"/>
    <col min="4" max="4" width="16.7109375" style="240" customWidth="1"/>
    <col min="5" max="5" width="15" style="240" customWidth="1"/>
    <col min="6" max="6" width="22.5703125" style="240" customWidth="1"/>
    <col min="7" max="7" width="12.5703125" style="239" customWidth="1"/>
    <col min="8" max="16384" width="9.140625" style="239"/>
  </cols>
  <sheetData>
    <row r="1" spans="1:6" ht="22.5" x14ac:dyDescent="0.2">
      <c r="A1" s="912" t="s">
        <v>111</v>
      </c>
      <c r="B1" s="912"/>
      <c r="C1" s="912"/>
      <c r="D1" s="912"/>
      <c r="E1" s="912"/>
      <c r="F1" s="912"/>
    </row>
    <row r="2" spans="1:6" ht="23.25" thickBot="1" x14ac:dyDescent="0.25">
      <c r="A2" s="710"/>
      <c r="B2" s="710"/>
      <c r="C2" s="710"/>
      <c r="D2" s="710"/>
      <c r="E2" s="710"/>
      <c r="F2" s="710"/>
    </row>
    <row r="3" spans="1:6" ht="19.5" thickBot="1" x14ac:dyDescent="0.25">
      <c r="A3" s="823" t="s">
        <v>61</v>
      </c>
      <c r="B3" s="913" t="s">
        <v>36</v>
      </c>
      <c r="C3" s="969" t="s">
        <v>46</v>
      </c>
      <c r="D3" s="970"/>
      <c r="E3" s="971"/>
      <c r="F3" s="293" t="s">
        <v>47</v>
      </c>
    </row>
    <row r="4" spans="1:6" ht="28.5" customHeight="1" thickBot="1" x14ac:dyDescent="0.25">
      <c r="A4" s="914"/>
      <c r="B4" s="968"/>
      <c r="C4" s="294" t="s">
        <v>404</v>
      </c>
      <c r="D4" s="295" t="s">
        <v>532</v>
      </c>
      <c r="E4" s="714" t="s">
        <v>53</v>
      </c>
      <c r="F4" s="296" t="s">
        <v>532</v>
      </c>
    </row>
    <row r="5" spans="1:6" ht="23.25" customHeight="1" x14ac:dyDescent="0.3">
      <c r="A5" s="297" t="s">
        <v>33</v>
      </c>
      <c r="B5" s="298"/>
      <c r="C5" s="713"/>
      <c r="D5" s="713"/>
      <c r="E5" s="713"/>
      <c r="F5" s="713"/>
    </row>
    <row r="6" spans="1:6" ht="21.75" customHeight="1" x14ac:dyDescent="0.25">
      <c r="A6" s="308" t="s">
        <v>65</v>
      </c>
      <c r="B6" s="8" t="s">
        <v>41</v>
      </c>
      <c r="C6" s="713">
        <v>47.2</v>
      </c>
      <c r="D6" s="713">
        <v>45</v>
      </c>
      <c r="E6" s="713">
        <f>D6/C6*100</f>
        <v>95.338983050847446</v>
      </c>
      <c r="F6" s="713">
        <v>44.3</v>
      </c>
    </row>
    <row r="7" spans="1:6" ht="21.75" customHeight="1" x14ac:dyDescent="0.25">
      <c r="A7" s="308" t="s">
        <v>288</v>
      </c>
      <c r="B7" s="8" t="s">
        <v>41</v>
      </c>
      <c r="C7" s="713">
        <v>88.3</v>
      </c>
      <c r="D7" s="713">
        <v>94.9</v>
      </c>
      <c r="E7" s="713">
        <f t="shared" ref="E7:E34" si="0">D7/C7*100</f>
        <v>107.47451868629672</v>
      </c>
      <c r="F7" s="713">
        <v>77.3</v>
      </c>
    </row>
    <row r="8" spans="1:6" ht="21.75" customHeight="1" x14ac:dyDescent="0.25">
      <c r="A8" s="308" t="s">
        <v>224</v>
      </c>
      <c r="B8" s="8" t="s">
        <v>41</v>
      </c>
      <c r="C8" s="713">
        <v>88.6</v>
      </c>
      <c r="D8" s="713">
        <v>92.7</v>
      </c>
      <c r="E8" s="713">
        <f t="shared" si="0"/>
        <v>104.62753950338602</v>
      </c>
      <c r="F8" s="713">
        <v>76</v>
      </c>
    </row>
    <row r="9" spans="1:6" ht="21.75" customHeight="1" x14ac:dyDescent="0.25">
      <c r="A9" s="308" t="s">
        <v>66</v>
      </c>
      <c r="B9" s="8" t="s">
        <v>41</v>
      </c>
      <c r="C9" s="713">
        <v>105.4</v>
      </c>
      <c r="D9" s="713">
        <v>107.6</v>
      </c>
      <c r="E9" s="713">
        <f t="shared" si="0"/>
        <v>102.08728652751422</v>
      </c>
      <c r="F9" s="713">
        <v>105.8</v>
      </c>
    </row>
    <row r="10" spans="1:6" ht="21.75" customHeight="1" x14ac:dyDescent="0.25">
      <c r="A10" s="308" t="s">
        <v>289</v>
      </c>
      <c r="B10" s="8" t="s">
        <v>41</v>
      </c>
      <c r="C10" s="713">
        <v>105.8</v>
      </c>
      <c r="D10" s="713">
        <v>103</v>
      </c>
      <c r="E10" s="713">
        <f t="shared" si="0"/>
        <v>97.35349716446126</v>
      </c>
      <c r="F10" s="713">
        <v>96.5</v>
      </c>
    </row>
    <row r="11" spans="1:6" ht="21.75" customHeight="1" x14ac:dyDescent="0.25">
      <c r="A11" s="308" t="s">
        <v>67</v>
      </c>
      <c r="B11" s="8" t="s">
        <v>41</v>
      </c>
      <c r="C11" s="713">
        <v>105.1</v>
      </c>
      <c r="D11" s="713">
        <v>124.5</v>
      </c>
      <c r="E11" s="713">
        <f t="shared" si="0"/>
        <v>118.45861084681258</v>
      </c>
      <c r="F11" s="713">
        <v>123.2</v>
      </c>
    </row>
    <row r="12" spans="1:6" ht="21.75" customHeight="1" x14ac:dyDescent="0.25">
      <c r="A12" s="308" t="s">
        <v>68</v>
      </c>
      <c r="B12" s="8" t="s">
        <v>41</v>
      </c>
      <c r="C12" s="713">
        <v>35.799999999999997</v>
      </c>
      <c r="D12" s="713">
        <v>34.4</v>
      </c>
      <c r="E12" s="713">
        <f t="shared" si="0"/>
        <v>96.089385474860336</v>
      </c>
      <c r="F12" s="713">
        <v>35.6</v>
      </c>
    </row>
    <row r="13" spans="1:6" ht="21.75" customHeight="1" x14ac:dyDescent="0.25">
      <c r="A13" s="308" t="s">
        <v>298</v>
      </c>
      <c r="B13" s="8" t="s">
        <v>41</v>
      </c>
      <c r="C13" s="713">
        <v>40.9</v>
      </c>
      <c r="D13" s="713">
        <v>38.299999999999997</v>
      </c>
      <c r="E13" s="713">
        <f t="shared" si="0"/>
        <v>93.643031784841071</v>
      </c>
      <c r="F13" s="713">
        <v>40</v>
      </c>
    </row>
    <row r="14" spans="1:6" ht="21.75" customHeight="1" x14ac:dyDescent="0.25">
      <c r="A14" s="308" t="s">
        <v>69</v>
      </c>
      <c r="B14" s="8" t="s">
        <v>41</v>
      </c>
      <c r="C14" s="713">
        <v>39.4</v>
      </c>
      <c r="D14" s="713">
        <v>38.799999999999997</v>
      </c>
      <c r="E14" s="713">
        <f t="shared" si="0"/>
        <v>98.477157360406082</v>
      </c>
      <c r="F14" s="713">
        <v>48</v>
      </c>
    </row>
    <row r="15" spans="1:6" ht="21.75" customHeight="1" x14ac:dyDescent="0.25">
      <c r="A15" s="308" t="s">
        <v>290</v>
      </c>
      <c r="B15" s="8" t="s">
        <v>41</v>
      </c>
      <c r="C15" s="713">
        <v>422.9</v>
      </c>
      <c r="D15" s="713">
        <v>420</v>
      </c>
      <c r="E15" s="713">
        <f t="shared" si="0"/>
        <v>99.314258689997644</v>
      </c>
      <c r="F15" s="713">
        <v>353.3</v>
      </c>
    </row>
    <row r="16" spans="1:6" ht="21.75" customHeight="1" x14ac:dyDescent="0.25">
      <c r="A16" s="308" t="s">
        <v>291</v>
      </c>
      <c r="B16" s="8" t="s">
        <v>41</v>
      </c>
      <c r="C16" s="713">
        <v>396.1</v>
      </c>
      <c r="D16" s="713">
        <v>287.89999999999998</v>
      </c>
      <c r="E16" s="713">
        <f t="shared" si="0"/>
        <v>72.68366574097449</v>
      </c>
      <c r="F16" s="713">
        <v>254.7</v>
      </c>
    </row>
    <row r="17" spans="1:6" ht="21.75" customHeight="1" x14ac:dyDescent="0.25">
      <c r="A17" s="308" t="s">
        <v>292</v>
      </c>
      <c r="B17" s="8" t="s">
        <v>41</v>
      </c>
      <c r="C17" s="713">
        <v>149.4</v>
      </c>
      <c r="D17" s="713">
        <v>147.5</v>
      </c>
      <c r="E17" s="713">
        <f t="shared" si="0"/>
        <v>98.728246318607759</v>
      </c>
      <c r="F17" s="713">
        <v>145.80000000000001</v>
      </c>
    </row>
    <row r="18" spans="1:6" ht="21.75" customHeight="1" x14ac:dyDescent="0.25">
      <c r="A18" s="308" t="s">
        <v>293</v>
      </c>
      <c r="B18" s="8" t="s">
        <v>41</v>
      </c>
      <c r="C18" s="713">
        <v>172.1</v>
      </c>
      <c r="D18" s="713">
        <v>206.4</v>
      </c>
      <c r="E18" s="713">
        <f t="shared" si="0"/>
        <v>119.9302730970366</v>
      </c>
      <c r="F18" s="713">
        <v>196.3</v>
      </c>
    </row>
    <row r="19" spans="1:6" ht="21.75" customHeight="1" x14ac:dyDescent="0.25">
      <c r="A19" s="308" t="s">
        <v>294</v>
      </c>
      <c r="B19" s="8" t="s">
        <v>41</v>
      </c>
      <c r="C19" s="713">
        <v>127.4</v>
      </c>
      <c r="D19" s="713">
        <v>119.7</v>
      </c>
      <c r="E19" s="713">
        <f t="shared" si="0"/>
        <v>93.956043956043956</v>
      </c>
      <c r="F19" s="713">
        <v>131</v>
      </c>
    </row>
    <row r="20" spans="1:6" ht="21.75" customHeight="1" x14ac:dyDescent="0.25">
      <c r="A20" s="308" t="s">
        <v>295</v>
      </c>
      <c r="B20" s="8" t="s">
        <v>41</v>
      </c>
      <c r="C20" s="713">
        <v>156.5</v>
      </c>
      <c r="D20" s="713">
        <v>159.4</v>
      </c>
      <c r="E20" s="713">
        <f t="shared" si="0"/>
        <v>101.85303514376997</v>
      </c>
      <c r="F20" s="713">
        <v>156.4</v>
      </c>
    </row>
    <row r="21" spans="1:6" ht="21.75" customHeight="1" x14ac:dyDescent="0.25">
      <c r="A21" s="308" t="s">
        <v>70</v>
      </c>
      <c r="B21" s="8" t="s">
        <v>41</v>
      </c>
      <c r="C21" s="713">
        <v>446.2</v>
      </c>
      <c r="D21" s="713">
        <v>448.8</v>
      </c>
      <c r="E21" s="713">
        <f t="shared" si="0"/>
        <v>100.58269834155087</v>
      </c>
      <c r="F21" s="713">
        <v>454.3</v>
      </c>
    </row>
    <row r="22" spans="1:6" ht="21.75" customHeight="1" x14ac:dyDescent="0.25">
      <c r="A22" s="308" t="s">
        <v>71</v>
      </c>
      <c r="B22" s="8" t="s">
        <v>41</v>
      </c>
      <c r="C22" s="713">
        <v>348.3</v>
      </c>
      <c r="D22" s="713">
        <v>346.4</v>
      </c>
      <c r="E22" s="713">
        <f t="shared" si="0"/>
        <v>99.454493252942854</v>
      </c>
      <c r="F22" s="713">
        <v>340.3</v>
      </c>
    </row>
    <row r="23" spans="1:6" ht="21.75" customHeight="1" x14ac:dyDescent="0.25">
      <c r="A23" s="308" t="s">
        <v>72</v>
      </c>
      <c r="B23" s="8" t="s">
        <v>41</v>
      </c>
      <c r="C23" s="713">
        <v>303</v>
      </c>
      <c r="D23" s="713">
        <v>311.7</v>
      </c>
      <c r="E23" s="713">
        <f t="shared" si="0"/>
        <v>102.87128712871288</v>
      </c>
      <c r="F23" s="713">
        <v>307.10000000000002</v>
      </c>
    </row>
    <row r="24" spans="1:6" ht="21.75" customHeight="1" x14ac:dyDescent="0.25">
      <c r="A24" s="308" t="s">
        <v>73</v>
      </c>
      <c r="B24" s="8" t="s">
        <v>41</v>
      </c>
      <c r="C24" s="713">
        <v>331.9</v>
      </c>
      <c r="D24" s="713">
        <v>327.8</v>
      </c>
      <c r="E24" s="713">
        <f t="shared" si="0"/>
        <v>98.764688159084074</v>
      </c>
      <c r="F24" s="713">
        <v>383.9</v>
      </c>
    </row>
    <row r="25" spans="1:6" ht="21.75" customHeight="1" x14ac:dyDescent="0.25">
      <c r="A25" s="308" t="s">
        <v>296</v>
      </c>
      <c r="B25" s="8" t="s">
        <v>41</v>
      </c>
      <c r="C25" s="713">
        <v>167.5</v>
      </c>
      <c r="D25" s="713">
        <v>177.9</v>
      </c>
      <c r="E25" s="713">
        <f t="shared" si="0"/>
        <v>106.20895522388061</v>
      </c>
      <c r="F25" s="713">
        <v>196</v>
      </c>
    </row>
    <row r="26" spans="1:6" ht="21.75" customHeight="1" x14ac:dyDescent="0.25">
      <c r="A26" s="308" t="s">
        <v>74</v>
      </c>
      <c r="B26" s="8" t="s">
        <v>44</v>
      </c>
      <c r="C26" s="713">
        <v>67.2</v>
      </c>
      <c r="D26" s="713">
        <v>63.7</v>
      </c>
      <c r="E26" s="713">
        <f t="shared" si="0"/>
        <v>94.791666666666657</v>
      </c>
      <c r="F26" s="713">
        <v>62</v>
      </c>
    </row>
    <row r="27" spans="1:6" ht="21.75" customHeight="1" x14ac:dyDescent="0.25">
      <c r="A27" s="308" t="s">
        <v>297</v>
      </c>
      <c r="B27" s="8" t="s">
        <v>42</v>
      </c>
      <c r="C27" s="713">
        <v>74.7</v>
      </c>
      <c r="D27" s="713">
        <v>76.7</v>
      </c>
      <c r="E27" s="713">
        <f t="shared" si="0"/>
        <v>102.67737617135207</v>
      </c>
      <c r="F27" s="713">
        <v>72.3</v>
      </c>
    </row>
    <row r="28" spans="1:6" ht="21.75" customHeight="1" x14ac:dyDescent="0.25">
      <c r="A28" s="308" t="s">
        <v>75</v>
      </c>
      <c r="B28" s="8" t="s">
        <v>42</v>
      </c>
      <c r="C28" s="713">
        <v>87.1</v>
      </c>
      <c r="D28" s="713">
        <v>95</v>
      </c>
      <c r="E28" s="713">
        <f t="shared" si="0"/>
        <v>109.07003444316878</v>
      </c>
      <c r="F28" s="713">
        <v>109.3</v>
      </c>
    </row>
    <row r="29" spans="1:6" ht="21.75" customHeight="1" x14ac:dyDescent="0.25">
      <c r="A29" s="308" t="s">
        <v>76</v>
      </c>
      <c r="B29" s="8" t="s">
        <v>43</v>
      </c>
      <c r="C29" s="713">
        <v>342.7</v>
      </c>
      <c r="D29" s="713">
        <v>385.3</v>
      </c>
      <c r="E29" s="713">
        <f t="shared" si="0"/>
        <v>112.43069740297638</v>
      </c>
      <c r="F29" s="713">
        <v>397.4</v>
      </c>
    </row>
    <row r="30" spans="1:6" ht="21.75" customHeight="1" x14ac:dyDescent="0.25">
      <c r="A30" s="308" t="s">
        <v>77</v>
      </c>
      <c r="B30" s="8" t="s">
        <v>43</v>
      </c>
      <c r="C30" s="713">
        <v>422</v>
      </c>
      <c r="D30" s="713">
        <v>452.9</v>
      </c>
      <c r="E30" s="713">
        <f t="shared" si="0"/>
        <v>107.32227488151658</v>
      </c>
      <c r="F30" s="713">
        <v>518.9</v>
      </c>
    </row>
    <row r="31" spans="1:6" ht="21.75" customHeight="1" x14ac:dyDescent="0.25">
      <c r="A31" s="308" t="s">
        <v>78</v>
      </c>
      <c r="B31" s="8" t="s">
        <v>43</v>
      </c>
      <c r="C31" s="713">
        <v>477.8</v>
      </c>
      <c r="D31" s="713">
        <v>533.79999999999995</v>
      </c>
      <c r="E31" s="713">
        <f t="shared" si="0"/>
        <v>111.7203850983675</v>
      </c>
      <c r="F31" s="713">
        <v>514.29999999999995</v>
      </c>
    </row>
    <row r="32" spans="1:6" ht="21.75" customHeight="1" x14ac:dyDescent="0.25">
      <c r="A32" s="308" t="s">
        <v>79</v>
      </c>
      <c r="B32" s="8" t="s">
        <v>43</v>
      </c>
      <c r="C32" s="713">
        <v>126.3</v>
      </c>
      <c r="D32" s="713">
        <v>127.2</v>
      </c>
      <c r="E32" s="713">
        <f t="shared" si="0"/>
        <v>100.71258907363421</v>
      </c>
      <c r="F32" s="713">
        <v>126.1</v>
      </c>
    </row>
    <row r="33" spans="1:6" ht="21.75" customHeight="1" x14ac:dyDescent="0.25">
      <c r="A33" s="308" t="s">
        <v>80</v>
      </c>
      <c r="B33" s="8" t="s">
        <v>42</v>
      </c>
      <c r="C33" s="713">
        <v>142.19999999999999</v>
      </c>
      <c r="D33" s="713">
        <v>147.69999999999999</v>
      </c>
      <c r="E33" s="713">
        <f t="shared" si="0"/>
        <v>103.86779184247538</v>
      </c>
      <c r="F33" s="713">
        <v>130</v>
      </c>
    </row>
    <row r="34" spans="1:6" ht="21.75" customHeight="1" thickBot="1" x14ac:dyDescent="0.3">
      <c r="A34" s="123" t="s">
        <v>81</v>
      </c>
      <c r="B34" s="8" t="s">
        <v>42</v>
      </c>
      <c r="C34" s="713">
        <v>657</v>
      </c>
      <c r="D34" s="713">
        <v>683</v>
      </c>
      <c r="E34" s="713">
        <f t="shared" si="0"/>
        <v>103.95738203957383</v>
      </c>
      <c r="F34" s="713">
        <v>698.8</v>
      </c>
    </row>
    <row r="35" spans="1:6" ht="27" customHeight="1" thickBot="1" x14ac:dyDescent="0.25">
      <c r="A35" s="299" t="s">
        <v>40</v>
      </c>
      <c r="B35" s="300"/>
      <c r="C35" s="245"/>
      <c r="D35" s="301"/>
      <c r="E35" s="245"/>
      <c r="F35" s="245"/>
    </row>
    <row r="36" spans="1:6" s="16" customFormat="1" ht="21.75" customHeight="1" x14ac:dyDescent="0.25">
      <c r="A36" s="309" t="s">
        <v>82</v>
      </c>
      <c r="B36" s="310" t="s">
        <v>29</v>
      </c>
      <c r="C36" s="713">
        <v>800</v>
      </c>
      <c r="D36" s="713">
        <v>900</v>
      </c>
      <c r="E36" s="713">
        <f>D36/C36*100</f>
        <v>112.5</v>
      </c>
      <c r="F36" s="713">
        <v>380</v>
      </c>
    </row>
    <row r="37" spans="1:6" s="16" customFormat="1" ht="21.75" customHeight="1" x14ac:dyDescent="0.25">
      <c r="A37" s="309" t="s">
        <v>83</v>
      </c>
      <c r="B37" s="310" t="s">
        <v>29</v>
      </c>
      <c r="C37" s="713">
        <v>816.7</v>
      </c>
      <c r="D37" s="713">
        <v>855.6</v>
      </c>
      <c r="E37" s="713">
        <f>D37/C37*100</f>
        <v>104.76307089506551</v>
      </c>
      <c r="F37" s="713">
        <v>533.29999999999995</v>
      </c>
    </row>
    <row r="38" spans="1:6" s="16" customFormat="1" ht="21.75" customHeight="1" x14ac:dyDescent="0.25">
      <c r="A38" s="309" t="s">
        <v>84</v>
      </c>
      <c r="B38" s="310" t="s">
        <v>29</v>
      </c>
      <c r="C38" s="713">
        <v>572.20000000000005</v>
      </c>
      <c r="D38" s="713">
        <v>588.9</v>
      </c>
      <c r="E38" s="713">
        <f t="shared" ref="E38:E46" si="1">D38/C38*100</f>
        <v>102.91855994407548</v>
      </c>
      <c r="F38" s="713">
        <v>450</v>
      </c>
    </row>
    <row r="39" spans="1:6" s="16" customFormat="1" ht="16.5" x14ac:dyDescent="0.25">
      <c r="A39" s="309" t="s">
        <v>85</v>
      </c>
      <c r="B39" s="310" t="s">
        <v>29</v>
      </c>
      <c r="C39" s="713">
        <v>3000</v>
      </c>
      <c r="D39" s="713">
        <v>3000</v>
      </c>
      <c r="E39" s="713">
        <f t="shared" si="1"/>
        <v>100</v>
      </c>
      <c r="F39" s="713">
        <v>2000</v>
      </c>
    </row>
    <row r="40" spans="1:6" s="16" customFormat="1" ht="16.5" x14ac:dyDescent="0.25">
      <c r="A40" s="309" t="s">
        <v>86</v>
      </c>
      <c r="B40" s="310" t="s">
        <v>29</v>
      </c>
      <c r="C40" s="713">
        <v>3250</v>
      </c>
      <c r="D40" s="713">
        <v>3250</v>
      </c>
      <c r="E40" s="713">
        <f t="shared" si="1"/>
        <v>100</v>
      </c>
      <c r="F40" s="713">
        <v>2750</v>
      </c>
    </row>
    <row r="41" spans="1:6" s="16" customFormat="1" ht="33" x14ac:dyDescent="0.25">
      <c r="A41" s="309" t="s">
        <v>299</v>
      </c>
      <c r="B41" s="310" t="s">
        <v>29</v>
      </c>
      <c r="C41" s="713">
        <v>425</v>
      </c>
      <c r="D41" s="713">
        <v>433.3</v>
      </c>
      <c r="E41" s="713">
        <f t="shared" si="1"/>
        <v>101.9529411764706</v>
      </c>
      <c r="F41" s="713">
        <v>400</v>
      </c>
    </row>
    <row r="42" spans="1:6" s="16" customFormat="1" ht="33" x14ac:dyDescent="0.25">
      <c r="A42" s="309" t="s">
        <v>87</v>
      </c>
      <c r="B42" s="310" t="s">
        <v>29</v>
      </c>
      <c r="C42" s="713">
        <v>441.7</v>
      </c>
      <c r="D42" s="713">
        <v>458.3</v>
      </c>
      <c r="E42" s="713">
        <f t="shared" si="1"/>
        <v>103.75820692777904</v>
      </c>
      <c r="F42" s="713">
        <v>450</v>
      </c>
    </row>
    <row r="43" spans="1:6" s="16" customFormat="1" ht="16.5" x14ac:dyDescent="0.25">
      <c r="A43" s="309" t="s">
        <v>88</v>
      </c>
      <c r="B43" s="310" t="s">
        <v>29</v>
      </c>
      <c r="C43" s="713">
        <v>1150</v>
      </c>
      <c r="D43" s="713">
        <v>1150</v>
      </c>
      <c r="E43" s="713">
        <f t="shared" si="1"/>
        <v>100</v>
      </c>
      <c r="F43" s="713" t="s">
        <v>105</v>
      </c>
    </row>
    <row r="44" spans="1:6" s="16" customFormat="1" ht="33" x14ac:dyDescent="0.25">
      <c r="A44" s="309" t="s">
        <v>278</v>
      </c>
      <c r="B44" s="310" t="s">
        <v>29</v>
      </c>
      <c r="C44" s="713">
        <v>5233.3999999999996</v>
      </c>
      <c r="D44" s="713">
        <v>5166.7</v>
      </c>
      <c r="E44" s="713">
        <f t="shared" si="1"/>
        <v>98.725493942752323</v>
      </c>
      <c r="F44" s="713" t="s">
        <v>105</v>
      </c>
    </row>
    <row r="45" spans="1:6" s="16" customFormat="1" ht="33" customHeight="1" x14ac:dyDescent="0.25">
      <c r="A45" s="309" t="s">
        <v>279</v>
      </c>
      <c r="B45" s="310" t="s">
        <v>29</v>
      </c>
      <c r="C45" s="713">
        <v>8000</v>
      </c>
      <c r="D45" s="713">
        <v>4000</v>
      </c>
      <c r="E45" s="713">
        <f t="shared" si="1"/>
        <v>50</v>
      </c>
      <c r="F45" s="713" t="s">
        <v>105</v>
      </c>
    </row>
    <row r="46" spans="1:6" s="16" customFormat="1" ht="18" customHeight="1" x14ac:dyDescent="0.25">
      <c r="A46" s="311" t="s">
        <v>89</v>
      </c>
      <c r="B46" s="310" t="s">
        <v>29</v>
      </c>
      <c r="C46" s="713">
        <v>200</v>
      </c>
      <c r="D46" s="713">
        <v>250</v>
      </c>
      <c r="E46" s="713">
        <f t="shared" si="1"/>
        <v>125</v>
      </c>
      <c r="F46" s="713">
        <v>116</v>
      </c>
    </row>
    <row r="47" spans="1:6" s="16" customFormat="1" ht="17.25" thickBot="1" x14ac:dyDescent="0.3">
      <c r="A47" s="312" t="s">
        <v>161</v>
      </c>
      <c r="B47" s="313" t="s">
        <v>29</v>
      </c>
      <c r="C47" s="713">
        <v>325</v>
      </c>
      <c r="D47" s="713">
        <v>358.3</v>
      </c>
      <c r="E47" s="713">
        <f>D47/C47*100</f>
        <v>110.24615384615386</v>
      </c>
      <c r="F47" s="713">
        <v>325</v>
      </c>
    </row>
    <row r="48" spans="1:6" ht="27" customHeight="1" thickBot="1" x14ac:dyDescent="0.25">
      <c r="A48" s="314" t="s">
        <v>64</v>
      </c>
      <c r="B48" s="300" t="s">
        <v>29</v>
      </c>
      <c r="C48" s="245">
        <v>368</v>
      </c>
      <c r="D48" s="302">
        <v>368</v>
      </c>
      <c r="E48" s="124">
        <f t="shared" ref="E48:E58" si="2">D48/C48*100</f>
        <v>100</v>
      </c>
      <c r="F48" s="711">
        <v>373.5</v>
      </c>
    </row>
    <row r="49" spans="1:6" ht="53.25" customHeight="1" thickBot="1" x14ac:dyDescent="0.3">
      <c r="A49" s="315" t="s">
        <v>419</v>
      </c>
      <c r="B49" s="300" t="s">
        <v>29</v>
      </c>
      <c r="C49" s="245">
        <v>5.8</v>
      </c>
      <c r="D49" s="301">
        <v>5.8</v>
      </c>
      <c r="E49" s="255">
        <f t="shared" si="2"/>
        <v>100</v>
      </c>
      <c r="F49" s="245">
        <v>5.8</v>
      </c>
    </row>
    <row r="50" spans="1:6" ht="56.25" customHeight="1" thickBot="1" x14ac:dyDescent="0.25">
      <c r="A50" s="316" t="s">
        <v>420</v>
      </c>
      <c r="B50" s="300" t="s">
        <v>29</v>
      </c>
      <c r="C50" s="245">
        <v>7.6</v>
      </c>
      <c r="D50" s="301">
        <v>7.6</v>
      </c>
      <c r="E50" s="255">
        <f t="shared" si="2"/>
        <v>100</v>
      </c>
      <c r="F50" s="245">
        <v>7.6</v>
      </c>
    </row>
    <row r="51" spans="1:6" ht="24.75" customHeight="1" thickBot="1" x14ac:dyDescent="0.25">
      <c r="A51" s="316" t="s">
        <v>90</v>
      </c>
      <c r="B51" s="300" t="s">
        <v>29</v>
      </c>
      <c r="C51" s="245">
        <v>96</v>
      </c>
      <c r="D51" s="301">
        <v>102.7</v>
      </c>
      <c r="E51" s="255">
        <f t="shared" si="2"/>
        <v>106.97916666666667</v>
      </c>
      <c r="F51" s="245">
        <v>102.7</v>
      </c>
    </row>
    <row r="52" spans="1:6" ht="36.75" customHeight="1" thickBot="1" x14ac:dyDescent="0.3">
      <c r="A52" s="317" t="s">
        <v>91</v>
      </c>
      <c r="B52" s="300" t="s">
        <v>29</v>
      </c>
      <c r="C52" s="245">
        <v>2640</v>
      </c>
      <c r="D52" s="303">
        <v>2975</v>
      </c>
      <c r="E52" s="255">
        <f t="shared" si="2"/>
        <v>112.68939393939394</v>
      </c>
      <c r="F52" s="245" t="s">
        <v>105</v>
      </c>
    </row>
    <row r="53" spans="1:6" ht="35.25" customHeight="1" thickBot="1" x14ac:dyDescent="0.25">
      <c r="A53" s="316" t="s">
        <v>92</v>
      </c>
      <c r="B53" s="300" t="s">
        <v>29</v>
      </c>
      <c r="C53" s="245">
        <v>1901.7</v>
      </c>
      <c r="D53" s="301">
        <v>2196</v>
      </c>
      <c r="E53" s="255">
        <f t="shared" si="2"/>
        <v>115.47562707051584</v>
      </c>
      <c r="F53" s="307" t="s">
        <v>105</v>
      </c>
    </row>
    <row r="54" spans="1:6" ht="50.25" customHeight="1" thickBot="1" x14ac:dyDescent="0.25">
      <c r="A54" s="316" t="s">
        <v>140</v>
      </c>
      <c r="B54" s="300" t="s">
        <v>29</v>
      </c>
      <c r="C54" s="407">
        <v>163.6</v>
      </c>
      <c r="D54" s="304">
        <v>163.6</v>
      </c>
      <c r="E54" s="255" t="s">
        <v>105</v>
      </c>
      <c r="F54" s="245">
        <v>83.3</v>
      </c>
    </row>
    <row r="55" spans="1:6" ht="23.25" hidden="1" customHeight="1" thickBot="1" x14ac:dyDescent="0.25">
      <c r="A55" s="972" t="s">
        <v>148</v>
      </c>
      <c r="B55" s="721" t="s">
        <v>107</v>
      </c>
      <c r="C55" s="689">
        <v>5500</v>
      </c>
      <c r="D55" s="722">
        <v>9825</v>
      </c>
      <c r="E55" s="723">
        <f t="shared" si="2"/>
        <v>178.63636363636363</v>
      </c>
      <c r="F55" s="688" t="s">
        <v>105</v>
      </c>
    </row>
    <row r="56" spans="1:6" ht="21.75" hidden="1" customHeight="1" thickBot="1" x14ac:dyDescent="0.25">
      <c r="A56" s="973"/>
      <c r="B56" s="721" t="s">
        <v>108</v>
      </c>
      <c r="C56" s="689">
        <v>28000</v>
      </c>
      <c r="D56" s="722">
        <v>28000</v>
      </c>
      <c r="E56" s="723">
        <f t="shared" si="2"/>
        <v>100</v>
      </c>
      <c r="F56" s="688" t="s">
        <v>105</v>
      </c>
    </row>
    <row r="57" spans="1:6" ht="23.25" hidden="1" customHeight="1" thickBot="1" x14ac:dyDescent="0.25">
      <c r="A57" s="972" t="s">
        <v>149</v>
      </c>
      <c r="B57" s="721" t="s">
        <v>107</v>
      </c>
      <c r="C57" s="689">
        <v>6090</v>
      </c>
      <c r="D57" s="722">
        <v>9440</v>
      </c>
      <c r="E57" s="723">
        <f t="shared" si="2"/>
        <v>155.00821018062399</v>
      </c>
      <c r="F57" s="688" t="s">
        <v>105</v>
      </c>
    </row>
    <row r="58" spans="1:6" ht="21.75" hidden="1" customHeight="1" thickBot="1" x14ac:dyDescent="0.25">
      <c r="A58" s="973"/>
      <c r="B58" s="721" t="s">
        <v>108</v>
      </c>
      <c r="C58" s="689">
        <v>75050</v>
      </c>
      <c r="D58" s="722">
        <v>50000</v>
      </c>
      <c r="E58" s="723">
        <f t="shared" si="2"/>
        <v>66.622251832111928</v>
      </c>
      <c r="F58" s="688" t="s">
        <v>105</v>
      </c>
    </row>
    <row r="59" spans="1:6" ht="39.75" customHeight="1" thickBot="1" x14ac:dyDescent="0.25">
      <c r="A59" s="305" t="s">
        <v>586</v>
      </c>
      <c r="B59" s="306"/>
      <c r="C59" s="245"/>
      <c r="D59" s="301"/>
      <c r="E59" s="303"/>
      <c r="F59" s="245"/>
    </row>
    <row r="60" spans="1:6" ht="33" x14ac:dyDescent="0.2">
      <c r="A60" s="318" t="s">
        <v>285</v>
      </c>
      <c r="B60" s="319" t="s">
        <v>48</v>
      </c>
      <c r="C60" s="320">
        <v>54.78</v>
      </c>
      <c r="D60" s="331">
        <v>58.91</v>
      </c>
      <c r="E60" s="1">
        <f>D60/C60*100</f>
        <v>107.53924790069367</v>
      </c>
      <c r="F60" s="246">
        <v>71.290000000000006</v>
      </c>
    </row>
    <row r="61" spans="1:6" ht="24" customHeight="1" x14ac:dyDescent="0.2">
      <c r="A61" s="115" t="s">
        <v>212</v>
      </c>
      <c r="B61" s="319" t="s">
        <v>49</v>
      </c>
      <c r="C61" s="321">
        <v>1.45</v>
      </c>
      <c r="D61" s="332">
        <v>1.58</v>
      </c>
      <c r="E61" s="1">
        <f t="shared" ref="E61:E64" si="3">D61/C61*100</f>
        <v>108.96551724137933</v>
      </c>
      <c r="F61" s="246">
        <v>1.58</v>
      </c>
    </row>
    <row r="62" spans="1:6" ht="24" customHeight="1" x14ac:dyDescent="0.2">
      <c r="A62" s="115" t="s">
        <v>93</v>
      </c>
      <c r="B62" s="319" t="s">
        <v>141</v>
      </c>
      <c r="C62" s="246">
        <v>1101.8800000000001</v>
      </c>
      <c r="D62" s="331">
        <v>1140.43</v>
      </c>
      <c r="E62" s="1">
        <f t="shared" si="3"/>
        <v>103.49856608705122</v>
      </c>
      <c r="F62" s="246">
        <v>1326.43</v>
      </c>
    </row>
    <row r="63" spans="1:6" ht="24" customHeight="1" x14ac:dyDescent="0.2">
      <c r="A63" s="115" t="s">
        <v>94</v>
      </c>
      <c r="B63" s="319" t="s">
        <v>142</v>
      </c>
      <c r="C63" s="246">
        <v>76.150000000000006</v>
      </c>
      <c r="D63" s="331">
        <v>77.73</v>
      </c>
      <c r="E63" s="1">
        <f t="shared" si="3"/>
        <v>102.07485226526592</v>
      </c>
      <c r="F63" s="246">
        <v>147.22</v>
      </c>
    </row>
    <row r="64" spans="1:6" ht="24" customHeight="1" thickBot="1" x14ac:dyDescent="0.25">
      <c r="A64" s="115" t="s">
        <v>95</v>
      </c>
      <c r="B64" s="319" t="s">
        <v>142</v>
      </c>
      <c r="C64" s="246">
        <v>50.42</v>
      </c>
      <c r="D64" s="331">
        <v>70.97</v>
      </c>
      <c r="E64" s="1">
        <f t="shared" si="3"/>
        <v>140.75763585878619</v>
      </c>
      <c r="F64" s="246">
        <v>80.47</v>
      </c>
    </row>
    <row r="65" spans="1:21" ht="41.25" customHeight="1" thickBot="1" x14ac:dyDescent="0.35">
      <c r="A65" s="322" t="s">
        <v>112</v>
      </c>
      <c r="B65" s="306" t="s">
        <v>29</v>
      </c>
      <c r="C65" s="245" t="s">
        <v>313</v>
      </c>
      <c r="D65" s="301" t="s">
        <v>427</v>
      </c>
      <c r="E65" s="245" t="s">
        <v>428</v>
      </c>
      <c r="F65" s="245">
        <v>22</v>
      </c>
    </row>
    <row r="66" spans="1:21" ht="18.75" x14ac:dyDescent="0.3">
      <c r="A66" s="324" t="s">
        <v>538</v>
      </c>
      <c r="B66" s="325"/>
      <c r="C66" s="330"/>
      <c r="D66" s="328"/>
      <c r="E66" s="330"/>
      <c r="F66" s="741"/>
    </row>
    <row r="67" spans="1:21" ht="16.5" x14ac:dyDescent="0.25">
      <c r="A67" s="326" t="s">
        <v>286</v>
      </c>
      <c r="B67" s="327" t="s">
        <v>29</v>
      </c>
      <c r="C67" s="713">
        <v>30706.76</v>
      </c>
      <c r="D67" s="329">
        <v>30244.720000000001</v>
      </c>
      <c r="E67" s="713">
        <f>D67/C67*100</f>
        <v>98.495315038121916</v>
      </c>
      <c r="F67" s="740">
        <v>32440.42</v>
      </c>
    </row>
    <row r="68" spans="1:21" ht="33" x14ac:dyDescent="0.2">
      <c r="A68" s="318" t="s">
        <v>96</v>
      </c>
      <c r="B68" s="327" t="s">
        <v>29</v>
      </c>
      <c r="C68" s="713">
        <v>2661.93</v>
      </c>
      <c r="D68" s="329">
        <v>2562.46</v>
      </c>
      <c r="E68" s="713">
        <f>D68/C68*100</f>
        <v>96.263237575743915</v>
      </c>
      <c r="F68" s="740">
        <v>1068.06</v>
      </c>
    </row>
    <row r="69" spans="1:21" ht="33" x14ac:dyDescent="0.25">
      <c r="A69" s="311" t="s">
        <v>97</v>
      </c>
      <c r="B69" s="327" t="s">
        <v>28</v>
      </c>
      <c r="C69" s="713">
        <f>C68/C67*100</f>
        <v>8.6688729126746029</v>
      </c>
      <c r="D69" s="329">
        <f>D68/D67*100</f>
        <v>8.4724209713298713</v>
      </c>
      <c r="E69" s="713">
        <f>D69/C69*100</f>
        <v>97.7338237239872</v>
      </c>
      <c r="F69" s="329">
        <f>F68/F67*100</f>
        <v>3.2923741431214513</v>
      </c>
    </row>
    <row r="70" spans="1:21" ht="34.5" customHeight="1" thickBot="1" x14ac:dyDescent="0.3">
      <c r="A70" s="312" t="s">
        <v>160</v>
      </c>
      <c r="B70" s="323" t="s">
        <v>29</v>
      </c>
      <c r="C70" s="707">
        <v>3045</v>
      </c>
      <c r="D70" s="531">
        <v>3245</v>
      </c>
      <c r="E70" s="712">
        <f>D70/C70*100</f>
        <v>106.56814449917897</v>
      </c>
      <c r="F70" s="742" t="s">
        <v>625</v>
      </c>
    </row>
    <row r="71" spans="1:21" ht="24" customHeight="1" x14ac:dyDescent="0.2">
      <c r="A71" s="841" t="s">
        <v>280</v>
      </c>
      <c r="B71" s="841"/>
      <c r="C71" s="841"/>
      <c r="D71" s="841"/>
      <c r="E71" s="841"/>
      <c r="F71" s="841"/>
    </row>
    <row r="72" spans="1:21" ht="24" customHeight="1" x14ac:dyDescent="0.2">
      <c r="A72" s="739"/>
      <c r="B72" s="739"/>
      <c r="C72" s="739"/>
      <c r="D72" s="739"/>
      <c r="E72" s="739"/>
      <c r="F72" s="739"/>
    </row>
    <row r="73" spans="1:21" ht="21" customHeight="1" x14ac:dyDescent="0.2">
      <c r="A73" s="841"/>
      <c r="B73" s="841"/>
      <c r="C73" s="841"/>
      <c r="D73" s="841"/>
      <c r="E73" s="841"/>
      <c r="F73" s="84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3.5" customHeight="1" x14ac:dyDescent="0.2">
      <c r="D74" s="239"/>
      <c r="E74" s="239"/>
      <c r="F74" s="23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 x14ac:dyDescent="0.2">
      <c r="A75" s="96"/>
      <c r="B75" s="243"/>
      <c r="C75" s="243"/>
      <c r="D75" s="243"/>
      <c r="E75" s="243"/>
      <c r="F75" s="24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4"/>
    </row>
    <row r="76" spans="1:21" x14ac:dyDescent="0.25">
      <c r="H76" s="724"/>
      <c r="I76" s="725" t="s">
        <v>9</v>
      </c>
      <c r="J76" s="725" t="s">
        <v>10</v>
      </c>
      <c r="K76" s="725" t="s">
        <v>11</v>
      </c>
      <c r="L76" s="725" t="s">
        <v>12</v>
      </c>
      <c r="M76" s="725" t="s">
        <v>13</v>
      </c>
      <c r="N76" s="725" t="s">
        <v>14</v>
      </c>
      <c r="O76" s="725" t="s">
        <v>113</v>
      </c>
      <c r="P76" s="725" t="s">
        <v>121</v>
      </c>
      <c r="Q76" s="725" t="s">
        <v>127</v>
      </c>
      <c r="R76" s="725" t="s">
        <v>128</v>
      </c>
      <c r="S76" s="725" t="s">
        <v>132</v>
      </c>
      <c r="T76" s="725" t="s">
        <v>133</v>
      </c>
      <c r="U76" s="4"/>
    </row>
    <row r="77" spans="1:21" x14ac:dyDescent="0.25">
      <c r="H77" s="724">
        <v>2015</v>
      </c>
      <c r="I77" s="726">
        <v>103.41</v>
      </c>
      <c r="J77" s="726">
        <v>105.29</v>
      </c>
      <c r="K77" s="726">
        <v>106.47</v>
      </c>
      <c r="L77" s="727">
        <v>106.59</v>
      </c>
      <c r="M77" s="727">
        <v>106.66</v>
      </c>
      <c r="N77" s="727">
        <v>106.47</v>
      </c>
      <c r="O77" s="727">
        <v>106.91</v>
      </c>
      <c r="P77" s="727">
        <v>107.7</v>
      </c>
      <c r="Q77" s="727">
        <v>108.22</v>
      </c>
      <c r="R77" s="727">
        <v>108.99</v>
      </c>
      <c r="S77" s="727">
        <v>109.94</v>
      </c>
      <c r="T77" s="727">
        <v>110.56</v>
      </c>
      <c r="U77" s="4"/>
    </row>
    <row r="78" spans="1:21" x14ac:dyDescent="0.25">
      <c r="H78" s="724">
        <v>2016</v>
      </c>
      <c r="I78" s="726">
        <v>100.54</v>
      </c>
      <c r="J78" s="726">
        <v>101.38</v>
      </c>
      <c r="K78" s="726">
        <v>101.86</v>
      </c>
      <c r="L78" s="727">
        <v>102.18</v>
      </c>
      <c r="M78" s="727">
        <v>102.26</v>
      </c>
      <c r="N78" s="727">
        <v>102.36</v>
      </c>
      <c r="O78" s="727">
        <v>102.76</v>
      </c>
      <c r="P78" s="727">
        <v>103.18</v>
      </c>
      <c r="Q78" s="727">
        <v>103.3</v>
      </c>
      <c r="R78" s="727">
        <v>103.7</v>
      </c>
      <c r="S78" s="727">
        <v>104.2</v>
      </c>
      <c r="T78" s="727">
        <v>104.7</v>
      </c>
      <c r="U78" s="4"/>
    </row>
    <row r="79" spans="1:21" x14ac:dyDescent="0.25">
      <c r="I79" s="4"/>
    </row>
    <row r="80" spans="1:21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3" spans="4:6" ht="57.75" customHeight="1" x14ac:dyDescent="0.25"/>
    <row r="85" spans="4:6" ht="12.75" x14ac:dyDescent="0.2">
      <c r="D85" s="239"/>
      <c r="E85" s="239"/>
      <c r="F85" s="239"/>
    </row>
    <row r="86" spans="4:6" ht="12.75" x14ac:dyDescent="0.2">
      <c r="D86" s="239"/>
      <c r="E86" s="239"/>
      <c r="F86" s="239"/>
    </row>
    <row r="87" spans="4:6" ht="12.75" x14ac:dyDescent="0.2">
      <c r="D87" s="239"/>
      <c r="E87" s="239"/>
      <c r="F87" s="239"/>
    </row>
    <row r="88" spans="4:6" ht="12.75" x14ac:dyDescent="0.2">
      <c r="D88" s="239"/>
      <c r="E88" s="239"/>
      <c r="F88" s="239"/>
    </row>
    <row r="89" spans="4:6" ht="12.75" x14ac:dyDescent="0.2">
      <c r="D89" s="239"/>
      <c r="E89" s="239"/>
      <c r="F89" s="239"/>
    </row>
    <row r="90" spans="4:6" ht="12.75" x14ac:dyDescent="0.2">
      <c r="D90" s="239"/>
      <c r="E90" s="239"/>
      <c r="F90" s="239"/>
    </row>
    <row r="91" spans="4:6" ht="12.75" x14ac:dyDescent="0.2">
      <c r="D91" s="239"/>
      <c r="E91" s="239"/>
      <c r="F91" s="239"/>
    </row>
    <row r="92" spans="4:6" ht="12.75" x14ac:dyDescent="0.2">
      <c r="D92" s="239"/>
      <c r="E92" s="239"/>
      <c r="F92" s="239"/>
    </row>
  </sheetData>
  <mergeCells count="8">
    <mergeCell ref="A71:F71"/>
    <mergeCell ref="A73:F73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38"/>
  <sheetViews>
    <sheetView view="pageBreakPreview" topLeftCell="A48" zoomScale="66" zoomScaleNormal="95" zoomScaleSheetLayoutView="66" workbookViewId="0">
      <selection activeCell="G104" sqref="G104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239" customFormat="1" ht="22.5" x14ac:dyDescent="0.2">
      <c r="A1" s="912"/>
      <c r="B1" s="912"/>
      <c r="C1" s="912"/>
      <c r="D1" s="912"/>
      <c r="E1" s="912"/>
      <c r="F1" s="91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39" customFormat="1" ht="22.5" x14ac:dyDescent="0.2">
      <c r="A2" s="710"/>
      <c r="B2" s="710"/>
      <c r="C2" s="710"/>
      <c r="D2" s="710"/>
      <c r="E2" s="710"/>
      <c r="F2" s="7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39" customFormat="1" ht="18.75" x14ac:dyDescent="0.2">
      <c r="A3" s="895"/>
      <c r="B3" s="976"/>
      <c r="C3" s="977"/>
      <c r="D3" s="977"/>
      <c r="E3" s="977"/>
      <c r="F3" s="71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39" customFormat="1" ht="28.5" customHeight="1" x14ac:dyDescent="0.2">
      <c r="A4" s="975"/>
      <c r="B4" s="975"/>
      <c r="C4" s="709"/>
      <c r="D4" s="709"/>
      <c r="E4" s="716"/>
      <c r="F4" s="70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39" customFormat="1" ht="23.25" customHeight="1" x14ac:dyDescent="0.3">
      <c r="A5" s="116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39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39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39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39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39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39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39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39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39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39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39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39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39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39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39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39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39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39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39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39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39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39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39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39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39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39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39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39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39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39" customFormat="1" ht="27" customHeight="1" x14ac:dyDescent="0.2">
      <c r="A35" s="709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0"/>
      <c r="B36" s="165"/>
      <c r="C36" s="1"/>
      <c r="D36" s="1"/>
      <c r="E36" s="1"/>
      <c r="F36" s="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6" customFormat="1" ht="21.75" customHeight="1" x14ac:dyDescent="0.25">
      <c r="A37" s="30"/>
      <c r="B37" s="165"/>
      <c r="C37" s="1"/>
      <c r="D37" s="1"/>
      <c r="E37" s="1"/>
      <c r="F37" s="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6" customFormat="1" ht="21.75" customHeight="1" x14ac:dyDescent="0.25">
      <c r="A38" s="30"/>
      <c r="B38" s="165"/>
      <c r="C38" s="1"/>
      <c r="D38" s="1"/>
      <c r="E38" s="1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16" customFormat="1" ht="16.5" x14ac:dyDescent="0.25">
      <c r="A39" s="30"/>
      <c r="B39" s="165"/>
      <c r="C39" s="1"/>
      <c r="D39" s="1"/>
      <c r="E39" s="1"/>
      <c r="F39" s="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16" customFormat="1" ht="16.5" x14ac:dyDescent="0.25">
      <c r="A40" s="30"/>
      <c r="B40" s="165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6" customFormat="1" ht="16.5" x14ac:dyDescent="0.25">
      <c r="A41" s="30"/>
      <c r="B41" s="165"/>
      <c r="C41" s="1"/>
      <c r="D41" s="1"/>
      <c r="E41" s="1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s="16" customFormat="1" ht="16.5" x14ac:dyDescent="0.25">
      <c r="A42" s="30"/>
      <c r="B42" s="165"/>
      <c r="C42" s="1"/>
      <c r="D42" s="1"/>
      <c r="E42" s="1"/>
      <c r="F42" s="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6" customFormat="1" ht="16.5" x14ac:dyDescent="0.25">
      <c r="A43" s="30"/>
      <c r="B43" s="165"/>
      <c r="C43" s="1"/>
      <c r="D43" s="1"/>
      <c r="E43" s="1"/>
      <c r="F43" s="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16" customFormat="1" ht="16.5" x14ac:dyDescent="0.25">
      <c r="A44" s="30"/>
      <c r="B44" s="165"/>
      <c r="C44" s="1"/>
      <c r="D44" s="1"/>
      <c r="E44" s="1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16" customFormat="1" ht="33" customHeight="1" x14ac:dyDescent="0.25">
      <c r="A45" s="30"/>
      <c r="B45" s="165"/>
      <c r="C45" s="1"/>
      <c r="D45" s="1"/>
      <c r="E45" s="1"/>
      <c r="F45" s="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16" customFormat="1" ht="18" customHeight="1" x14ac:dyDescent="0.25">
      <c r="A46" s="28"/>
      <c r="B46" s="165"/>
      <c r="C46" s="1"/>
      <c r="D46" s="1"/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16" customFormat="1" ht="16.5" x14ac:dyDescent="0.25">
      <c r="A47" s="28"/>
      <c r="B47" s="165"/>
      <c r="C47" s="1"/>
      <c r="D47" s="1"/>
      <c r="E47" s="1"/>
      <c r="F47" s="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239" customFormat="1" ht="27" customHeight="1" x14ac:dyDescent="0.2">
      <c r="A48" s="102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39" customFormat="1" ht="53.25" customHeight="1" x14ac:dyDescent="0.25">
      <c r="A49" s="29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39" customFormat="1" ht="56.25" customHeight="1" x14ac:dyDescent="0.2">
      <c r="A50" s="30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39" customFormat="1" ht="24.75" customHeight="1" x14ac:dyDescent="0.2">
      <c r="A51" s="30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39" customFormat="1" ht="36.75" customHeight="1" x14ac:dyDescent="0.25">
      <c r="A52" s="28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39" customFormat="1" ht="35.25" customHeight="1" x14ac:dyDescent="0.2">
      <c r="A53" s="30"/>
      <c r="B53" s="8"/>
      <c r="C53" s="1"/>
      <c r="D53" s="1"/>
      <c r="E53" s="1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39" customFormat="1" ht="50.25" customHeight="1" x14ac:dyDescent="0.2">
      <c r="A54" s="30"/>
      <c r="B54" s="8"/>
      <c r="C54" s="286"/>
      <c r="D54" s="286"/>
      <c r="E54" s="1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39" customFormat="1" ht="23.25" hidden="1" customHeight="1" x14ac:dyDescent="0.2">
      <c r="A55" s="974"/>
      <c r="B55" s="287"/>
      <c r="C55" s="288"/>
      <c r="D55" s="288"/>
      <c r="E55" s="289"/>
      <c r="F55" s="28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39" customFormat="1" ht="21.75" hidden="1" customHeight="1" x14ac:dyDescent="0.2">
      <c r="A56" s="974"/>
      <c r="B56" s="287"/>
      <c r="C56" s="288"/>
      <c r="D56" s="288"/>
      <c r="E56" s="289"/>
      <c r="F56" s="28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39" customFormat="1" ht="23.25" hidden="1" customHeight="1" x14ac:dyDescent="0.2">
      <c r="A57" s="974"/>
      <c r="B57" s="287"/>
      <c r="C57" s="288"/>
      <c r="D57" s="288"/>
      <c r="E57" s="289"/>
      <c r="F57" s="28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39" customFormat="1" ht="21.75" hidden="1" customHeight="1" x14ac:dyDescent="0.2">
      <c r="A58" s="974"/>
      <c r="B58" s="287"/>
      <c r="C58" s="288"/>
      <c r="D58" s="288"/>
      <c r="E58" s="289"/>
      <c r="F58" s="28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39" customFormat="1" ht="39.75" customHeight="1" x14ac:dyDescent="0.2">
      <c r="A59" s="31"/>
      <c r="B59" s="27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39" customFormat="1" ht="16.5" x14ac:dyDescent="0.2">
      <c r="A60" s="39"/>
      <c r="B60" s="33"/>
      <c r="C60" s="98"/>
      <c r="D60" s="98"/>
      <c r="E60" s="1"/>
      <c r="F60" s="9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39" customFormat="1" ht="24" customHeight="1" x14ac:dyDescent="0.2">
      <c r="A61" s="32"/>
      <c r="B61" s="33"/>
      <c r="C61" s="166"/>
      <c r="D61" s="166"/>
      <c r="E61" s="1"/>
      <c r="F61" s="9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39" customFormat="1" ht="24" customHeight="1" x14ac:dyDescent="0.2">
      <c r="A62" s="32"/>
      <c r="B62" s="33"/>
      <c r="C62" s="98"/>
      <c r="D62" s="98"/>
      <c r="E62" s="1"/>
      <c r="F62" s="9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39" customFormat="1" ht="24" customHeight="1" x14ac:dyDescent="0.2">
      <c r="A63" s="32"/>
      <c r="B63" s="33"/>
      <c r="C63" s="98"/>
      <c r="D63" s="98"/>
      <c r="E63" s="1"/>
      <c r="F63" s="9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39" customFormat="1" ht="24" customHeight="1" x14ac:dyDescent="0.2">
      <c r="A64" s="32"/>
      <c r="B64" s="33"/>
      <c r="C64" s="98"/>
      <c r="D64" s="98"/>
      <c r="E64" s="1"/>
      <c r="F64" s="9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39" customFormat="1" ht="41.25" customHeight="1" x14ac:dyDescent="0.3">
      <c r="A65" s="35"/>
      <c r="B65" s="27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39" customFormat="1" ht="18.75" x14ac:dyDescent="0.3">
      <c r="A66" s="34"/>
      <c r="B66" s="36"/>
      <c r="C66" s="37"/>
      <c r="D66" s="37"/>
      <c r="E66" s="37"/>
      <c r="F66" s="3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39" customFormat="1" ht="16.5" x14ac:dyDescent="0.25">
      <c r="A67" s="38"/>
      <c r="B67" s="27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39" customFormat="1" ht="16.5" x14ac:dyDescent="0.2">
      <c r="A68" s="39"/>
      <c r="B68" s="27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39" customFormat="1" ht="16.5" x14ac:dyDescent="0.25">
      <c r="A69" s="28"/>
      <c r="B69" s="27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39" customFormat="1" ht="34.5" customHeight="1" x14ac:dyDescent="0.25">
      <c r="A70" s="28"/>
      <c r="B70" s="27"/>
      <c r="C70" s="708"/>
      <c r="D70" s="708"/>
      <c r="E70" s="1"/>
      <c r="F70" s="2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39" customFormat="1" ht="24" customHeight="1" x14ac:dyDescent="0.2">
      <c r="A71" s="841"/>
      <c r="B71" s="841"/>
      <c r="C71" s="841"/>
      <c r="D71" s="841"/>
      <c r="E71" s="841"/>
      <c r="F71" s="84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39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39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39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39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39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39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39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39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39" customFormat="1" ht="15.75" customHeight="1" x14ac:dyDescent="0.2">
      <c r="A80" s="167"/>
      <c r="B80" s="77"/>
      <c r="C80" s="77"/>
      <c r="D80" s="77"/>
      <c r="E80" s="77"/>
      <c r="F80" s="77"/>
      <c r="G80" s="4"/>
      <c r="H80" s="168"/>
      <c r="I80" s="168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3" s="239" customFormat="1" ht="15.75" customHeight="1" x14ac:dyDescent="0.2">
      <c r="A81" s="167"/>
      <c r="B81" s="77"/>
      <c r="C81" s="77"/>
      <c r="D81" s="77"/>
      <c r="E81" s="77"/>
      <c r="F81" s="77"/>
      <c r="G81" s="4"/>
      <c r="H81" s="168"/>
      <c r="I81" s="168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3" s="239" customFormat="1" ht="15.75" customHeight="1" x14ac:dyDescent="0.2">
      <c r="A82" s="167"/>
      <c r="B82" s="77"/>
      <c r="C82" s="77"/>
      <c r="D82" s="77"/>
      <c r="E82" s="77"/>
      <c r="F82" s="77"/>
      <c r="G82" s="4"/>
      <c r="H82" s="168"/>
      <c r="I82" s="168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3" s="239" customFormat="1" ht="15.75" customHeight="1" x14ac:dyDescent="0.2">
      <c r="A83" s="167"/>
      <c r="B83" s="77"/>
      <c r="C83" s="77"/>
      <c r="D83" s="77"/>
      <c r="E83" s="77"/>
      <c r="F83" s="77"/>
      <c r="G83" s="4"/>
      <c r="H83" s="168"/>
      <c r="I83" s="168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3" s="239" customFormat="1" ht="15.75" customHeight="1" x14ac:dyDescent="0.2">
      <c r="A84" s="167"/>
      <c r="B84" s="77"/>
      <c r="C84" s="77"/>
      <c r="D84" s="77"/>
      <c r="E84" s="77"/>
      <c r="F84" s="77"/>
      <c r="G84" s="4"/>
      <c r="H84" s="168"/>
      <c r="I84" s="168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3" s="239" customFormat="1" ht="15.75" x14ac:dyDescent="0.25">
      <c r="A85" s="4"/>
      <c r="B85" s="4"/>
      <c r="C85" s="4"/>
      <c r="D85" s="13"/>
      <c r="E85" s="13"/>
      <c r="F85" s="13"/>
      <c r="G85" s="4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1"/>
      <c r="T85" s="170"/>
      <c r="U85" s="171"/>
    </row>
    <row r="86" spans="1:23" s="239" customFormat="1" ht="15.75" x14ac:dyDescent="0.25">
      <c r="A86" s="4"/>
      <c r="B86" s="4"/>
      <c r="C86" s="4"/>
      <c r="D86" s="13"/>
      <c r="E86" s="13"/>
      <c r="F86" s="13"/>
      <c r="G86" s="4"/>
      <c r="H86" s="168"/>
      <c r="I86" s="168"/>
      <c r="J86" s="172"/>
      <c r="K86" s="172"/>
      <c r="L86" s="172"/>
      <c r="M86" s="171"/>
      <c r="N86" s="171"/>
      <c r="O86" s="171"/>
      <c r="P86" s="170"/>
      <c r="Q86" s="170"/>
      <c r="R86" s="170"/>
      <c r="S86" s="171"/>
      <c r="T86" s="170"/>
      <c r="U86" s="171"/>
    </row>
    <row r="87" spans="1:23" s="239" customFormat="1" ht="15.75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39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39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39" customFormat="1" ht="21" customHeight="1" x14ac:dyDescent="0.2">
      <c r="A90" s="841"/>
      <c r="B90" s="841"/>
      <c r="C90" s="841"/>
      <c r="D90" s="841"/>
      <c r="E90" s="841"/>
      <c r="F90" s="84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39" customFormat="1" ht="13.5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39" customFormat="1" ht="15.75" customHeight="1" x14ac:dyDescent="0.2">
      <c r="A92" s="96"/>
      <c r="B92" s="243"/>
      <c r="C92" s="243"/>
      <c r="D92" s="243"/>
      <c r="E92" s="243"/>
      <c r="F92" s="243"/>
      <c r="H92" s="168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4"/>
    </row>
    <row r="93" spans="1:23" s="239" customFormat="1" ht="15.75" x14ac:dyDescent="0.25">
      <c r="D93" s="240"/>
      <c r="E93" s="240"/>
      <c r="F93" s="240"/>
      <c r="H93" s="168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4"/>
      <c r="V93" s="4"/>
      <c r="W93" s="4"/>
    </row>
    <row r="94" spans="1:23" s="239" customFormat="1" ht="15.75" x14ac:dyDescent="0.25">
      <c r="D94" s="240"/>
      <c r="E94" s="240"/>
      <c r="F94" s="240"/>
      <c r="H94" s="168"/>
      <c r="I94" s="172"/>
      <c r="J94" s="172"/>
      <c r="K94" s="172"/>
      <c r="L94" s="171"/>
      <c r="M94" s="171"/>
      <c r="N94" s="171"/>
      <c r="O94" s="171"/>
      <c r="P94" s="171"/>
      <c r="Q94" s="171"/>
      <c r="R94" s="171"/>
      <c r="S94" s="171"/>
      <c r="T94" s="171"/>
      <c r="U94" s="4"/>
      <c r="V94" s="4"/>
      <c r="W94" s="4"/>
    </row>
    <row r="95" spans="1:23" s="239" customFormat="1" ht="15.75" x14ac:dyDescent="0.25">
      <c r="D95" s="240"/>
      <c r="E95" s="240"/>
      <c r="F95" s="240"/>
      <c r="H95" s="168"/>
      <c r="I95" s="172"/>
      <c r="J95" s="172"/>
      <c r="K95" s="172"/>
      <c r="L95" s="171"/>
      <c r="M95" s="171"/>
      <c r="N95" s="171"/>
      <c r="O95" s="171"/>
      <c r="P95" s="171"/>
      <c r="Q95" s="171"/>
      <c r="R95" s="171"/>
      <c r="S95" s="171"/>
      <c r="T95" s="171"/>
      <c r="U95" s="4"/>
      <c r="V95" s="4"/>
      <c r="W95" s="4"/>
    </row>
    <row r="96" spans="1:23" s="239" customFormat="1" ht="15.75" x14ac:dyDescent="0.25">
      <c r="D96" s="240"/>
      <c r="E96" s="240"/>
      <c r="F96" s="24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39" customFormat="1" ht="15.75" x14ac:dyDescent="0.25">
      <c r="D97" s="240"/>
      <c r="E97" s="240"/>
      <c r="F97" s="24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39" customFormat="1" ht="15.75" x14ac:dyDescent="0.25">
      <c r="D98" s="240"/>
      <c r="E98" s="240"/>
      <c r="F98" s="240"/>
    </row>
    <row r="99" spans="1:23" s="239" customFormat="1" ht="15.75" x14ac:dyDescent="0.25">
      <c r="D99" s="240"/>
      <c r="E99" s="240"/>
      <c r="F99" s="240"/>
    </row>
    <row r="100" spans="1:23" s="239" customFormat="1" ht="57.75" customHeight="1" x14ac:dyDescent="0.25">
      <c r="D100" s="240"/>
      <c r="E100" s="240"/>
      <c r="F100" s="240"/>
    </row>
    <row r="101" spans="1:23" s="239" customFormat="1" ht="15.75" x14ac:dyDescent="0.25">
      <c r="D101" s="240"/>
      <c r="E101" s="240"/>
      <c r="F101" s="240"/>
    </row>
    <row r="102" spans="1:23" s="239" customFormat="1" x14ac:dyDescent="0.2"/>
    <row r="103" spans="1:23" s="239" customFormat="1" x14ac:dyDescent="0.2"/>
    <row r="104" spans="1:23" s="239" customFormat="1" x14ac:dyDescent="0.2"/>
    <row r="105" spans="1:23" s="239" customFormat="1" x14ac:dyDescent="0.2"/>
    <row r="106" spans="1:23" s="239" customFormat="1" x14ac:dyDescent="0.2"/>
    <row r="107" spans="1:23" s="239" customFormat="1" x14ac:dyDescent="0.2"/>
    <row r="108" spans="1:23" s="239" customFormat="1" x14ac:dyDescent="0.2"/>
    <row r="109" spans="1:23" s="239" customFormat="1" x14ac:dyDescent="0.2"/>
    <row r="110" spans="1:23" s="239" customFormat="1" ht="15.75" x14ac:dyDescent="0.25">
      <c r="A110" s="4"/>
      <c r="B110" s="4"/>
      <c r="C110" s="4"/>
      <c r="D110" s="13"/>
      <c r="E110" s="13"/>
      <c r="F110" s="1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39" customFormat="1" ht="15.75" x14ac:dyDescent="0.25">
      <c r="A111" s="4"/>
      <c r="B111" s="4"/>
      <c r="C111" s="4"/>
      <c r="D111" s="13"/>
      <c r="E111" s="13"/>
      <c r="F111" s="1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39" customFormat="1" ht="15.75" x14ac:dyDescent="0.25">
      <c r="A112" s="4"/>
      <c r="B112" s="4"/>
      <c r="C112" s="4"/>
      <c r="D112" s="13"/>
      <c r="E112" s="13"/>
      <c r="F112" s="1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39" customFormat="1" ht="17.25" thickBot="1" x14ac:dyDescent="0.25">
      <c r="A113" s="978" t="s">
        <v>217</v>
      </c>
      <c r="B113" s="978"/>
      <c r="C113" s="978"/>
      <c r="D113" s="978"/>
      <c r="E113" s="978"/>
      <c r="F113" s="978"/>
      <c r="G113" s="978"/>
      <c r="H113" s="978"/>
      <c r="I113" s="978"/>
      <c r="J113" s="978"/>
      <c r="K113" s="978"/>
      <c r="L113" s="978"/>
      <c r="M113" s="978"/>
      <c r="N113" s="978"/>
      <c r="O113" s="978"/>
      <c r="P113" s="978"/>
      <c r="Q113" s="4"/>
      <c r="R113" s="4"/>
      <c r="S113" s="4"/>
      <c r="T113" s="4"/>
      <c r="U113" s="4"/>
    </row>
    <row r="114" spans="1:21" s="239" customFormat="1" ht="6.75" customHeight="1" x14ac:dyDescent="0.2">
      <c r="A114" s="788" t="s">
        <v>130</v>
      </c>
      <c r="B114" s="790"/>
      <c r="C114" s="983">
        <v>2009</v>
      </c>
      <c r="D114" s="986">
        <v>2010</v>
      </c>
      <c r="E114" s="986">
        <v>2011</v>
      </c>
      <c r="F114" s="986">
        <v>2012</v>
      </c>
      <c r="G114" s="986">
        <v>2013</v>
      </c>
      <c r="H114" s="986">
        <v>2014</v>
      </c>
      <c r="I114" s="986">
        <v>2015</v>
      </c>
      <c r="J114" s="989">
        <v>2016</v>
      </c>
      <c r="K114" s="990"/>
      <c r="L114" s="990"/>
      <c r="M114" s="990"/>
      <c r="N114" s="990"/>
      <c r="O114" s="991"/>
      <c r="P114" s="995" t="s">
        <v>539</v>
      </c>
      <c r="Q114" s="4"/>
      <c r="R114" s="4"/>
      <c r="S114" s="4"/>
      <c r="T114" s="4"/>
      <c r="U114" s="4"/>
    </row>
    <row r="115" spans="1:21" ht="13.5" customHeight="1" x14ac:dyDescent="0.2">
      <c r="A115" s="979"/>
      <c r="B115" s="980"/>
      <c r="C115" s="984"/>
      <c r="D115" s="987"/>
      <c r="E115" s="987"/>
      <c r="F115" s="987"/>
      <c r="G115" s="987"/>
      <c r="H115" s="987"/>
      <c r="I115" s="987"/>
      <c r="J115" s="992"/>
      <c r="K115" s="993"/>
      <c r="L115" s="993"/>
      <c r="M115" s="993"/>
      <c r="N115" s="993"/>
      <c r="O115" s="994"/>
      <c r="P115" s="996"/>
    </row>
    <row r="116" spans="1:21" ht="12.75" customHeight="1" x14ac:dyDescent="0.2">
      <c r="A116" s="979"/>
      <c r="B116" s="980"/>
      <c r="C116" s="984"/>
      <c r="D116" s="987"/>
      <c r="E116" s="987"/>
      <c r="F116" s="987"/>
      <c r="G116" s="987"/>
      <c r="H116" s="987"/>
      <c r="I116" s="987"/>
      <c r="J116" s="998" t="s">
        <v>2</v>
      </c>
      <c r="K116" s="1000" t="s">
        <v>3</v>
      </c>
      <c r="L116" s="1000" t="s">
        <v>11</v>
      </c>
      <c r="M116" s="1000" t="s">
        <v>4</v>
      </c>
      <c r="N116" s="1000" t="s">
        <v>13</v>
      </c>
      <c r="O116" s="1002" t="s">
        <v>14</v>
      </c>
      <c r="P116" s="996"/>
    </row>
    <row r="117" spans="1:21" ht="13.5" customHeight="1" thickBot="1" x14ac:dyDescent="0.25">
      <c r="A117" s="981"/>
      <c r="B117" s="982"/>
      <c r="C117" s="985"/>
      <c r="D117" s="988"/>
      <c r="E117" s="988"/>
      <c r="F117" s="988"/>
      <c r="G117" s="988"/>
      <c r="H117" s="988"/>
      <c r="I117" s="988"/>
      <c r="J117" s="999"/>
      <c r="K117" s="1001"/>
      <c r="L117" s="1001"/>
      <c r="M117" s="1001"/>
      <c r="N117" s="1001"/>
      <c r="O117" s="1003"/>
      <c r="P117" s="997"/>
    </row>
    <row r="118" spans="1:21" ht="16.5" customHeight="1" x14ac:dyDescent="0.2">
      <c r="A118" s="1034" t="s">
        <v>321</v>
      </c>
      <c r="B118" s="1035"/>
      <c r="C118" s="1019">
        <v>107.72</v>
      </c>
      <c r="D118" s="1022">
        <v>107.9</v>
      </c>
      <c r="E118" s="1040">
        <v>106.12</v>
      </c>
      <c r="F118" s="1043">
        <v>106.82</v>
      </c>
      <c r="G118" s="1004">
        <v>104.8</v>
      </c>
      <c r="H118" s="1004">
        <v>109.46</v>
      </c>
      <c r="I118" s="1007">
        <v>110.56</v>
      </c>
      <c r="J118" s="190">
        <v>100.54</v>
      </c>
      <c r="K118" s="191">
        <v>100.84</v>
      </c>
      <c r="L118" s="191">
        <v>100.47</v>
      </c>
      <c r="M118" s="191">
        <v>100.31</v>
      </c>
      <c r="N118" s="191">
        <v>100.08</v>
      </c>
      <c r="O118" s="192">
        <v>100.1</v>
      </c>
      <c r="P118" s="1010">
        <v>104.69</v>
      </c>
    </row>
    <row r="119" spans="1:21" ht="17.25" customHeight="1" x14ac:dyDescent="0.25">
      <c r="A119" s="1036"/>
      <c r="B119" s="1037"/>
      <c r="C119" s="1020"/>
      <c r="D119" s="1023"/>
      <c r="E119" s="1041"/>
      <c r="F119" s="1044"/>
      <c r="G119" s="1005"/>
      <c r="H119" s="1005"/>
      <c r="I119" s="1008"/>
      <c r="J119" s="183" t="s">
        <v>113</v>
      </c>
      <c r="K119" s="174" t="s">
        <v>122</v>
      </c>
      <c r="L119" s="174" t="s">
        <v>123</v>
      </c>
      <c r="M119" s="174" t="s">
        <v>124</v>
      </c>
      <c r="N119" s="174" t="s">
        <v>125</v>
      </c>
      <c r="O119" s="193" t="s">
        <v>126</v>
      </c>
      <c r="P119" s="1011"/>
    </row>
    <row r="120" spans="1:21" ht="19.5" customHeight="1" thickBot="1" x14ac:dyDescent="0.3">
      <c r="A120" s="1038"/>
      <c r="B120" s="1039"/>
      <c r="C120" s="1021"/>
      <c r="D120" s="1024"/>
      <c r="E120" s="1042"/>
      <c r="F120" s="1045"/>
      <c r="G120" s="1006"/>
      <c r="H120" s="1006"/>
      <c r="I120" s="1009"/>
      <c r="J120" s="187">
        <v>100.39</v>
      </c>
      <c r="K120" s="175">
        <v>100.41</v>
      </c>
      <c r="L120" s="175">
        <v>100.12</v>
      </c>
      <c r="M120" s="175">
        <v>100.34</v>
      </c>
      <c r="N120" s="175">
        <v>100.53</v>
      </c>
      <c r="O120" s="194">
        <v>100.47</v>
      </c>
      <c r="P120" s="1012"/>
    </row>
    <row r="121" spans="1:21" ht="12.75" customHeight="1" x14ac:dyDescent="0.25">
      <c r="A121" s="1013" t="s">
        <v>131</v>
      </c>
      <c r="B121" s="1014"/>
      <c r="C121" s="1019">
        <v>107.39</v>
      </c>
      <c r="D121" s="1022">
        <v>107.5</v>
      </c>
      <c r="E121" s="1025">
        <v>105.93</v>
      </c>
      <c r="F121" s="1028">
        <v>106.85</v>
      </c>
      <c r="G121" s="1031">
        <v>104.67</v>
      </c>
      <c r="H121" s="1022">
        <v>109.88</v>
      </c>
      <c r="I121" s="1046">
        <v>112.05</v>
      </c>
      <c r="J121" s="183" t="s">
        <v>2</v>
      </c>
      <c r="K121" s="174" t="s">
        <v>3</v>
      </c>
      <c r="L121" s="174" t="s">
        <v>11</v>
      </c>
      <c r="M121" s="174" t="s">
        <v>4</v>
      </c>
      <c r="N121" s="174" t="s">
        <v>13</v>
      </c>
      <c r="O121" s="193" t="s">
        <v>14</v>
      </c>
      <c r="P121" s="1049">
        <v>105.26</v>
      </c>
    </row>
    <row r="122" spans="1:21" ht="12.75" customHeight="1" x14ac:dyDescent="0.2">
      <c r="A122" s="1015"/>
      <c r="B122" s="1016"/>
      <c r="C122" s="1020"/>
      <c r="D122" s="1023"/>
      <c r="E122" s="1026"/>
      <c r="F122" s="1029"/>
      <c r="G122" s="1032"/>
      <c r="H122" s="1023"/>
      <c r="I122" s="1047"/>
      <c r="J122" s="182">
        <v>100.61</v>
      </c>
      <c r="K122" s="173">
        <v>100.9</v>
      </c>
      <c r="L122" s="173">
        <v>100.54</v>
      </c>
      <c r="M122" s="173">
        <v>100.3</v>
      </c>
      <c r="N122" s="173">
        <v>100.19</v>
      </c>
      <c r="O122" s="195">
        <v>100.07</v>
      </c>
      <c r="P122" s="1050"/>
    </row>
    <row r="123" spans="1:21" ht="12.75" customHeight="1" x14ac:dyDescent="0.25">
      <c r="A123" s="1015"/>
      <c r="B123" s="1016"/>
      <c r="C123" s="1020"/>
      <c r="D123" s="1023"/>
      <c r="E123" s="1026"/>
      <c r="F123" s="1029"/>
      <c r="G123" s="1032"/>
      <c r="H123" s="1023"/>
      <c r="I123" s="1047"/>
      <c r="J123" s="183" t="s">
        <v>113</v>
      </c>
      <c r="K123" s="174" t="s">
        <v>122</v>
      </c>
      <c r="L123" s="174" t="s">
        <v>123</v>
      </c>
      <c r="M123" s="174" t="s">
        <v>124</v>
      </c>
      <c r="N123" s="174" t="s">
        <v>125</v>
      </c>
      <c r="O123" s="193" t="s">
        <v>126</v>
      </c>
      <c r="P123" s="1050"/>
    </row>
    <row r="124" spans="1:21" ht="15" customHeight="1" thickBot="1" x14ac:dyDescent="0.3">
      <c r="A124" s="1017"/>
      <c r="B124" s="1018"/>
      <c r="C124" s="1021"/>
      <c r="D124" s="1024"/>
      <c r="E124" s="1027"/>
      <c r="F124" s="1030"/>
      <c r="G124" s="1033"/>
      <c r="H124" s="1024"/>
      <c r="I124" s="1048"/>
      <c r="J124" s="188">
        <v>100.35</v>
      </c>
      <c r="K124" s="176">
        <v>100.01</v>
      </c>
      <c r="L124" s="176">
        <v>100.22</v>
      </c>
      <c r="M124" s="176">
        <v>100.7</v>
      </c>
      <c r="N124" s="176">
        <v>100.69</v>
      </c>
      <c r="O124" s="196">
        <v>100.55</v>
      </c>
      <c r="P124" s="1051"/>
    </row>
    <row r="125" spans="1:21" ht="12.75" customHeight="1" x14ac:dyDescent="0.25">
      <c r="A125" s="1013" t="s">
        <v>129</v>
      </c>
      <c r="B125" s="1014"/>
      <c r="C125" s="1019">
        <v>108.55</v>
      </c>
      <c r="D125" s="1022">
        <v>109.06</v>
      </c>
      <c r="E125" s="1025">
        <v>106.61</v>
      </c>
      <c r="F125" s="1028">
        <v>106.78</v>
      </c>
      <c r="G125" s="1031">
        <v>105.16</v>
      </c>
      <c r="H125" s="1022">
        <v>108.32</v>
      </c>
      <c r="I125" s="1046">
        <v>106.89</v>
      </c>
      <c r="J125" s="189" t="s">
        <v>2</v>
      </c>
      <c r="K125" s="177" t="s">
        <v>3</v>
      </c>
      <c r="L125" s="177" t="s">
        <v>11</v>
      </c>
      <c r="M125" s="177" t="s">
        <v>4</v>
      </c>
      <c r="N125" s="177" t="s">
        <v>13</v>
      </c>
      <c r="O125" s="197" t="s">
        <v>14</v>
      </c>
      <c r="P125" s="1049">
        <v>103.23</v>
      </c>
    </row>
    <row r="126" spans="1:21" ht="12.75" customHeight="1" x14ac:dyDescent="0.2">
      <c r="A126" s="1015"/>
      <c r="B126" s="1016"/>
      <c r="C126" s="1020"/>
      <c r="D126" s="1023"/>
      <c r="E126" s="1026"/>
      <c r="F126" s="1029"/>
      <c r="G126" s="1032"/>
      <c r="H126" s="1023"/>
      <c r="I126" s="1047"/>
      <c r="J126" s="182">
        <v>100.37</v>
      </c>
      <c r="K126" s="173">
        <v>100.69</v>
      </c>
      <c r="L126" s="173">
        <v>100.27</v>
      </c>
      <c r="M126" s="173">
        <v>100.32</v>
      </c>
      <c r="N126" s="173">
        <v>99.81</v>
      </c>
      <c r="O126" s="195">
        <v>100.18</v>
      </c>
      <c r="P126" s="1050"/>
    </row>
    <row r="127" spans="1:21" ht="12.75" customHeight="1" x14ac:dyDescent="0.25">
      <c r="A127" s="1015"/>
      <c r="B127" s="1016"/>
      <c r="C127" s="1020"/>
      <c r="D127" s="1023"/>
      <c r="E127" s="1026"/>
      <c r="F127" s="1029"/>
      <c r="G127" s="1032"/>
      <c r="H127" s="1023"/>
      <c r="I127" s="1047"/>
      <c r="J127" s="183" t="s">
        <v>113</v>
      </c>
      <c r="K127" s="174" t="s">
        <v>122</v>
      </c>
      <c r="L127" s="174" t="s">
        <v>123</v>
      </c>
      <c r="M127" s="174" t="s">
        <v>124</v>
      </c>
      <c r="N127" s="174" t="s">
        <v>125</v>
      </c>
      <c r="O127" s="193" t="s">
        <v>126</v>
      </c>
      <c r="P127" s="1050"/>
    </row>
    <row r="128" spans="1:21" ht="17.25" customHeight="1" thickBot="1" x14ac:dyDescent="0.3">
      <c r="A128" s="1017"/>
      <c r="B128" s="1018"/>
      <c r="C128" s="1021"/>
      <c r="D128" s="1024"/>
      <c r="E128" s="1027"/>
      <c r="F128" s="1030"/>
      <c r="G128" s="1033"/>
      <c r="H128" s="1024"/>
      <c r="I128" s="1048"/>
      <c r="J128" s="188">
        <v>100.5</v>
      </c>
      <c r="K128" s="176">
        <v>101.49</v>
      </c>
      <c r="L128" s="176">
        <v>99.86</v>
      </c>
      <c r="M128" s="176">
        <v>99.38</v>
      </c>
      <c r="N128" s="176">
        <v>100.1</v>
      </c>
      <c r="O128" s="715">
        <v>100.24</v>
      </c>
      <c r="P128" s="1051"/>
    </row>
    <row r="129" spans="1:30" ht="12.75" customHeight="1" x14ac:dyDescent="0.25">
      <c r="A129" s="178"/>
      <c r="B129" s="179"/>
      <c r="C129" s="180"/>
      <c r="D129" s="180"/>
      <c r="E129" s="285"/>
      <c r="F129" s="285"/>
      <c r="G129" s="285"/>
      <c r="H129" s="285"/>
      <c r="I129" s="285"/>
      <c r="J129" s="181"/>
      <c r="K129" s="181"/>
      <c r="L129" s="181"/>
      <c r="M129" s="181"/>
      <c r="N129" s="181"/>
      <c r="O129" s="285"/>
      <c r="P129" s="285"/>
    </row>
    <row r="130" spans="1:30" ht="17.25" thickBot="1" x14ac:dyDescent="0.3">
      <c r="A130" s="1052" t="s">
        <v>223</v>
      </c>
      <c r="B130" s="1052"/>
      <c r="C130" s="1052"/>
      <c r="D130" s="1052"/>
      <c r="E130" s="1052"/>
      <c r="F130" s="1052"/>
      <c r="G130" s="1052"/>
      <c r="H130" s="1052"/>
      <c r="I130" s="1053"/>
      <c r="J130" s="1053"/>
      <c r="K130" s="1053"/>
      <c r="L130" s="1053"/>
      <c r="M130" s="1053"/>
      <c r="N130" s="1053"/>
      <c r="O130" s="1053"/>
      <c r="P130" s="1053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</row>
    <row r="131" spans="1:30" ht="3" customHeight="1" x14ac:dyDescent="0.2">
      <c r="A131" s="788" t="s">
        <v>130</v>
      </c>
      <c r="B131" s="790"/>
      <c r="C131" s="983">
        <v>2009</v>
      </c>
      <c r="D131" s="986">
        <v>2010</v>
      </c>
      <c r="E131" s="986">
        <v>2011</v>
      </c>
      <c r="F131" s="986">
        <v>2012</v>
      </c>
      <c r="G131" s="986">
        <v>2013</v>
      </c>
      <c r="H131" s="986">
        <v>2014</v>
      </c>
      <c r="I131" s="986">
        <v>2015</v>
      </c>
      <c r="J131" s="989">
        <v>2016</v>
      </c>
      <c r="K131" s="990"/>
      <c r="L131" s="990"/>
      <c r="M131" s="990"/>
      <c r="N131" s="990"/>
      <c r="O131" s="991"/>
      <c r="P131" s="995" t="s">
        <v>539</v>
      </c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</row>
    <row r="132" spans="1:30" ht="12.75" customHeight="1" x14ac:dyDescent="0.2">
      <c r="A132" s="979"/>
      <c r="B132" s="980"/>
      <c r="C132" s="984"/>
      <c r="D132" s="987"/>
      <c r="E132" s="987"/>
      <c r="F132" s="987"/>
      <c r="G132" s="987"/>
      <c r="H132" s="987"/>
      <c r="I132" s="987"/>
      <c r="J132" s="992"/>
      <c r="K132" s="993"/>
      <c r="L132" s="993"/>
      <c r="M132" s="993"/>
      <c r="N132" s="993"/>
      <c r="O132" s="994"/>
      <c r="P132" s="996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</row>
    <row r="133" spans="1:30" ht="13.5" customHeight="1" x14ac:dyDescent="0.2">
      <c r="A133" s="979"/>
      <c r="B133" s="980"/>
      <c r="C133" s="984"/>
      <c r="D133" s="987"/>
      <c r="E133" s="987"/>
      <c r="F133" s="987"/>
      <c r="G133" s="987"/>
      <c r="H133" s="987"/>
      <c r="I133" s="987"/>
      <c r="J133" s="998" t="s">
        <v>2</v>
      </c>
      <c r="K133" s="1000" t="s">
        <v>3</v>
      </c>
      <c r="L133" s="1000" t="s">
        <v>11</v>
      </c>
      <c r="M133" s="1000" t="s">
        <v>4</v>
      </c>
      <c r="N133" s="1000" t="s">
        <v>13</v>
      </c>
      <c r="O133" s="1002" t="s">
        <v>14</v>
      </c>
      <c r="P133" s="996"/>
      <c r="R133" s="111"/>
      <c r="S133" s="112"/>
      <c r="T133" s="112"/>
      <c r="U133" s="112"/>
      <c r="V133" s="112"/>
      <c r="W133" s="112"/>
      <c r="X133" s="112"/>
      <c r="Y133" s="113"/>
      <c r="Z133" s="113"/>
      <c r="AA133" s="113"/>
      <c r="AB133" s="113"/>
      <c r="AC133" s="110"/>
      <c r="AD133" s="110"/>
    </row>
    <row r="134" spans="1:30" ht="13.5" customHeight="1" thickBot="1" x14ac:dyDescent="0.25">
      <c r="A134" s="981"/>
      <c r="B134" s="982"/>
      <c r="C134" s="985"/>
      <c r="D134" s="988"/>
      <c r="E134" s="988"/>
      <c r="F134" s="988"/>
      <c r="G134" s="988"/>
      <c r="H134" s="988"/>
      <c r="I134" s="988"/>
      <c r="J134" s="999"/>
      <c r="K134" s="1001"/>
      <c r="L134" s="1001"/>
      <c r="M134" s="1001"/>
      <c r="N134" s="1001"/>
      <c r="O134" s="1003"/>
      <c r="P134" s="997"/>
      <c r="R134" s="111"/>
      <c r="S134" s="112"/>
      <c r="T134" s="112"/>
      <c r="U134" s="112"/>
      <c r="V134" s="112"/>
      <c r="W134" s="112"/>
      <c r="X134" s="112"/>
      <c r="Y134" s="113"/>
      <c r="Z134" s="113"/>
      <c r="AA134" s="113"/>
      <c r="AB134" s="113"/>
      <c r="AC134" s="110"/>
      <c r="AD134" s="110"/>
    </row>
    <row r="135" spans="1:30" ht="12.75" customHeight="1" x14ac:dyDescent="0.2">
      <c r="A135" s="1054" t="s">
        <v>320</v>
      </c>
      <c r="B135" s="1055"/>
      <c r="C135" s="1058">
        <v>108.8</v>
      </c>
      <c r="D135" s="1061">
        <v>108.78</v>
      </c>
      <c r="E135" s="1062">
        <v>106.1</v>
      </c>
      <c r="F135" s="1062">
        <v>106.57</v>
      </c>
      <c r="G135" s="1063">
        <v>106.47</v>
      </c>
      <c r="H135" s="1004">
        <v>111.35</v>
      </c>
      <c r="I135" s="1007">
        <v>112.91</v>
      </c>
      <c r="J135" s="190">
        <v>100.96</v>
      </c>
      <c r="K135" s="191">
        <v>100.63</v>
      </c>
      <c r="L135" s="191">
        <v>100.46</v>
      </c>
      <c r="M135" s="191">
        <v>100.44</v>
      </c>
      <c r="N135" s="191">
        <v>100.41</v>
      </c>
      <c r="O135" s="192">
        <v>100.36</v>
      </c>
      <c r="P135" s="1010">
        <v>105.39</v>
      </c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30" ht="16.5" x14ac:dyDescent="0.25">
      <c r="A136" s="1036"/>
      <c r="B136" s="1056"/>
      <c r="C136" s="1059"/>
      <c r="D136" s="1023"/>
      <c r="E136" s="1041"/>
      <c r="F136" s="1041"/>
      <c r="G136" s="1064"/>
      <c r="H136" s="1005"/>
      <c r="I136" s="1008"/>
      <c r="J136" s="183" t="s">
        <v>113</v>
      </c>
      <c r="K136" s="174" t="s">
        <v>122</v>
      </c>
      <c r="L136" s="174" t="s">
        <v>123</v>
      </c>
      <c r="M136" s="174" t="s">
        <v>124</v>
      </c>
      <c r="N136" s="174" t="s">
        <v>125</v>
      </c>
      <c r="O136" s="193" t="s">
        <v>126</v>
      </c>
      <c r="P136" s="1011"/>
    </row>
    <row r="137" spans="1:30" ht="24.75" customHeight="1" thickBot="1" x14ac:dyDescent="0.25">
      <c r="A137" s="1038"/>
      <c r="B137" s="1057"/>
      <c r="C137" s="1060"/>
      <c r="D137" s="1024"/>
      <c r="E137" s="1042"/>
      <c r="F137" s="1042"/>
      <c r="G137" s="1065"/>
      <c r="H137" s="1006"/>
      <c r="I137" s="1009"/>
      <c r="J137" s="184">
        <v>100.54</v>
      </c>
      <c r="K137" s="185">
        <v>100.01</v>
      </c>
      <c r="L137" s="185">
        <v>100.17</v>
      </c>
      <c r="M137" s="185">
        <v>100.43</v>
      </c>
      <c r="N137" s="185">
        <v>100.44</v>
      </c>
      <c r="O137" s="198">
        <v>100.4</v>
      </c>
      <c r="P137" s="1012"/>
    </row>
    <row r="138" spans="1:30" ht="16.5" x14ac:dyDescent="0.2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</row>
  </sheetData>
  <mergeCells count="78">
    <mergeCell ref="H135:H137"/>
    <mergeCell ref="I135:I137"/>
    <mergeCell ref="P135:P137"/>
    <mergeCell ref="A135:B137"/>
    <mergeCell ref="C135:C137"/>
    <mergeCell ref="D135:D137"/>
    <mergeCell ref="E135:E137"/>
    <mergeCell ref="F135:F137"/>
    <mergeCell ref="G135:G137"/>
    <mergeCell ref="G131:G134"/>
    <mergeCell ref="H131:H134"/>
    <mergeCell ref="I131:I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A131:B134"/>
    <mergeCell ref="C131:C134"/>
    <mergeCell ref="D131:D134"/>
    <mergeCell ref="E131:E134"/>
    <mergeCell ref="F131:F134"/>
    <mergeCell ref="G125:G128"/>
    <mergeCell ref="H125:H128"/>
    <mergeCell ref="I125:I128"/>
    <mergeCell ref="P125:P128"/>
    <mergeCell ref="A130:P130"/>
    <mergeCell ref="A125:B128"/>
    <mergeCell ref="C125:C128"/>
    <mergeCell ref="D125:D128"/>
    <mergeCell ref="E125:E128"/>
    <mergeCell ref="F125:F128"/>
    <mergeCell ref="P118:P120"/>
    <mergeCell ref="A121:B124"/>
    <mergeCell ref="C121:C124"/>
    <mergeCell ref="D121:D124"/>
    <mergeCell ref="E121:E124"/>
    <mergeCell ref="F121:F124"/>
    <mergeCell ref="G121:G124"/>
    <mergeCell ref="H121:H124"/>
    <mergeCell ref="A118:B120"/>
    <mergeCell ref="C118:C120"/>
    <mergeCell ref="D118:D120"/>
    <mergeCell ref="E118:E120"/>
    <mergeCell ref="F118:F120"/>
    <mergeCell ref="G118:G120"/>
    <mergeCell ref="I121:I124"/>
    <mergeCell ref="P121:P124"/>
    <mergeCell ref="M116:M117"/>
    <mergeCell ref="N116:N117"/>
    <mergeCell ref="O116:O117"/>
    <mergeCell ref="H118:H120"/>
    <mergeCell ref="I118:I120"/>
    <mergeCell ref="A71:F71"/>
    <mergeCell ref="A90:F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I114:I117"/>
    <mergeCell ref="J114:O115"/>
    <mergeCell ref="P114:P117"/>
    <mergeCell ref="J116:J117"/>
    <mergeCell ref="K116:K117"/>
    <mergeCell ref="L116:L11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T91"/>
  <sheetViews>
    <sheetView view="pageBreakPreview" topLeftCell="A34" zoomScale="90" zoomScaleNormal="77" zoomScaleSheetLayoutView="90" workbookViewId="0">
      <selection activeCell="L13" sqref="L13:O13"/>
    </sheetView>
  </sheetViews>
  <sheetFormatPr defaultColWidth="4.5703125" defaultRowHeight="15.75" x14ac:dyDescent="0.25"/>
  <cols>
    <col min="1" max="1" width="3.7109375" style="241" customWidth="1"/>
    <col min="2" max="2" width="8.7109375" style="17" customWidth="1"/>
    <col min="3" max="3" width="10.85546875" style="17" customWidth="1"/>
    <col min="4" max="4" width="4.28515625" style="17" customWidth="1"/>
    <col min="5" max="5" width="8.42578125" style="241" customWidth="1"/>
    <col min="6" max="6" width="4.7109375" style="241" customWidth="1"/>
    <col min="7" max="7" width="7.5703125" style="241" customWidth="1"/>
    <col min="8" max="8" width="4.7109375" style="241" customWidth="1"/>
    <col min="9" max="9" width="4.85546875" style="241" customWidth="1"/>
    <col min="10" max="10" width="12.140625" style="241" customWidth="1"/>
    <col min="11" max="11" width="4.28515625" style="241" customWidth="1"/>
    <col min="12" max="12" width="5.42578125" style="241" customWidth="1"/>
    <col min="13" max="13" width="12.42578125" style="241" customWidth="1"/>
    <col min="14" max="14" width="5.28515625" style="241" customWidth="1"/>
    <col min="15" max="15" width="6" style="241" customWidth="1"/>
    <col min="16" max="16" width="11.140625" style="241" customWidth="1"/>
    <col min="17" max="17" width="5.140625" style="241" customWidth="1"/>
    <col min="18" max="18" width="4.42578125" style="241" customWidth="1"/>
    <col min="19" max="19" width="12.5703125" style="241" customWidth="1"/>
    <col min="20" max="20" width="5" style="241" customWidth="1"/>
    <col min="21" max="21" width="3.5703125" style="241" customWidth="1"/>
    <col min="22" max="228" width="4.28515625" style="241" customWidth="1"/>
    <col min="229" max="16384" width="4.5703125" style="241"/>
  </cols>
  <sheetData>
    <row r="1" spans="1:47" ht="19.5" customHeight="1" x14ac:dyDescent="0.2">
      <c r="A1" s="1078" t="s">
        <v>540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R1" s="1078"/>
      <c r="S1" s="1078"/>
      <c r="T1" s="1078"/>
      <c r="U1" s="1078"/>
    </row>
    <row r="2" spans="1:47" ht="13.5" customHeight="1" thickBot="1" x14ac:dyDescent="0.25">
      <c r="A2" s="408"/>
      <c r="B2" s="408"/>
      <c r="C2" s="408"/>
      <c r="D2" s="408"/>
      <c r="E2" s="408"/>
      <c r="S2" s="409" t="s">
        <v>119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18" customHeight="1" thickBot="1" x14ac:dyDescent="0.25">
      <c r="A3" s="1073" t="s">
        <v>15</v>
      </c>
      <c r="B3" s="1074"/>
      <c r="C3" s="1074"/>
      <c r="D3" s="1074"/>
      <c r="E3" s="1088"/>
      <c r="F3" s="1109" t="s">
        <v>99</v>
      </c>
      <c r="G3" s="1110"/>
      <c r="H3" s="1109" t="s">
        <v>46</v>
      </c>
      <c r="I3" s="1120"/>
      <c r="J3" s="1120"/>
      <c r="K3" s="1125" t="s">
        <v>47</v>
      </c>
      <c r="L3" s="1126"/>
      <c r="M3" s="1127"/>
      <c r="N3" s="1117" t="s">
        <v>16</v>
      </c>
      <c r="O3" s="1121"/>
      <c r="P3" s="1118"/>
      <c r="Q3" s="1089" t="s">
        <v>55</v>
      </c>
      <c r="R3" s="1119"/>
      <c r="S3" s="1090"/>
    </row>
    <row r="4" spans="1:47" ht="16.5" customHeight="1" thickBot="1" x14ac:dyDescent="0.25">
      <c r="A4" s="1114" t="s">
        <v>116</v>
      </c>
      <c r="B4" s="1115"/>
      <c r="C4" s="1115"/>
      <c r="D4" s="1115"/>
      <c r="E4" s="1116"/>
      <c r="F4" s="1117" t="s">
        <v>17</v>
      </c>
      <c r="G4" s="1118"/>
      <c r="H4" s="1097" t="s">
        <v>429</v>
      </c>
      <c r="I4" s="1098"/>
      <c r="J4" s="1098"/>
      <c r="K4" s="1122">
        <v>22</v>
      </c>
      <c r="L4" s="1123"/>
      <c r="M4" s="1124"/>
      <c r="N4" s="1122">
        <v>22</v>
      </c>
      <c r="O4" s="1123"/>
      <c r="P4" s="1124"/>
      <c r="Q4" s="1097">
        <v>21.34</v>
      </c>
      <c r="R4" s="1098"/>
      <c r="S4" s="1099"/>
    </row>
    <row r="5" spans="1:47" ht="15.75" customHeight="1" thickBot="1" x14ac:dyDescent="0.25">
      <c r="A5" s="1111" t="s">
        <v>18</v>
      </c>
      <c r="B5" s="1112"/>
      <c r="C5" s="1112"/>
      <c r="D5" s="1112"/>
      <c r="E5" s="1113"/>
      <c r="F5" s="1089" t="s">
        <v>142</v>
      </c>
      <c r="G5" s="1090"/>
      <c r="H5" s="1094">
        <v>70.97</v>
      </c>
      <c r="I5" s="1095"/>
      <c r="J5" s="1095"/>
      <c r="K5" s="1128">
        <v>80.47</v>
      </c>
      <c r="L5" s="1129"/>
      <c r="M5" s="1130"/>
      <c r="N5" s="1094">
        <v>29.87</v>
      </c>
      <c r="O5" s="1095"/>
      <c r="P5" s="1096"/>
      <c r="Q5" s="1094">
        <v>45.14</v>
      </c>
      <c r="R5" s="1095"/>
      <c r="S5" s="1096"/>
    </row>
    <row r="6" spans="1:47" ht="15" customHeight="1" thickBot="1" x14ac:dyDescent="0.25">
      <c r="A6" s="1103" t="s">
        <v>19</v>
      </c>
      <c r="B6" s="1104"/>
      <c r="C6" s="1104"/>
      <c r="D6" s="1104"/>
      <c r="E6" s="1105"/>
      <c r="F6" s="1106" t="s">
        <v>141</v>
      </c>
      <c r="G6" s="1107"/>
      <c r="H6" s="1091">
        <v>1141.3699999999999</v>
      </c>
      <c r="I6" s="1092"/>
      <c r="J6" s="1092"/>
      <c r="K6" s="1091">
        <v>1326.43</v>
      </c>
      <c r="L6" s="1092"/>
      <c r="M6" s="1093"/>
      <c r="N6" s="1091">
        <v>1578.72</v>
      </c>
      <c r="O6" s="1092"/>
      <c r="P6" s="1093"/>
      <c r="Q6" s="1091">
        <v>1494.72</v>
      </c>
      <c r="R6" s="1092"/>
      <c r="S6" s="1093"/>
    </row>
    <row r="7" spans="1:47" ht="15" customHeight="1" thickBot="1" x14ac:dyDescent="0.25">
      <c r="A7" s="1073" t="s">
        <v>20</v>
      </c>
      <c r="B7" s="1074"/>
      <c r="C7" s="1074"/>
      <c r="D7" s="1074"/>
      <c r="E7" s="1088"/>
      <c r="F7" s="1089" t="s">
        <v>142</v>
      </c>
      <c r="G7" s="1090"/>
      <c r="H7" s="1094">
        <v>77.81</v>
      </c>
      <c r="I7" s="1095"/>
      <c r="J7" s="1095"/>
      <c r="K7" s="1100">
        <v>147.22</v>
      </c>
      <c r="L7" s="1101"/>
      <c r="M7" s="1102"/>
      <c r="N7" s="1100">
        <v>105.47</v>
      </c>
      <c r="O7" s="1101"/>
      <c r="P7" s="1102"/>
      <c r="Q7" s="1094">
        <v>103.92</v>
      </c>
      <c r="R7" s="1095"/>
      <c r="S7" s="1096"/>
    </row>
    <row r="8" spans="1:47" ht="19.5" customHeight="1" thickBot="1" x14ac:dyDescent="0.25">
      <c r="A8" s="1073" t="s">
        <v>115</v>
      </c>
      <c r="B8" s="1074"/>
      <c r="C8" s="1074"/>
      <c r="D8" s="1074"/>
      <c r="E8" s="1088"/>
      <c r="F8" s="1089" t="s">
        <v>273</v>
      </c>
      <c r="G8" s="1090"/>
      <c r="H8" s="1097">
        <v>158</v>
      </c>
      <c r="I8" s="1098"/>
      <c r="J8" s="1098"/>
      <c r="K8" s="1097">
        <v>158</v>
      </c>
      <c r="L8" s="1098"/>
      <c r="M8" s="1098"/>
      <c r="N8" s="1097">
        <v>158</v>
      </c>
      <c r="O8" s="1098"/>
      <c r="P8" s="1098"/>
      <c r="Q8" s="1097">
        <v>158</v>
      </c>
      <c r="R8" s="1098"/>
      <c r="S8" s="1099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</row>
    <row r="9" spans="1:47" ht="15" customHeight="1" x14ac:dyDescent="0.2">
      <c r="A9" s="1108" t="s">
        <v>272</v>
      </c>
      <c r="B9" s="1108"/>
      <c r="C9" s="1108"/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8"/>
      <c r="P9" s="1108"/>
      <c r="Q9" s="1108"/>
      <c r="R9" s="1108"/>
      <c r="S9" s="1108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</row>
    <row r="10" spans="1:47" ht="15" customHeight="1" x14ac:dyDescent="0.2">
      <c r="A10" s="1108" t="s">
        <v>226</v>
      </c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</row>
    <row r="11" spans="1:47" ht="15.75" customHeight="1" x14ac:dyDescent="0.2">
      <c r="A11" s="1108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</row>
    <row r="12" spans="1:47" ht="15" customHeight="1" thickBot="1" x14ac:dyDescent="0.25">
      <c r="A12" s="1078" t="s">
        <v>284</v>
      </c>
      <c r="B12" s="1079"/>
      <c r="C12" s="1079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</row>
    <row r="13" spans="1:47" ht="15" customHeight="1" thickBot="1" x14ac:dyDescent="0.25">
      <c r="A13" s="1167"/>
      <c r="B13" s="1168"/>
      <c r="C13" s="1169"/>
      <c r="D13" s="1080" t="s">
        <v>548</v>
      </c>
      <c r="E13" s="1081"/>
      <c r="F13" s="1081"/>
      <c r="G13" s="1082"/>
      <c r="H13" s="1083" t="s">
        <v>549</v>
      </c>
      <c r="I13" s="1084"/>
      <c r="J13" s="1084"/>
      <c r="K13" s="1085"/>
      <c r="L13" s="1086" t="s">
        <v>550</v>
      </c>
      <c r="M13" s="1081"/>
      <c r="N13" s="1081"/>
      <c r="O13" s="1087"/>
      <c r="P13" s="1086" t="s">
        <v>547</v>
      </c>
      <c r="Q13" s="1081"/>
      <c r="R13" s="1081"/>
      <c r="S13" s="1087"/>
    </row>
    <row r="14" spans="1:47" ht="15" customHeight="1" x14ac:dyDescent="0.25">
      <c r="A14" s="1161" t="s">
        <v>22</v>
      </c>
      <c r="B14" s="1162"/>
      <c r="C14" s="1163"/>
      <c r="D14" s="1164">
        <v>32</v>
      </c>
      <c r="E14" s="1165"/>
      <c r="F14" s="1165"/>
      <c r="G14" s="1166"/>
      <c r="H14" s="1131" t="s">
        <v>508</v>
      </c>
      <c r="I14" s="1132"/>
      <c r="J14" s="1132"/>
      <c r="K14" s="1133"/>
      <c r="L14" s="1131" t="s">
        <v>399</v>
      </c>
      <c r="M14" s="1132"/>
      <c r="N14" s="1132"/>
      <c r="O14" s="1133"/>
      <c r="P14" s="1134">
        <v>43</v>
      </c>
      <c r="Q14" s="1135"/>
      <c r="R14" s="1135"/>
      <c r="S14" s="1136"/>
    </row>
    <row r="15" spans="1:47" ht="15" customHeight="1" x14ac:dyDescent="0.25">
      <c r="A15" s="1146" t="s">
        <v>117</v>
      </c>
      <c r="B15" s="1147"/>
      <c r="C15" s="1148"/>
      <c r="D15" s="1137" t="s">
        <v>551</v>
      </c>
      <c r="E15" s="1138"/>
      <c r="F15" s="1138"/>
      <c r="G15" s="1139"/>
      <c r="H15" s="1140" t="s">
        <v>516</v>
      </c>
      <c r="I15" s="1141"/>
      <c r="J15" s="1141"/>
      <c r="K15" s="1142"/>
      <c r="L15" s="1140" t="s">
        <v>509</v>
      </c>
      <c r="M15" s="1141"/>
      <c r="N15" s="1141"/>
      <c r="O15" s="1142"/>
      <c r="P15" s="1140" t="s">
        <v>554</v>
      </c>
      <c r="Q15" s="1141"/>
      <c r="R15" s="1141"/>
      <c r="S15" s="1142"/>
      <c r="V15" s="241" t="s">
        <v>154</v>
      </c>
    </row>
    <row r="16" spans="1:47" ht="15" customHeight="1" x14ac:dyDescent="0.25">
      <c r="A16" s="1146" t="s">
        <v>118</v>
      </c>
      <c r="B16" s="1147"/>
      <c r="C16" s="1148"/>
      <c r="D16" s="1137" t="s">
        <v>552</v>
      </c>
      <c r="E16" s="1138"/>
      <c r="F16" s="1138"/>
      <c r="G16" s="1139"/>
      <c r="H16" s="1140" t="s">
        <v>517</v>
      </c>
      <c r="I16" s="1141"/>
      <c r="J16" s="1141"/>
      <c r="K16" s="1142"/>
      <c r="L16" s="1140" t="s">
        <v>510</v>
      </c>
      <c r="M16" s="1141"/>
      <c r="N16" s="1141"/>
      <c r="O16" s="1142"/>
      <c r="P16" s="1140" t="s">
        <v>555</v>
      </c>
      <c r="Q16" s="1141"/>
      <c r="R16" s="1141"/>
      <c r="S16" s="1142"/>
      <c r="V16" s="241" t="s">
        <v>154</v>
      </c>
    </row>
    <row r="17" spans="1:19" ht="15" customHeight="1" thickBot="1" x14ac:dyDescent="0.3">
      <c r="A17" s="1149" t="s">
        <v>23</v>
      </c>
      <c r="B17" s="1150"/>
      <c r="C17" s="1151"/>
      <c r="D17" s="1152" t="s">
        <v>516</v>
      </c>
      <c r="E17" s="1153"/>
      <c r="F17" s="1153"/>
      <c r="G17" s="1154"/>
      <c r="H17" s="1155">
        <v>46</v>
      </c>
      <c r="I17" s="1156"/>
      <c r="J17" s="1156"/>
      <c r="K17" s="1157"/>
      <c r="L17" s="1155" t="s">
        <v>553</v>
      </c>
      <c r="M17" s="1156"/>
      <c r="N17" s="1156"/>
      <c r="O17" s="1157"/>
      <c r="P17" s="1158" t="s">
        <v>556</v>
      </c>
      <c r="Q17" s="1159"/>
      <c r="R17" s="1159"/>
      <c r="S17" s="1160"/>
    </row>
    <row r="18" spans="1:19" ht="20.25" customHeight="1" thickBot="1" x14ac:dyDescent="0.3">
      <c r="A18" s="1195" t="s">
        <v>262</v>
      </c>
      <c r="B18" s="1195"/>
      <c r="C18" s="1195"/>
      <c r="D18" s="1195"/>
      <c r="E18" s="1195"/>
      <c r="F18" s="1195"/>
      <c r="G18" s="1195"/>
      <c r="H18" s="1195"/>
      <c r="I18" s="1195"/>
      <c r="J18" s="1195"/>
      <c r="K18" s="1195"/>
      <c r="L18" s="1195"/>
      <c r="M18" s="1195"/>
      <c r="N18" s="1195"/>
      <c r="O18" s="1195"/>
      <c r="P18" s="1195"/>
      <c r="Q18" s="1195"/>
      <c r="R18" s="1195"/>
      <c r="S18" s="1195"/>
    </row>
    <row r="19" spans="1:19" ht="17.25" customHeight="1" x14ac:dyDescent="0.2">
      <c r="A19" s="1182" t="s">
        <v>114</v>
      </c>
      <c r="B19" s="1183"/>
      <c r="C19" s="1196"/>
      <c r="D19" s="1182" t="s">
        <v>436</v>
      </c>
      <c r="E19" s="1183"/>
      <c r="F19" s="1183"/>
      <c r="G19" s="1184"/>
      <c r="H19" s="1187" t="s">
        <v>437</v>
      </c>
      <c r="I19" s="1188"/>
      <c r="J19" s="1188"/>
      <c r="K19" s="1188"/>
      <c r="L19" s="1188"/>
      <c r="M19" s="1188"/>
      <c r="N19" s="1188"/>
      <c r="O19" s="1188"/>
      <c r="P19" s="1188"/>
      <c r="Q19" s="1188"/>
      <c r="R19" s="1188"/>
      <c r="S19" s="1189"/>
    </row>
    <row r="20" spans="1:19" ht="17.25" customHeight="1" thickBot="1" x14ac:dyDescent="0.25">
      <c r="A20" s="1185"/>
      <c r="B20" s="1143"/>
      <c r="C20" s="1197"/>
      <c r="D20" s="1185"/>
      <c r="E20" s="1143"/>
      <c r="F20" s="1143"/>
      <c r="G20" s="1186"/>
      <c r="H20" s="1144" t="s">
        <v>263</v>
      </c>
      <c r="I20" s="1145"/>
      <c r="J20" s="1145"/>
      <c r="K20" s="1145"/>
      <c r="L20" s="1143" t="s">
        <v>264</v>
      </c>
      <c r="M20" s="1143"/>
      <c r="N20" s="1143"/>
      <c r="O20" s="1143"/>
      <c r="P20" s="1190" t="s">
        <v>394</v>
      </c>
      <c r="Q20" s="1190"/>
      <c r="R20" s="1190"/>
      <c r="S20" s="1191"/>
    </row>
    <row r="21" spans="1:19" ht="17.25" customHeight="1" thickBot="1" x14ac:dyDescent="0.25">
      <c r="A21" s="1068" t="s">
        <v>417</v>
      </c>
      <c r="B21" s="1069"/>
      <c r="C21" s="1070"/>
      <c r="D21" s="1071">
        <v>69.680099999999996</v>
      </c>
      <c r="E21" s="1072"/>
      <c r="F21" s="1072"/>
      <c r="G21" s="1072"/>
      <c r="H21" s="1073" t="s">
        <v>408</v>
      </c>
      <c r="I21" s="1074"/>
      <c r="J21" s="1074"/>
      <c r="K21" s="1074"/>
      <c r="L21" s="1075" t="s">
        <v>405</v>
      </c>
      <c r="M21" s="1076"/>
      <c r="N21" s="1076"/>
      <c r="O21" s="1077"/>
      <c r="P21" s="1066" t="s">
        <v>410</v>
      </c>
      <c r="Q21" s="1066"/>
      <c r="R21" s="1066"/>
      <c r="S21" s="1067"/>
    </row>
    <row r="22" spans="1:19" ht="16.5" customHeight="1" thickBot="1" x14ac:dyDescent="0.25">
      <c r="A22" s="1089" t="s">
        <v>409</v>
      </c>
      <c r="B22" s="1119"/>
      <c r="C22" s="1090"/>
      <c r="D22" s="1071">
        <v>60.98</v>
      </c>
      <c r="E22" s="1072"/>
      <c r="F22" s="1072"/>
      <c r="G22" s="1198"/>
      <c r="H22" s="1175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7"/>
    </row>
    <row r="23" spans="1:19" ht="18" customHeight="1" thickBot="1" x14ac:dyDescent="0.25">
      <c r="A23" s="1068" t="s">
        <v>9</v>
      </c>
      <c r="B23" s="1069"/>
      <c r="C23" s="1070"/>
      <c r="D23" s="1071">
        <v>76.312700000000007</v>
      </c>
      <c r="E23" s="1072"/>
      <c r="F23" s="1072"/>
      <c r="G23" s="1072"/>
      <c r="H23" s="1073" t="s">
        <v>424</v>
      </c>
      <c r="I23" s="1074"/>
      <c r="J23" s="1074"/>
      <c r="K23" s="1074"/>
      <c r="L23" s="1075" t="s">
        <v>425</v>
      </c>
      <c r="M23" s="1076"/>
      <c r="N23" s="1076"/>
      <c r="O23" s="1077"/>
      <c r="P23" s="1066" t="s">
        <v>421</v>
      </c>
      <c r="Q23" s="1066"/>
      <c r="R23" s="1066"/>
      <c r="S23" s="1067"/>
    </row>
    <row r="24" spans="1:19" ht="18" customHeight="1" thickBot="1" x14ac:dyDescent="0.25">
      <c r="A24" s="1068" t="s">
        <v>10</v>
      </c>
      <c r="B24" s="1069"/>
      <c r="C24" s="1070"/>
      <c r="D24" s="1071">
        <v>77.229799999999997</v>
      </c>
      <c r="E24" s="1072"/>
      <c r="F24" s="1072"/>
      <c r="G24" s="1072"/>
      <c r="H24" s="1073" t="s">
        <v>448</v>
      </c>
      <c r="I24" s="1074"/>
      <c r="J24" s="1074"/>
      <c r="K24" s="1074"/>
      <c r="L24" s="1075" t="s">
        <v>432</v>
      </c>
      <c r="M24" s="1076"/>
      <c r="N24" s="1076"/>
      <c r="O24" s="1077"/>
      <c r="P24" s="1066" t="s">
        <v>430</v>
      </c>
      <c r="Q24" s="1066"/>
      <c r="R24" s="1066"/>
      <c r="S24" s="1067"/>
    </row>
    <row r="25" spans="1:19" ht="18" customHeight="1" thickBot="1" x14ac:dyDescent="0.25">
      <c r="A25" s="1068" t="s">
        <v>11</v>
      </c>
      <c r="B25" s="1069"/>
      <c r="C25" s="1070"/>
      <c r="D25" s="1071">
        <v>70.510000000000005</v>
      </c>
      <c r="E25" s="1072"/>
      <c r="F25" s="1072"/>
      <c r="G25" s="1072"/>
      <c r="H25" s="1073" t="s">
        <v>434</v>
      </c>
      <c r="I25" s="1074"/>
      <c r="J25" s="1074"/>
      <c r="K25" s="1074"/>
      <c r="L25" s="1075" t="s">
        <v>446</v>
      </c>
      <c r="M25" s="1076"/>
      <c r="N25" s="1076"/>
      <c r="O25" s="1077"/>
      <c r="P25" s="1066" t="s">
        <v>452</v>
      </c>
      <c r="Q25" s="1066"/>
      <c r="R25" s="1066"/>
      <c r="S25" s="1067"/>
    </row>
    <row r="26" spans="1:19" ht="18" customHeight="1" thickBot="1" x14ac:dyDescent="0.25">
      <c r="A26" s="1068" t="s">
        <v>12</v>
      </c>
      <c r="B26" s="1069"/>
      <c r="C26" s="1070"/>
      <c r="D26" s="1071">
        <v>66.69</v>
      </c>
      <c r="E26" s="1072"/>
      <c r="F26" s="1072"/>
      <c r="G26" s="1072"/>
      <c r="H26" s="1073" t="s">
        <v>460</v>
      </c>
      <c r="I26" s="1074"/>
      <c r="J26" s="1074"/>
      <c r="K26" s="1074"/>
      <c r="L26" s="1075" t="s">
        <v>461</v>
      </c>
      <c r="M26" s="1076"/>
      <c r="N26" s="1076"/>
      <c r="O26" s="1077"/>
      <c r="P26" s="1066" t="s">
        <v>462</v>
      </c>
      <c r="Q26" s="1066"/>
      <c r="R26" s="1066"/>
      <c r="S26" s="1067"/>
    </row>
    <row r="27" spans="1:19" ht="18" customHeight="1" thickBot="1" x14ac:dyDescent="0.25">
      <c r="A27" s="1068" t="s">
        <v>13</v>
      </c>
      <c r="B27" s="1069"/>
      <c r="C27" s="1070"/>
      <c r="D27" s="1071">
        <v>65.67</v>
      </c>
      <c r="E27" s="1072"/>
      <c r="F27" s="1072"/>
      <c r="G27" s="1072"/>
      <c r="H27" s="1073" t="s">
        <v>463</v>
      </c>
      <c r="I27" s="1074"/>
      <c r="J27" s="1074"/>
      <c r="K27" s="1074"/>
      <c r="L27" s="1075" t="s">
        <v>464</v>
      </c>
      <c r="M27" s="1076"/>
      <c r="N27" s="1076"/>
      <c r="O27" s="1077"/>
      <c r="P27" s="1066" t="s">
        <v>465</v>
      </c>
      <c r="Q27" s="1066"/>
      <c r="R27" s="1066"/>
      <c r="S27" s="1067"/>
    </row>
    <row r="28" spans="1:19" ht="18" customHeight="1" thickBot="1" x14ac:dyDescent="0.25">
      <c r="A28" s="1068" t="s">
        <v>14</v>
      </c>
      <c r="B28" s="1069"/>
      <c r="C28" s="1070"/>
      <c r="D28" s="1071">
        <v>65.31</v>
      </c>
      <c r="E28" s="1072"/>
      <c r="F28" s="1072"/>
      <c r="G28" s="1072"/>
      <c r="H28" s="1073" t="s">
        <v>473</v>
      </c>
      <c r="I28" s="1074"/>
      <c r="J28" s="1074"/>
      <c r="K28" s="1074"/>
      <c r="L28" s="1075" t="s">
        <v>482</v>
      </c>
      <c r="M28" s="1076"/>
      <c r="N28" s="1076"/>
      <c r="O28" s="1077"/>
      <c r="P28" s="1066" t="s">
        <v>483</v>
      </c>
      <c r="Q28" s="1066"/>
      <c r="R28" s="1066"/>
      <c r="S28" s="1067"/>
    </row>
    <row r="29" spans="1:19" ht="18" customHeight="1" thickBot="1" x14ac:dyDescent="0.25">
      <c r="A29" s="1068" t="s">
        <v>113</v>
      </c>
      <c r="B29" s="1069"/>
      <c r="C29" s="1070"/>
      <c r="D29" s="1071">
        <v>64.34</v>
      </c>
      <c r="E29" s="1072"/>
      <c r="F29" s="1072"/>
      <c r="G29" s="1072"/>
      <c r="H29" s="1073" t="s">
        <v>476</v>
      </c>
      <c r="I29" s="1074"/>
      <c r="J29" s="1074"/>
      <c r="K29" s="1074"/>
      <c r="L29" s="1075" t="s">
        <v>477</v>
      </c>
      <c r="M29" s="1076"/>
      <c r="N29" s="1076"/>
      <c r="O29" s="1077"/>
      <c r="P29" s="1066" t="s">
        <v>478</v>
      </c>
      <c r="Q29" s="1066"/>
      <c r="R29" s="1066"/>
      <c r="S29" s="1067"/>
    </row>
    <row r="30" spans="1:19" ht="18" customHeight="1" thickBot="1" x14ac:dyDescent="0.25">
      <c r="A30" s="1068" t="s">
        <v>121</v>
      </c>
      <c r="B30" s="1069"/>
      <c r="C30" s="1070"/>
      <c r="D30" s="1071">
        <v>64.930000000000007</v>
      </c>
      <c r="E30" s="1072"/>
      <c r="F30" s="1072"/>
      <c r="G30" s="1072"/>
      <c r="H30" s="1073" t="s">
        <v>479</v>
      </c>
      <c r="I30" s="1074"/>
      <c r="J30" s="1074"/>
      <c r="K30" s="1074"/>
      <c r="L30" s="1075" t="s">
        <v>480</v>
      </c>
      <c r="M30" s="1076"/>
      <c r="N30" s="1076"/>
      <c r="O30" s="1077"/>
      <c r="P30" s="1066" t="s">
        <v>481</v>
      </c>
      <c r="Q30" s="1066"/>
      <c r="R30" s="1066"/>
      <c r="S30" s="1067"/>
    </row>
    <row r="31" spans="1:19" ht="18" customHeight="1" thickBot="1" x14ac:dyDescent="0.25">
      <c r="A31" s="1068" t="s">
        <v>127</v>
      </c>
      <c r="B31" s="1069"/>
      <c r="C31" s="1070"/>
      <c r="D31" s="1071">
        <v>64.599999999999994</v>
      </c>
      <c r="E31" s="1072"/>
      <c r="F31" s="1072"/>
      <c r="G31" s="1072"/>
      <c r="H31" s="1073" t="s">
        <v>495</v>
      </c>
      <c r="I31" s="1074"/>
      <c r="J31" s="1074"/>
      <c r="K31" s="1074"/>
      <c r="L31" s="1075" t="s">
        <v>497</v>
      </c>
      <c r="M31" s="1076"/>
      <c r="N31" s="1076"/>
      <c r="O31" s="1077"/>
      <c r="P31" s="1066" t="s">
        <v>493</v>
      </c>
      <c r="Q31" s="1066"/>
      <c r="R31" s="1066"/>
      <c r="S31" s="1067"/>
    </row>
    <row r="32" spans="1:19" ht="18" customHeight="1" thickBot="1" x14ac:dyDescent="0.25">
      <c r="A32" s="1068" t="s">
        <v>128</v>
      </c>
      <c r="B32" s="1069"/>
      <c r="C32" s="1070"/>
      <c r="D32" s="1071">
        <v>62.68</v>
      </c>
      <c r="E32" s="1072"/>
      <c r="F32" s="1072"/>
      <c r="G32" s="1072"/>
      <c r="H32" s="1073" t="s">
        <v>511</v>
      </c>
      <c r="I32" s="1074"/>
      <c r="J32" s="1074"/>
      <c r="K32" s="1074"/>
      <c r="L32" s="1075" t="s">
        <v>523</v>
      </c>
      <c r="M32" s="1076"/>
      <c r="N32" s="1076"/>
      <c r="O32" s="1077"/>
      <c r="P32" s="1066" t="s">
        <v>514</v>
      </c>
      <c r="Q32" s="1066"/>
      <c r="R32" s="1066"/>
      <c r="S32" s="1067"/>
    </row>
    <row r="33" spans="1:34" ht="18" customHeight="1" thickBot="1" x14ac:dyDescent="0.25">
      <c r="A33" s="1068" t="s">
        <v>132</v>
      </c>
      <c r="B33" s="1069"/>
      <c r="C33" s="1070"/>
      <c r="D33" s="1071">
        <v>64.37</v>
      </c>
      <c r="E33" s="1072"/>
      <c r="F33" s="1072"/>
      <c r="G33" s="1072"/>
      <c r="H33" s="1073" t="s">
        <v>518</v>
      </c>
      <c r="I33" s="1074"/>
      <c r="J33" s="1074"/>
      <c r="K33" s="1074"/>
      <c r="L33" s="1075" t="s">
        <v>522</v>
      </c>
      <c r="M33" s="1076"/>
      <c r="N33" s="1076"/>
      <c r="O33" s="1077"/>
      <c r="P33" s="1066" t="s">
        <v>520</v>
      </c>
      <c r="Q33" s="1066"/>
      <c r="R33" s="1066"/>
      <c r="S33" s="1067"/>
    </row>
    <row r="34" spans="1:34" ht="18" customHeight="1" thickBot="1" x14ac:dyDescent="0.25">
      <c r="A34" s="1068" t="s">
        <v>133</v>
      </c>
      <c r="B34" s="1069"/>
      <c r="C34" s="1070"/>
      <c r="D34" s="1071">
        <v>62.2</v>
      </c>
      <c r="E34" s="1072"/>
      <c r="F34" s="1072"/>
      <c r="G34" s="1072"/>
      <c r="H34" s="1073" t="s">
        <v>542</v>
      </c>
      <c r="I34" s="1074"/>
      <c r="J34" s="1074"/>
      <c r="K34" s="1074"/>
      <c r="L34" s="1075" t="s">
        <v>546</v>
      </c>
      <c r="M34" s="1076"/>
      <c r="N34" s="1076"/>
      <c r="O34" s="1077"/>
      <c r="P34" s="1066" t="s">
        <v>544</v>
      </c>
      <c r="Q34" s="1066"/>
      <c r="R34" s="1066"/>
      <c r="S34" s="1067"/>
    </row>
    <row r="35" spans="1:34" ht="17.25" customHeight="1" thickBot="1" x14ac:dyDescent="0.25">
      <c r="A35" s="1089" t="s">
        <v>541</v>
      </c>
      <c r="B35" s="1119"/>
      <c r="C35" s="1090"/>
      <c r="D35" s="1071">
        <v>67.069999999999993</v>
      </c>
      <c r="E35" s="1072"/>
      <c r="F35" s="1072"/>
      <c r="G35" s="1072"/>
      <c r="H35" s="1073"/>
      <c r="I35" s="1074"/>
      <c r="J35" s="1074"/>
      <c r="K35" s="1074"/>
      <c r="L35" s="1074"/>
      <c r="M35" s="1074"/>
      <c r="N35" s="1074"/>
      <c r="O35" s="1074"/>
      <c r="P35" s="1074"/>
      <c r="Q35" s="1074"/>
      <c r="R35" s="1074"/>
      <c r="S35" s="1088"/>
    </row>
    <row r="36" spans="1:34" ht="18" customHeight="1" thickBot="1" x14ac:dyDescent="0.25">
      <c r="A36" s="728"/>
      <c r="B36" s="729"/>
      <c r="C36" s="729"/>
      <c r="D36" s="719"/>
      <c r="E36" s="719"/>
      <c r="F36" s="719"/>
      <c r="G36" s="719"/>
      <c r="H36" s="717"/>
      <c r="I36" s="717"/>
      <c r="J36" s="717"/>
      <c r="K36" s="717"/>
      <c r="L36" s="718"/>
      <c r="M36" s="718"/>
      <c r="N36" s="718"/>
      <c r="O36" s="718"/>
      <c r="P36" s="718"/>
      <c r="Q36" s="718"/>
      <c r="R36" s="718"/>
      <c r="S36" s="730"/>
    </row>
    <row r="37" spans="1:34" ht="19.5" customHeight="1" thickBot="1" x14ac:dyDescent="0.3">
      <c r="A37" s="1178" t="s">
        <v>301</v>
      </c>
      <c r="B37" s="1179"/>
      <c r="C37" s="1179"/>
      <c r="D37" s="1179"/>
      <c r="E37" s="1179"/>
      <c r="F37" s="1179"/>
      <c r="G37" s="1179"/>
      <c r="H37" s="1180"/>
      <c r="I37" s="1180"/>
      <c r="J37" s="1180"/>
      <c r="K37" s="1180"/>
      <c r="L37" s="1180"/>
      <c r="M37" s="1180"/>
      <c r="N37" s="1180"/>
      <c r="O37" s="1180"/>
      <c r="P37" s="1180"/>
      <c r="Q37" s="1180"/>
      <c r="R37" s="1180"/>
      <c r="S37" s="1181"/>
    </row>
    <row r="38" spans="1:34" ht="13.5" customHeight="1" x14ac:dyDescent="0.2">
      <c r="A38" s="1182" t="s">
        <v>114</v>
      </c>
      <c r="B38" s="1183"/>
      <c r="C38" s="1184"/>
      <c r="D38" s="1182" t="s">
        <v>436</v>
      </c>
      <c r="E38" s="1183"/>
      <c r="F38" s="1183"/>
      <c r="G38" s="1184"/>
      <c r="H38" s="1187" t="s">
        <v>437</v>
      </c>
      <c r="I38" s="1188"/>
      <c r="J38" s="1188"/>
      <c r="K38" s="1188"/>
      <c r="L38" s="1188"/>
      <c r="M38" s="1188"/>
      <c r="N38" s="1188"/>
      <c r="O38" s="1188"/>
      <c r="P38" s="1188"/>
      <c r="Q38" s="1188"/>
      <c r="R38" s="1188"/>
      <c r="S38" s="1189"/>
    </row>
    <row r="39" spans="1:34" ht="15.75" customHeight="1" thickBot="1" x14ac:dyDescent="0.25">
      <c r="A39" s="1185"/>
      <c r="B39" s="1143"/>
      <c r="C39" s="1186"/>
      <c r="D39" s="1185"/>
      <c r="E39" s="1143"/>
      <c r="F39" s="1143"/>
      <c r="G39" s="1186"/>
      <c r="H39" s="1144" t="s">
        <v>263</v>
      </c>
      <c r="I39" s="1145"/>
      <c r="J39" s="1145"/>
      <c r="K39" s="1145"/>
      <c r="L39" s="1143" t="s">
        <v>264</v>
      </c>
      <c r="M39" s="1143"/>
      <c r="N39" s="1143"/>
      <c r="O39" s="1143"/>
      <c r="P39" s="1190" t="s">
        <v>394</v>
      </c>
      <c r="Q39" s="1190"/>
      <c r="R39" s="1190"/>
      <c r="S39" s="1191"/>
    </row>
    <row r="40" spans="1:34" ht="20.25" customHeight="1" thickBot="1" x14ac:dyDescent="0.25">
      <c r="A40" s="1068" t="s">
        <v>417</v>
      </c>
      <c r="B40" s="1069"/>
      <c r="C40" s="1171"/>
      <c r="D40" s="1172">
        <v>75.832499999999996</v>
      </c>
      <c r="E40" s="1173"/>
      <c r="F40" s="1173"/>
      <c r="G40" s="1174"/>
      <c r="H40" s="1193" t="s">
        <v>407</v>
      </c>
      <c r="I40" s="1194"/>
      <c r="J40" s="1194"/>
      <c r="K40" s="1194"/>
      <c r="L40" s="1066" t="s">
        <v>406</v>
      </c>
      <c r="M40" s="1066"/>
      <c r="N40" s="1066"/>
      <c r="O40" s="1066"/>
      <c r="P40" s="1066" t="s">
        <v>411</v>
      </c>
      <c r="Q40" s="1066"/>
      <c r="R40" s="1066"/>
      <c r="S40" s="1067"/>
      <c r="Y40" s="242"/>
      <c r="Z40" s="242"/>
      <c r="AA40" s="242"/>
      <c r="AB40" s="242"/>
      <c r="AC40" s="242"/>
      <c r="AD40" s="242"/>
      <c r="AE40" s="242"/>
      <c r="AF40" s="242"/>
      <c r="AG40" s="244"/>
      <c r="AH40" s="242"/>
    </row>
    <row r="41" spans="1:34" ht="16.5" customHeight="1" thickBot="1" x14ac:dyDescent="0.25">
      <c r="A41" s="1089" t="s">
        <v>409</v>
      </c>
      <c r="B41" s="1119"/>
      <c r="C41" s="1090"/>
      <c r="D41" s="1071">
        <v>68.05</v>
      </c>
      <c r="E41" s="1072"/>
      <c r="F41" s="1072"/>
      <c r="G41" s="1198"/>
      <c r="H41" s="1175"/>
      <c r="I41" s="1176"/>
      <c r="J41" s="1176"/>
      <c r="K41" s="1176"/>
      <c r="L41" s="1176"/>
      <c r="M41" s="1176"/>
      <c r="N41" s="1176"/>
      <c r="O41" s="1176"/>
      <c r="P41" s="1176"/>
      <c r="Q41" s="1176"/>
      <c r="R41" s="1176"/>
      <c r="S41" s="1177"/>
      <c r="Y41" s="242"/>
      <c r="Z41" s="242"/>
      <c r="AA41" s="242"/>
      <c r="AB41" s="242"/>
      <c r="AC41" s="242"/>
      <c r="AD41" s="242"/>
      <c r="AE41" s="242"/>
      <c r="AF41" s="242"/>
      <c r="AG41" s="244"/>
      <c r="AH41" s="242"/>
    </row>
    <row r="42" spans="1:34" ht="18" customHeight="1" thickBot="1" x14ac:dyDescent="0.25">
      <c r="A42" s="1068" t="s">
        <v>9</v>
      </c>
      <c r="B42" s="1069"/>
      <c r="C42" s="1070"/>
      <c r="D42" s="1071">
        <v>83.0869</v>
      </c>
      <c r="E42" s="1072"/>
      <c r="F42" s="1072"/>
      <c r="G42" s="1072"/>
      <c r="H42" s="1073" t="s">
        <v>423</v>
      </c>
      <c r="I42" s="1074"/>
      <c r="J42" s="1074"/>
      <c r="K42" s="1074"/>
      <c r="L42" s="1075" t="s">
        <v>426</v>
      </c>
      <c r="M42" s="1076"/>
      <c r="N42" s="1076"/>
      <c r="O42" s="1077"/>
      <c r="P42" s="1066" t="s">
        <v>422</v>
      </c>
      <c r="Q42" s="1066"/>
      <c r="R42" s="1066"/>
      <c r="S42" s="1067"/>
    </row>
    <row r="43" spans="1:34" ht="18" customHeight="1" thickBot="1" x14ac:dyDescent="0.25">
      <c r="A43" s="1068" t="s">
        <v>10</v>
      </c>
      <c r="B43" s="1069"/>
      <c r="C43" s="1070"/>
      <c r="D43" s="1071">
        <v>85.9101</v>
      </c>
      <c r="E43" s="1072"/>
      <c r="F43" s="1072"/>
      <c r="G43" s="1072"/>
      <c r="H43" s="1073" t="s">
        <v>449</v>
      </c>
      <c r="I43" s="1074"/>
      <c r="J43" s="1074"/>
      <c r="K43" s="1074"/>
      <c r="L43" s="1075" t="s">
        <v>433</v>
      </c>
      <c r="M43" s="1076"/>
      <c r="N43" s="1076"/>
      <c r="O43" s="1077"/>
      <c r="P43" s="1066" t="s">
        <v>431</v>
      </c>
      <c r="Q43" s="1066"/>
      <c r="R43" s="1066"/>
      <c r="S43" s="1067"/>
    </row>
    <row r="44" spans="1:34" ht="18" customHeight="1" thickBot="1" x14ac:dyDescent="0.25">
      <c r="A44" s="1068" t="s">
        <v>11</v>
      </c>
      <c r="B44" s="1069"/>
      <c r="C44" s="1070"/>
      <c r="D44" s="1071">
        <v>78.25</v>
      </c>
      <c r="E44" s="1072"/>
      <c r="F44" s="1072"/>
      <c r="G44" s="1072"/>
      <c r="H44" s="1073" t="s">
        <v>435</v>
      </c>
      <c r="I44" s="1074"/>
      <c r="J44" s="1074"/>
      <c r="K44" s="1074"/>
      <c r="L44" s="1075" t="s">
        <v>447</v>
      </c>
      <c r="M44" s="1076"/>
      <c r="N44" s="1076"/>
      <c r="O44" s="1077"/>
      <c r="P44" s="1066" t="s">
        <v>453</v>
      </c>
      <c r="Q44" s="1066"/>
      <c r="R44" s="1066"/>
      <c r="S44" s="1067"/>
    </row>
    <row r="45" spans="1:34" ht="18" customHeight="1" thickBot="1" x14ac:dyDescent="0.25">
      <c r="A45" s="1200" t="s">
        <v>12</v>
      </c>
      <c r="B45" s="1201"/>
      <c r="C45" s="1202"/>
      <c r="D45" s="1203">
        <v>75.59</v>
      </c>
      <c r="E45" s="1204"/>
      <c r="F45" s="1204"/>
      <c r="G45" s="1204"/>
      <c r="H45" s="1205" t="s">
        <v>466</v>
      </c>
      <c r="I45" s="1206"/>
      <c r="J45" s="1206"/>
      <c r="K45" s="1206"/>
      <c r="L45" s="1207" t="s">
        <v>467</v>
      </c>
      <c r="M45" s="1208"/>
      <c r="N45" s="1208"/>
      <c r="O45" s="1209"/>
      <c r="P45" s="1210" t="s">
        <v>468</v>
      </c>
      <c r="Q45" s="1210"/>
      <c r="R45" s="1210"/>
      <c r="S45" s="1211"/>
    </row>
    <row r="46" spans="1:34" ht="18" customHeight="1" thickBot="1" x14ac:dyDescent="0.25">
      <c r="A46" s="1068" t="s">
        <v>13</v>
      </c>
      <c r="B46" s="1069"/>
      <c r="C46" s="1070"/>
      <c r="D46" s="1071">
        <v>74.27</v>
      </c>
      <c r="E46" s="1072"/>
      <c r="F46" s="1072"/>
      <c r="G46" s="1072"/>
      <c r="H46" s="1073" t="s">
        <v>469</v>
      </c>
      <c r="I46" s="1074"/>
      <c r="J46" s="1074"/>
      <c r="K46" s="1074"/>
      <c r="L46" s="1075" t="s">
        <v>470</v>
      </c>
      <c r="M46" s="1076"/>
      <c r="N46" s="1076"/>
      <c r="O46" s="1077"/>
      <c r="P46" s="1066" t="s">
        <v>471</v>
      </c>
      <c r="Q46" s="1066"/>
      <c r="R46" s="1066"/>
      <c r="S46" s="1067"/>
    </row>
    <row r="47" spans="1:34" ht="18" customHeight="1" thickBot="1" x14ac:dyDescent="0.25">
      <c r="A47" s="1068" t="s">
        <v>14</v>
      </c>
      <c r="B47" s="1069"/>
      <c r="C47" s="1070"/>
      <c r="D47" s="1071">
        <v>73.34</v>
      </c>
      <c r="E47" s="1072"/>
      <c r="F47" s="1072"/>
      <c r="G47" s="1072"/>
      <c r="H47" s="1073" t="s">
        <v>474</v>
      </c>
      <c r="I47" s="1074"/>
      <c r="J47" s="1074"/>
      <c r="K47" s="1074"/>
      <c r="L47" s="1075" t="s">
        <v>484</v>
      </c>
      <c r="M47" s="1076"/>
      <c r="N47" s="1076"/>
      <c r="O47" s="1077"/>
      <c r="P47" s="1066" t="s">
        <v>485</v>
      </c>
      <c r="Q47" s="1066"/>
      <c r="R47" s="1066"/>
      <c r="S47" s="1067"/>
    </row>
    <row r="48" spans="1:34" ht="18" customHeight="1" thickBot="1" x14ac:dyDescent="0.25">
      <c r="A48" s="1068" t="s">
        <v>113</v>
      </c>
      <c r="B48" s="1069"/>
      <c r="C48" s="1070"/>
      <c r="D48" s="1071">
        <v>71.239999999999995</v>
      </c>
      <c r="E48" s="1072"/>
      <c r="F48" s="1072"/>
      <c r="G48" s="1072"/>
      <c r="H48" s="1073" t="s">
        <v>486</v>
      </c>
      <c r="I48" s="1074"/>
      <c r="J48" s="1074"/>
      <c r="K48" s="1074"/>
      <c r="L48" s="1075" t="s">
        <v>487</v>
      </c>
      <c r="M48" s="1076"/>
      <c r="N48" s="1076"/>
      <c r="O48" s="1077"/>
      <c r="P48" s="1066" t="s">
        <v>488</v>
      </c>
      <c r="Q48" s="1066"/>
      <c r="R48" s="1066"/>
      <c r="S48" s="1067"/>
    </row>
    <row r="49" spans="1:34" ht="18" customHeight="1" thickBot="1" x14ac:dyDescent="0.25">
      <c r="A49" s="1068" t="s">
        <v>121</v>
      </c>
      <c r="B49" s="1069"/>
      <c r="C49" s="1070"/>
      <c r="D49" s="1071">
        <v>72.790000000000006</v>
      </c>
      <c r="E49" s="1072"/>
      <c r="F49" s="1072"/>
      <c r="G49" s="1072"/>
      <c r="H49" s="1073" t="s">
        <v>489</v>
      </c>
      <c r="I49" s="1074"/>
      <c r="J49" s="1074"/>
      <c r="K49" s="1074"/>
      <c r="L49" s="1075" t="s">
        <v>490</v>
      </c>
      <c r="M49" s="1076"/>
      <c r="N49" s="1076"/>
      <c r="O49" s="1077"/>
      <c r="P49" s="1066" t="s">
        <v>491</v>
      </c>
      <c r="Q49" s="1066"/>
      <c r="R49" s="1066"/>
      <c r="S49" s="1067"/>
    </row>
    <row r="50" spans="1:34" ht="18" customHeight="1" thickBot="1" x14ac:dyDescent="0.25">
      <c r="A50" s="1068" t="s">
        <v>127</v>
      </c>
      <c r="B50" s="1069"/>
      <c r="C50" s="1070"/>
      <c r="D50" s="1071">
        <v>72.44</v>
      </c>
      <c r="E50" s="1072"/>
      <c r="F50" s="1072"/>
      <c r="G50" s="1072"/>
      <c r="H50" s="1073" t="s">
        <v>496</v>
      </c>
      <c r="I50" s="1074"/>
      <c r="J50" s="1074"/>
      <c r="K50" s="1074"/>
      <c r="L50" s="1075" t="s">
        <v>490</v>
      </c>
      <c r="M50" s="1076"/>
      <c r="N50" s="1076"/>
      <c r="O50" s="1077"/>
      <c r="P50" s="1066" t="s">
        <v>494</v>
      </c>
      <c r="Q50" s="1066"/>
      <c r="R50" s="1066"/>
      <c r="S50" s="1067"/>
    </row>
    <row r="51" spans="1:34" ht="16.5" thickBot="1" x14ac:dyDescent="0.25">
      <c r="A51" s="1068" t="s">
        <v>128</v>
      </c>
      <c r="B51" s="1069"/>
      <c r="C51" s="1070"/>
      <c r="D51" s="1071">
        <v>69.17</v>
      </c>
      <c r="E51" s="1072"/>
      <c r="F51" s="1072"/>
      <c r="G51" s="1072"/>
      <c r="H51" s="1073" t="s">
        <v>512</v>
      </c>
      <c r="I51" s="1074"/>
      <c r="J51" s="1074"/>
      <c r="K51" s="1074"/>
      <c r="L51" s="1075" t="s">
        <v>513</v>
      </c>
      <c r="M51" s="1076"/>
      <c r="N51" s="1076"/>
      <c r="O51" s="1077"/>
      <c r="P51" s="1066" t="s">
        <v>515</v>
      </c>
      <c r="Q51" s="1066"/>
      <c r="R51" s="1066"/>
      <c r="S51" s="1067"/>
      <c r="Y51" s="242"/>
      <c r="Z51" s="242"/>
      <c r="AA51" s="242"/>
      <c r="AB51" s="242"/>
      <c r="AC51" s="242"/>
      <c r="AD51" s="242"/>
      <c r="AE51" s="242"/>
      <c r="AF51" s="242"/>
      <c r="AG51" s="244"/>
      <c r="AH51" s="242"/>
    </row>
    <row r="52" spans="1:34" ht="16.5" thickBot="1" x14ac:dyDescent="0.25">
      <c r="A52" s="1068" t="s">
        <v>132</v>
      </c>
      <c r="B52" s="1069"/>
      <c r="C52" s="1070"/>
      <c r="D52" s="1071">
        <v>69.64</v>
      </c>
      <c r="E52" s="1072"/>
      <c r="F52" s="1072"/>
      <c r="G52" s="1072"/>
      <c r="H52" s="1073" t="s">
        <v>519</v>
      </c>
      <c r="I52" s="1074"/>
      <c r="J52" s="1074"/>
      <c r="K52" s="1074"/>
      <c r="L52" s="1075" t="s">
        <v>524</v>
      </c>
      <c r="M52" s="1076"/>
      <c r="N52" s="1076"/>
      <c r="O52" s="1077"/>
      <c r="P52" s="1066" t="s">
        <v>521</v>
      </c>
      <c r="Q52" s="1066"/>
      <c r="R52" s="1066"/>
      <c r="S52" s="1067"/>
      <c r="Y52" s="242"/>
      <c r="Z52" s="242"/>
      <c r="AA52" s="242"/>
      <c r="AB52" s="242"/>
      <c r="AC52" s="242"/>
      <c r="AD52" s="242"/>
      <c r="AE52" s="242"/>
      <c r="AF52" s="242"/>
      <c r="AG52" s="244"/>
      <c r="AH52" s="242"/>
    </row>
    <row r="53" spans="1:34" ht="18" customHeight="1" thickBot="1" x14ac:dyDescent="0.25">
      <c r="A53" s="1068" t="s">
        <v>133</v>
      </c>
      <c r="B53" s="1069"/>
      <c r="C53" s="1070"/>
      <c r="D53" s="1071">
        <v>65.62</v>
      </c>
      <c r="E53" s="1072"/>
      <c r="F53" s="1072"/>
      <c r="G53" s="1072"/>
      <c r="H53" s="1073" t="s">
        <v>543</v>
      </c>
      <c r="I53" s="1074"/>
      <c r="J53" s="1074"/>
      <c r="K53" s="1074"/>
      <c r="L53" s="1075" t="s">
        <v>522</v>
      </c>
      <c r="M53" s="1076"/>
      <c r="N53" s="1076"/>
      <c r="O53" s="1077"/>
      <c r="P53" s="1066" t="s">
        <v>545</v>
      </c>
      <c r="Q53" s="1066"/>
      <c r="R53" s="1066"/>
      <c r="S53" s="1067"/>
    </row>
    <row r="54" spans="1:34" ht="17.25" customHeight="1" thickBot="1" x14ac:dyDescent="0.25">
      <c r="A54" s="1089" t="s">
        <v>541</v>
      </c>
      <c r="B54" s="1119"/>
      <c r="C54" s="1090"/>
      <c r="D54" s="1071">
        <v>74.28</v>
      </c>
      <c r="E54" s="1072"/>
      <c r="F54" s="1072"/>
      <c r="G54" s="1072"/>
      <c r="H54" s="1073"/>
      <c r="I54" s="1074"/>
      <c r="J54" s="1074"/>
      <c r="K54" s="1074"/>
      <c r="L54" s="1074"/>
      <c r="M54" s="1074"/>
      <c r="N54" s="1074"/>
      <c r="O54" s="1074"/>
      <c r="P54" s="1074"/>
      <c r="Q54" s="1074"/>
      <c r="R54" s="1074"/>
      <c r="S54" s="1088"/>
    </row>
    <row r="55" spans="1:34" ht="15.75" customHeight="1" x14ac:dyDescent="0.2">
      <c r="A55" s="1199" t="s">
        <v>438</v>
      </c>
      <c r="B55" s="1199"/>
      <c r="C55" s="1199"/>
      <c r="D55" s="1199"/>
      <c r="E55" s="1199"/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Y55" s="242"/>
      <c r="Z55" s="242"/>
      <c r="AA55" s="242"/>
      <c r="AB55" s="242"/>
      <c r="AC55" s="242"/>
      <c r="AD55" s="242"/>
      <c r="AE55" s="242"/>
      <c r="AF55" s="242"/>
      <c r="AG55" s="244"/>
      <c r="AH55" s="242"/>
    </row>
    <row r="56" spans="1:34" ht="18" customHeight="1" x14ac:dyDescent="0.2">
      <c r="A56" s="1192" t="s">
        <v>439</v>
      </c>
      <c r="B56" s="1192"/>
      <c r="C56" s="1192"/>
      <c r="D56" s="1192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</row>
    <row r="57" spans="1:34" ht="18" customHeight="1" x14ac:dyDescent="0.3">
      <c r="A57" s="413" t="s">
        <v>458</v>
      </c>
      <c r="B57" s="44"/>
      <c r="C57" s="45"/>
      <c r="D57" s="45"/>
      <c r="E57" s="45"/>
      <c r="F57" s="414"/>
      <c r="G57" s="415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Y57" s="242"/>
      <c r="Z57" s="242"/>
      <c r="AA57" s="242"/>
      <c r="AB57" s="242"/>
      <c r="AC57" s="242"/>
      <c r="AD57" s="242"/>
      <c r="AE57" s="242"/>
      <c r="AF57" s="242"/>
      <c r="AG57" s="244"/>
      <c r="AH57" s="242"/>
    </row>
    <row r="58" spans="1:34" ht="16.5" customHeight="1" x14ac:dyDescent="0.3">
      <c r="A58" s="413" t="s">
        <v>110</v>
      </c>
      <c r="B58" s="44"/>
      <c r="C58" s="45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1170" t="s">
        <v>459</v>
      </c>
      <c r="P58" s="1170"/>
      <c r="Q58" s="1170"/>
      <c r="R58" s="1170"/>
      <c r="S58" s="1170"/>
      <c r="Y58" s="242"/>
      <c r="Z58" s="242"/>
      <c r="AA58" s="242"/>
      <c r="AB58" s="242"/>
      <c r="AC58" s="242"/>
      <c r="AD58" s="242"/>
      <c r="AE58" s="242"/>
      <c r="AF58" s="242"/>
      <c r="AG58" s="244"/>
      <c r="AH58" s="242"/>
    </row>
    <row r="59" spans="1:34" ht="15" customHeight="1" x14ac:dyDescent="0.3">
      <c r="A59" s="413" t="s">
        <v>457</v>
      </c>
      <c r="B59" s="44"/>
      <c r="C59" s="45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534"/>
      <c r="P59" s="534"/>
      <c r="Q59" s="534"/>
      <c r="R59" s="534"/>
      <c r="S59" s="534"/>
      <c r="Y59" s="242"/>
      <c r="Z59" s="242"/>
      <c r="AA59" s="242"/>
      <c r="AB59" s="242"/>
      <c r="AC59" s="242"/>
      <c r="AD59" s="242"/>
      <c r="AE59" s="242"/>
      <c r="AF59" s="242"/>
      <c r="AG59" s="244"/>
      <c r="AH59" s="242"/>
    </row>
    <row r="60" spans="1:34" ht="34.5" customHeight="1" x14ac:dyDescent="0.3">
      <c r="A60" s="44" t="s">
        <v>626</v>
      </c>
      <c r="B60" s="417"/>
      <c r="C60" s="417"/>
      <c r="D60" s="45"/>
      <c r="E60" s="45"/>
      <c r="F60" s="414"/>
      <c r="G60" s="415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Y60" s="242"/>
      <c r="Z60" s="242"/>
      <c r="AA60" s="242"/>
      <c r="AB60" s="242"/>
      <c r="AC60" s="242"/>
      <c r="AD60" s="242"/>
      <c r="AE60" s="242"/>
      <c r="AF60" s="242"/>
      <c r="AG60" s="244"/>
      <c r="AH60" s="242"/>
    </row>
    <row r="61" spans="1:34" ht="16.5" customHeight="1" x14ac:dyDescent="0.3">
      <c r="D61" s="45"/>
      <c r="E61" s="45"/>
      <c r="F61" s="414"/>
      <c r="G61" s="415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Y61" s="242"/>
      <c r="Z61" s="242"/>
      <c r="AA61" s="242"/>
      <c r="AB61" s="242"/>
      <c r="AC61" s="242"/>
      <c r="AD61" s="242"/>
      <c r="AE61" s="242"/>
      <c r="AF61" s="242"/>
      <c r="AG61" s="244"/>
      <c r="AH61" s="242"/>
    </row>
    <row r="62" spans="1:34" ht="16.5" customHeight="1" x14ac:dyDescent="0.3">
      <c r="D62" s="417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Q62" s="416"/>
      <c r="R62" s="416"/>
      <c r="S62" s="416"/>
      <c r="Y62" s="242"/>
      <c r="Z62" s="242"/>
      <c r="AA62" s="242"/>
      <c r="AB62" s="242"/>
      <c r="AC62" s="242"/>
      <c r="AD62" s="242"/>
      <c r="AE62" s="242"/>
      <c r="AF62" s="242"/>
      <c r="AG62" s="244"/>
      <c r="AH62" s="242"/>
    </row>
    <row r="63" spans="1:34" ht="16.5" customHeight="1" x14ac:dyDescent="0.3">
      <c r="A63" s="44"/>
      <c r="Y63" s="242"/>
      <c r="Z63" s="242"/>
      <c r="AA63" s="242"/>
      <c r="AB63" s="242"/>
      <c r="AC63" s="242"/>
      <c r="AD63" s="242"/>
      <c r="AE63" s="242"/>
      <c r="AF63" s="242"/>
      <c r="AG63" s="244"/>
      <c r="AH63" s="242"/>
    </row>
    <row r="64" spans="1:34" ht="16.5" customHeight="1" x14ac:dyDescent="0.25">
      <c r="AB64" s="242"/>
      <c r="AC64" s="242"/>
      <c r="AD64" s="242"/>
      <c r="AE64" s="242"/>
      <c r="AF64" s="242"/>
      <c r="AG64" s="244"/>
      <c r="AH64" s="242"/>
    </row>
    <row r="65" spans="1:34" ht="16.5" customHeight="1" x14ac:dyDescent="0.25">
      <c r="Y65" s="242"/>
      <c r="Z65" s="242"/>
      <c r="AA65" s="242"/>
      <c r="AB65" s="242"/>
      <c r="AC65" s="242"/>
      <c r="AD65" s="242"/>
      <c r="AE65" s="242"/>
      <c r="AF65" s="242"/>
      <c r="AG65" s="244"/>
      <c r="AH65" s="242"/>
    </row>
    <row r="66" spans="1:34" ht="16.5" customHeight="1" x14ac:dyDescent="0.3">
      <c r="A66" s="44"/>
      <c r="B66" s="44"/>
      <c r="C66" s="45"/>
      <c r="Y66" s="242"/>
      <c r="Z66" s="242"/>
      <c r="AA66" s="242"/>
      <c r="AB66" s="242"/>
      <c r="AC66" s="242"/>
      <c r="AD66" s="242"/>
      <c r="AE66" s="242"/>
      <c r="AF66" s="242"/>
      <c r="AG66" s="244"/>
      <c r="AH66" s="242"/>
    </row>
    <row r="67" spans="1:34" ht="27" customHeight="1" x14ac:dyDescent="0.25"/>
    <row r="68" spans="1:34" ht="3" customHeight="1" x14ac:dyDescent="0.3">
      <c r="B68" s="44"/>
      <c r="C68" s="45"/>
      <c r="Y68" s="242"/>
      <c r="Z68" s="242"/>
      <c r="AA68" s="242"/>
      <c r="AB68" s="242"/>
      <c r="AC68" s="242"/>
      <c r="AD68" s="242"/>
      <c r="AE68" s="242"/>
      <c r="AF68" s="242"/>
      <c r="AG68" s="244"/>
      <c r="AH68" s="242"/>
    </row>
    <row r="69" spans="1:34" ht="45.75" customHeight="1" x14ac:dyDescent="0.3">
      <c r="A69" s="44"/>
      <c r="B69" s="44"/>
      <c r="C69" s="45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</row>
    <row r="70" spans="1:34" ht="6.75" customHeight="1" x14ac:dyDescent="0.25"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</row>
    <row r="71" spans="1:34" ht="22.5" customHeight="1" x14ac:dyDescent="0.25"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</row>
    <row r="72" spans="1:34" ht="15" customHeight="1" x14ac:dyDescent="0.25"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</row>
    <row r="73" spans="1:34" ht="22.5" customHeight="1" x14ac:dyDescent="0.3">
      <c r="A73" s="44"/>
      <c r="B73" s="44"/>
      <c r="C73" s="45"/>
    </row>
    <row r="74" spans="1:34" ht="15.75" customHeight="1" x14ac:dyDescent="0.25"/>
    <row r="76" spans="1:34" ht="18.75" x14ac:dyDescent="0.3">
      <c r="A76" s="44"/>
      <c r="B76" s="44"/>
      <c r="C76" s="45"/>
    </row>
    <row r="78" spans="1:34" ht="18.75" x14ac:dyDescent="0.3">
      <c r="A78" s="44"/>
      <c r="B78" s="44"/>
      <c r="C78" s="45"/>
    </row>
    <row r="91" spans="1:228" s="17" customFormat="1" x14ac:dyDescent="0.25">
      <c r="A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  <c r="EJ91" s="241"/>
      <c r="EK91" s="241"/>
      <c r="EL91" s="241"/>
      <c r="EM91" s="241"/>
      <c r="EN91" s="241"/>
      <c r="EO91" s="241"/>
      <c r="EP91" s="241"/>
      <c r="EQ91" s="241"/>
      <c r="ER91" s="241"/>
      <c r="ES91" s="241"/>
      <c r="ET91" s="241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  <c r="FF91" s="241"/>
      <c r="FG91" s="241"/>
      <c r="FH91" s="241"/>
      <c r="FI91" s="241"/>
      <c r="FJ91" s="241"/>
      <c r="FK91" s="241"/>
      <c r="FL91" s="241"/>
      <c r="FM91" s="241"/>
      <c r="FN91" s="241"/>
      <c r="FO91" s="241"/>
      <c r="FP91" s="241"/>
      <c r="FQ91" s="241"/>
      <c r="FR91" s="241"/>
      <c r="FS91" s="241"/>
      <c r="FT91" s="241"/>
      <c r="FU91" s="241"/>
      <c r="FV91" s="241"/>
      <c r="FW91" s="241"/>
      <c r="FX91" s="241"/>
      <c r="FY91" s="241"/>
      <c r="FZ91" s="241"/>
      <c r="GA91" s="241"/>
      <c r="GB91" s="241"/>
      <c r="GC91" s="241"/>
      <c r="GD91" s="241"/>
      <c r="GE91" s="241"/>
      <c r="GF91" s="241"/>
      <c r="GG91" s="241"/>
      <c r="GH91" s="241"/>
      <c r="GI91" s="241"/>
      <c r="GJ91" s="241"/>
      <c r="GK91" s="241"/>
      <c r="GL91" s="241"/>
      <c r="GM91" s="241"/>
      <c r="GN91" s="241"/>
      <c r="GO91" s="241"/>
      <c r="GP91" s="241"/>
      <c r="GQ91" s="241"/>
      <c r="GR91" s="241"/>
      <c r="GS91" s="241"/>
      <c r="GT91" s="241"/>
      <c r="GU91" s="241"/>
      <c r="GV91" s="241"/>
      <c r="GW91" s="241"/>
      <c r="GX91" s="241"/>
      <c r="GY91" s="241"/>
      <c r="GZ91" s="241"/>
      <c r="HA91" s="241"/>
      <c r="HB91" s="241"/>
      <c r="HC91" s="241"/>
      <c r="HD91" s="241"/>
      <c r="HE91" s="241"/>
      <c r="HF91" s="241"/>
      <c r="HG91" s="241"/>
      <c r="HH91" s="241"/>
      <c r="HI91" s="241"/>
      <c r="HJ91" s="241"/>
      <c r="HK91" s="241"/>
      <c r="HL91" s="241"/>
      <c r="HM91" s="241"/>
      <c r="HN91" s="241"/>
      <c r="HO91" s="241"/>
      <c r="HP91" s="241"/>
      <c r="HQ91" s="241"/>
      <c r="HR91" s="241"/>
      <c r="HS91" s="241"/>
      <c r="HT91" s="241"/>
    </row>
  </sheetData>
  <mergeCells count="225">
    <mergeCell ref="A53:C53"/>
    <mergeCell ref="D53:G53"/>
    <mergeCell ref="H53:K53"/>
    <mergeCell ref="L53:O53"/>
    <mergeCell ref="P53:S53"/>
    <mergeCell ref="A54:C54"/>
    <mergeCell ref="D54:G54"/>
    <mergeCell ref="H54:S54"/>
    <mergeCell ref="A34:C34"/>
    <mergeCell ref="D34:G34"/>
    <mergeCell ref="H34:K34"/>
    <mergeCell ref="L34:O34"/>
    <mergeCell ref="P34:S34"/>
    <mergeCell ref="A35:C35"/>
    <mergeCell ref="D35:G35"/>
    <mergeCell ref="H35:S35"/>
    <mergeCell ref="A45:C45"/>
    <mergeCell ref="D45:G45"/>
    <mergeCell ref="H45:K45"/>
    <mergeCell ref="L45:O45"/>
    <mergeCell ref="L48:O48"/>
    <mergeCell ref="P48:S48"/>
    <mergeCell ref="P45:S45"/>
    <mergeCell ref="A47:C47"/>
    <mergeCell ref="D47:G47"/>
    <mergeCell ref="H47:K47"/>
    <mergeCell ref="L47:O47"/>
    <mergeCell ref="P47:S47"/>
    <mergeCell ref="A48:C48"/>
    <mergeCell ref="D48:G48"/>
    <mergeCell ref="H48:K48"/>
    <mergeCell ref="A52:C52"/>
    <mergeCell ref="D52:G52"/>
    <mergeCell ref="H52:K52"/>
    <mergeCell ref="L52:O52"/>
    <mergeCell ref="P52:S52"/>
    <mergeCell ref="D49:G49"/>
    <mergeCell ref="H49:K49"/>
    <mergeCell ref="L49:O49"/>
    <mergeCell ref="P49:S49"/>
    <mergeCell ref="A51:C51"/>
    <mergeCell ref="D51:G51"/>
    <mergeCell ref="H51:K51"/>
    <mergeCell ref="L51:O51"/>
    <mergeCell ref="P51:S51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D41:G41"/>
    <mergeCell ref="A55:S55"/>
    <mergeCell ref="A25:C25"/>
    <mergeCell ref="D25:G25"/>
    <mergeCell ref="H25:K25"/>
    <mergeCell ref="L25:O25"/>
    <mergeCell ref="P25:S25"/>
    <mergeCell ref="A44:C44"/>
    <mergeCell ref="D44:G44"/>
    <mergeCell ref="H44:K44"/>
    <mergeCell ref="L44:O44"/>
    <mergeCell ref="P44:S44"/>
    <mergeCell ref="A49:C49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A26:C26"/>
    <mergeCell ref="A32:C32"/>
    <mergeCell ref="A18:S18"/>
    <mergeCell ref="A19:C20"/>
    <mergeCell ref="D19:G20"/>
    <mergeCell ref="H19:S19"/>
    <mergeCell ref="P20:S20"/>
    <mergeCell ref="A24:C24"/>
    <mergeCell ref="D24:G24"/>
    <mergeCell ref="H24:K24"/>
    <mergeCell ref="L24:O24"/>
    <mergeCell ref="P24:S24"/>
    <mergeCell ref="D22:G22"/>
    <mergeCell ref="A56:S56"/>
    <mergeCell ref="L39:O39"/>
    <mergeCell ref="H39:K39"/>
    <mergeCell ref="P40:S40"/>
    <mergeCell ref="L40:O40"/>
    <mergeCell ref="H40:K40"/>
    <mergeCell ref="H42:K42"/>
    <mergeCell ref="L42:O42"/>
    <mergeCell ref="P42:S42"/>
    <mergeCell ref="A41:C41"/>
    <mergeCell ref="H41:S41"/>
    <mergeCell ref="H43:K43"/>
    <mergeCell ref="L43:O43"/>
    <mergeCell ref="P43:S43"/>
    <mergeCell ref="A46:C46"/>
    <mergeCell ref="D46:G46"/>
    <mergeCell ref="H46:K46"/>
    <mergeCell ref="L46:O46"/>
    <mergeCell ref="P46:S46"/>
    <mergeCell ref="A50:C50"/>
    <mergeCell ref="D50:G50"/>
    <mergeCell ref="H50:K50"/>
    <mergeCell ref="L50:O50"/>
    <mergeCell ref="P50:S50"/>
    <mergeCell ref="O58:S58"/>
    <mergeCell ref="A40:C40"/>
    <mergeCell ref="D40:G40"/>
    <mergeCell ref="H22:S22"/>
    <mergeCell ref="A21:C21"/>
    <mergeCell ref="D21:G21"/>
    <mergeCell ref="A22:C22"/>
    <mergeCell ref="A37:S37"/>
    <mergeCell ref="A38:C39"/>
    <mergeCell ref="D38:G39"/>
    <mergeCell ref="H38:S38"/>
    <mergeCell ref="P39:S39"/>
    <mergeCell ref="A42:C42"/>
    <mergeCell ref="D42:G42"/>
    <mergeCell ref="H23:K23"/>
    <mergeCell ref="L23:O23"/>
    <mergeCell ref="P23:S23"/>
    <mergeCell ref="A23:C23"/>
    <mergeCell ref="D23:G23"/>
    <mergeCell ref="P21:S21"/>
    <mergeCell ref="L21:O21"/>
    <mergeCell ref="H21:K21"/>
    <mergeCell ref="A43:C43"/>
    <mergeCell ref="D43:G43"/>
    <mergeCell ref="H14:K14"/>
    <mergeCell ref="L14:O14"/>
    <mergeCell ref="P14:S14"/>
    <mergeCell ref="A11:S11"/>
    <mergeCell ref="D15:G15"/>
    <mergeCell ref="H15:K15"/>
    <mergeCell ref="L15:O15"/>
    <mergeCell ref="P15:S15"/>
    <mergeCell ref="L20:O20"/>
    <mergeCell ref="H20:K20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P29:S29"/>
    <mergeCell ref="A30:C30"/>
    <mergeCell ref="D30:G30"/>
    <mergeCell ref="H30:K30"/>
    <mergeCell ref="L30:O30"/>
    <mergeCell ref="P30:S30"/>
    <mergeCell ref="A31:C31"/>
    <mergeCell ref="D31:G31"/>
    <mergeCell ref="H31:K31"/>
    <mergeCell ref="L31:O31"/>
    <mergeCell ref="P31:S31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4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view="pageBreakPreview" topLeftCell="A14" zoomScale="78" zoomScaleNormal="62" zoomScaleSheetLayoutView="78" workbookViewId="0">
      <selection activeCell="A28" sqref="A28"/>
    </sheetView>
  </sheetViews>
  <sheetFormatPr defaultRowHeight="12.75" x14ac:dyDescent="0.2"/>
  <cols>
    <col min="1" max="1" width="42.140625" style="239" customWidth="1"/>
    <col min="2" max="2" width="7.7109375" style="239" bestFit="1" customWidth="1"/>
    <col min="3" max="3" width="21.42578125" style="23" customWidth="1"/>
    <col min="4" max="4" width="21.85546875" style="23" hidden="1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39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39" customFormat="1" ht="30.75" customHeight="1" x14ac:dyDescent="0.3">
      <c r="A1" s="800" t="s">
        <v>139</v>
      </c>
      <c r="B1" s="800"/>
      <c r="C1" s="800"/>
      <c r="D1" s="800"/>
      <c r="E1" s="800"/>
      <c r="F1" s="800"/>
      <c r="G1" s="800"/>
      <c r="H1" s="800"/>
      <c r="I1" s="99"/>
      <c r="J1" s="93"/>
    </row>
    <row r="2" spans="1:12" s="239" customFormat="1" ht="25.5" customHeight="1" thickBot="1" x14ac:dyDescent="0.35">
      <c r="A2" s="462"/>
      <c r="B2" s="462"/>
      <c r="C2" s="462"/>
      <c r="D2" s="462"/>
      <c r="E2" s="462"/>
      <c r="F2" s="462"/>
      <c r="G2" s="801" t="s">
        <v>165</v>
      </c>
      <c r="H2" s="801"/>
      <c r="I2" s="89"/>
      <c r="J2" s="121"/>
    </row>
    <row r="3" spans="1:12" s="239" customFormat="1" ht="51.75" customHeight="1" thickBot="1" x14ac:dyDescent="0.25">
      <c r="A3" s="823" t="s">
        <v>61</v>
      </c>
      <c r="B3" s="804" t="s">
        <v>267</v>
      </c>
      <c r="C3" s="797" t="s">
        <v>209</v>
      </c>
      <c r="D3" s="797"/>
      <c r="E3" s="797"/>
      <c r="F3" s="797"/>
      <c r="G3" s="807" t="s">
        <v>270</v>
      </c>
      <c r="H3" s="808"/>
      <c r="I3" s="4"/>
      <c r="J3" s="163"/>
    </row>
    <row r="4" spans="1:12" s="239" customFormat="1" ht="41.25" customHeight="1" thickBot="1" x14ac:dyDescent="0.25">
      <c r="A4" s="824"/>
      <c r="B4" s="805"/>
      <c r="C4" s="463" t="s">
        <v>401</v>
      </c>
      <c r="D4" s="463"/>
      <c r="E4" s="477" t="s">
        <v>525</v>
      </c>
      <c r="F4" s="478" t="s">
        <v>526</v>
      </c>
      <c r="G4" s="809" t="s">
        <v>525</v>
      </c>
      <c r="H4" s="810"/>
      <c r="I4" s="4"/>
      <c r="J4" s="164"/>
    </row>
    <row r="5" spans="1:12" ht="20.25" thickBot="1" x14ac:dyDescent="0.25">
      <c r="A5" s="507" t="s">
        <v>220</v>
      </c>
      <c r="B5" s="525" t="s">
        <v>27</v>
      </c>
      <c r="C5" s="774">
        <v>178106</v>
      </c>
      <c r="D5" s="774"/>
      <c r="E5" s="775">
        <v>178654</v>
      </c>
      <c r="F5" s="690">
        <f>E5-C5</f>
        <v>548</v>
      </c>
      <c r="G5" s="811">
        <v>32296</v>
      </c>
      <c r="H5" s="812"/>
      <c r="I5" s="105"/>
      <c r="J5" s="825"/>
      <c r="L5" s="42"/>
    </row>
    <row r="6" spans="1:12" ht="19.5" hidden="1" customHeight="1" x14ac:dyDescent="0.2">
      <c r="A6" s="508" t="s">
        <v>136</v>
      </c>
      <c r="B6" s="509" t="s">
        <v>27</v>
      </c>
      <c r="C6" s="697"/>
      <c r="D6" s="698"/>
      <c r="E6" s="391"/>
      <c r="F6" s="514"/>
      <c r="G6" s="744"/>
      <c r="H6" s="466"/>
      <c r="I6" s="4"/>
      <c r="J6" s="825"/>
    </row>
    <row r="7" spans="1:12" ht="17.25" hidden="1" customHeight="1" thickBot="1" x14ac:dyDescent="0.3">
      <c r="A7" s="123" t="s">
        <v>120</v>
      </c>
      <c r="B7" s="510" t="s">
        <v>27</v>
      </c>
      <c r="C7" s="699"/>
      <c r="D7" s="698"/>
      <c r="E7" s="391"/>
      <c r="F7" s="514"/>
      <c r="G7" s="744"/>
      <c r="H7" s="466"/>
      <c r="I7" s="4"/>
      <c r="J7" s="825"/>
    </row>
    <row r="8" spans="1:12" ht="19.5" customHeight="1" x14ac:dyDescent="0.25">
      <c r="A8" s="470" t="s">
        <v>62</v>
      </c>
      <c r="B8" s="525"/>
      <c r="C8" s="692"/>
      <c r="D8" s="700"/>
      <c r="E8" s="692"/>
      <c r="F8" s="690"/>
      <c r="G8" s="815"/>
      <c r="H8" s="816"/>
      <c r="I8" s="4"/>
      <c r="J8" s="94"/>
      <c r="K8" s="42"/>
    </row>
    <row r="9" spans="1:12" ht="20.25" customHeight="1" thickBot="1" x14ac:dyDescent="0.3">
      <c r="A9" s="471" t="s">
        <v>60</v>
      </c>
      <c r="B9" s="509" t="s">
        <v>27</v>
      </c>
      <c r="C9" s="464">
        <v>12586</v>
      </c>
      <c r="D9" s="698"/>
      <c r="E9" s="693">
        <v>12469</v>
      </c>
      <c r="F9" s="720">
        <f>E9-C9</f>
        <v>-117</v>
      </c>
      <c r="G9" s="813">
        <v>1361</v>
      </c>
      <c r="H9" s="814"/>
      <c r="I9" s="105"/>
      <c r="J9" s="94"/>
      <c r="K9" s="42"/>
    </row>
    <row r="10" spans="1:12" ht="18.75" customHeight="1" x14ac:dyDescent="0.25">
      <c r="A10" s="470" t="s">
        <v>63</v>
      </c>
      <c r="B10" s="525"/>
      <c r="C10" s="124"/>
      <c r="D10" s="701"/>
      <c r="E10" s="696"/>
      <c r="F10" s="515"/>
      <c r="G10" s="817"/>
      <c r="H10" s="818"/>
      <c r="I10" s="4"/>
      <c r="J10" s="4"/>
    </row>
    <row r="11" spans="1:12" ht="20.25" customHeight="1" thickBot="1" x14ac:dyDescent="0.3">
      <c r="A11" s="511" t="s">
        <v>60</v>
      </c>
      <c r="B11" s="509" t="s">
        <v>27</v>
      </c>
      <c r="C11" s="464">
        <v>13126</v>
      </c>
      <c r="D11" s="698"/>
      <c r="E11" s="695">
        <v>13405</v>
      </c>
      <c r="F11" s="720">
        <f>E11-C11</f>
        <v>279</v>
      </c>
      <c r="G11" s="819">
        <v>2094</v>
      </c>
      <c r="H11" s="814"/>
      <c r="I11" s="4"/>
      <c r="J11" s="94"/>
      <c r="K11" s="42"/>
    </row>
    <row r="12" spans="1:12" ht="18.75" customHeight="1" x14ac:dyDescent="0.25">
      <c r="A12" s="512" t="s">
        <v>57</v>
      </c>
      <c r="B12" s="525"/>
      <c r="C12" s="124"/>
      <c r="D12" s="701"/>
      <c r="E12" s="696"/>
      <c r="F12" s="515"/>
      <c r="G12" s="822"/>
      <c r="H12" s="816"/>
      <c r="I12" s="105"/>
      <c r="J12" s="94"/>
      <c r="K12" s="42"/>
    </row>
    <row r="13" spans="1:12" ht="19.5" customHeight="1" thickBot="1" x14ac:dyDescent="0.3">
      <c r="A13" s="513" t="s">
        <v>60</v>
      </c>
      <c r="B13" s="526" t="s">
        <v>27</v>
      </c>
      <c r="C13" s="693">
        <f>C9-C11</f>
        <v>-540</v>
      </c>
      <c r="D13" s="693">
        <f t="shared" ref="D13:E13" si="0">D9-D11</f>
        <v>0</v>
      </c>
      <c r="E13" s="693">
        <f t="shared" si="0"/>
        <v>-936</v>
      </c>
      <c r="F13" s="691">
        <f>E13-C13</f>
        <v>-396</v>
      </c>
      <c r="G13" s="820">
        <f>G9-G11</f>
        <v>-733</v>
      </c>
      <c r="H13" s="821"/>
      <c r="I13" s="105"/>
      <c r="J13" s="114"/>
    </row>
    <row r="14" spans="1:12" s="239" customFormat="1" ht="30" customHeight="1" x14ac:dyDescent="0.2">
      <c r="A14" s="806" t="s">
        <v>219</v>
      </c>
      <c r="B14" s="806"/>
      <c r="C14" s="806"/>
      <c r="D14" s="806"/>
      <c r="E14" s="806"/>
      <c r="F14" s="806"/>
      <c r="G14" s="806"/>
      <c r="H14" s="806"/>
    </row>
    <row r="15" spans="1:12" s="239" customFormat="1" ht="15.75" customHeight="1" x14ac:dyDescent="0.2">
      <c r="A15" s="834"/>
      <c r="B15" s="834"/>
      <c r="C15" s="834"/>
      <c r="D15" s="834"/>
      <c r="E15" s="834"/>
      <c r="F15" s="834"/>
      <c r="G15" s="834"/>
      <c r="H15" s="834"/>
    </row>
    <row r="16" spans="1:12" s="239" customFormat="1" ht="15.75" customHeight="1" x14ac:dyDescent="0.2">
      <c r="B16" s="776"/>
      <c r="C16" s="776"/>
      <c r="D16" s="776"/>
      <c r="E16" s="776"/>
      <c r="F16" s="776"/>
      <c r="G16" s="776"/>
      <c r="H16" s="776"/>
    </row>
    <row r="17" spans="1:10" s="239" customFormat="1" ht="18" customHeight="1" thickBot="1" x14ac:dyDescent="0.3">
      <c r="A17" s="476"/>
      <c r="B17" s="476"/>
      <c r="C17" s="465"/>
      <c r="D17" s="465"/>
      <c r="E17" s="465"/>
      <c r="F17" s="465"/>
      <c r="G17" s="465"/>
      <c r="H17" s="465"/>
    </row>
    <row r="18" spans="1:10" s="239" customFormat="1" ht="53.45" customHeight="1" thickBot="1" x14ac:dyDescent="0.25">
      <c r="A18" s="802" t="s">
        <v>61</v>
      </c>
      <c r="B18" s="804" t="s">
        <v>267</v>
      </c>
      <c r="C18" s="797" t="s">
        <v>209</v>
      </c>
      <c r="D18" s="797"/>
      <c r="E18" s="797"/>
      <c r="F18" s="797"/>
      <c r="G18" s="830" t="s">
        <v>270</v>
      </c>
      <c r="H18" s="831"/>
      <c r="J18" s="161"/>
    </row>
    <row r="19" spans="1:10" s="239" customFormat="1" ht="44.25" customHeight="1" thickBot="1" x14ac:dyDescent="0.25">
      <c r="A19" s="803"/>
      <c r="B19" s="805"/>
      <c r="C19" s="463" t="s">
        <v>401</v>
      </c>
      <c r="D19" s="463"/>
      <c r="E19" s="477" t="s">
        <v>624</v>
      </c>
      <c r="F19" s="478" t="s">
        <v>526</v>
      </c>
      <c r="G19" s="832" t="s">
        <v>525</v>
      </c>
      <c r="H19" s="833"/>
      <c r="J19" s="161"/>
    </row>
    <row r="20" spans="1:10" s="239" customFormat="1" ht="19.5" customHeight="1" thickBot="1" x14ac:dyDescent="0.3">
      <c r="A20" s="467" t="s">
        <v>31</v>
      </c>
      <c r="B20" s="526" t="s">
        <v>27</v>
      </c>
      <c r="C20" s="238">
        <v>2735</v>
      </c>
      <c r="D20" s="702"/>
      <c r="E20" s="694" t="s">
        <v>627</v>
      </c>
      <c r="F20" s="694" t="s">
        <v>623</v>
      </c>
      <c r="G20" s="826">
        <v>492</v>
      </c>
      <c r="H20" s="827"/>
      <c r="J20" s="162"/>
    </row>
    <row r="21" spans="1:10" s="239" customFormat="1" ht="20.25" customHeight="1" thickBot="1" x14ac:dyDescent="0.3">
      <c r="A21" s="468" t="s">
        <v>32</v>
      </c>
      <c r="B21" s="469" t="s">
        <v>27</v>
      </c>
      <c r="C21" s="238">
        <v>1060</v>
      </c>
      <c r="D21" s="702"/>
      <c r="E21" s="694" t="s">
        <v>628</v>
      </c>
      <c r="F21" s="694" t="s">
        <v>623</v>
      </c>
      <c r="G21" s="826">
        <v>334</v>
      </c>
      <c r="H21" s="827"/>
      <c r="J21" s="162"/>
    </row>
    <row r="22" spans="1:10" s="239" customFormat="1" ht="18.75" customHeight="1" x14ac:dyDescent="0.25">
      <c r="A22" s="470" t="s">
        <v>145</v>
      </c>
      <c r="B22" s="835" t="s">
        <v>27</v>
      </c>
      <c r="C22" s="798">
        <f>C20-C21</f>
        <v>1675</v>
      </c>
      <c r="D22" s="837"/>
      <c r="E22" s="798">
        <v>1484</v>
      </c>
      <c r="F22" s="798">
        <v>-191</v>
      </c>
      <c r="G22" s="828">
        <f>G20-G21</f>
        <v>158</v>
      </c>
      <c r="H22" s="829"/>
      <c r="J22" s="161"/>
    </row>
    <row r="23" spans="1:10" s="239" customFormat="1" ht="17.25" thickBot="1" x14ac:dyDescent="0.3">
      <c r="A23" s="471" t="s">
        <v>60</v>
      </c>
      <c r="B23" s="836"/>
      <c r="C23" s="799"/>
      <c r="D23" s="838"/>
      <c r="E23" s="799"/>
      <c r="F23" s="799"/>
      <c r="G23" s="820"/>
      <c r="H23" s="821"/>
      <c r="J23" s="161"/>
    </row>
    <row r="24" spans="1:10" s="239" customFormat="1" ht="19.5" customHeight="1" thickBot="1" x14ac:dyDescent="0.3">
      <c r="A24" s="472" t="s">
        <v>275</v>
      </c>
      <c r="B24" s="526"/>
      <c r="C24" s="238">
        <v>1924</v>
      </c>
      <c r="D24" s="702"/>
      <c r="E24" s="694">
        <v>1774</v>
      </c>
      <c r="F24" s="694">
        <f>E24-C24</f>
        <v>-150</v>
      </c>
      <c r="G24" s="826">
        <v>227</v>
      </c>
      <c r="H24" s="827"/>
      <c r="J24" s="161"/>
    </row>
    <row r="25" spans="1:10" s="239" customFormat="1" ht="20.25" customHeight="1" thickBot="1" x14ac:dyDescent="0.3">
      <c r="A25" s="473" t="s">
        <v>274</v>
      </c>
      <c r="B25" s="469"/>
      <c r="C25" s="238">
        <v>1400</v>
      </c>
      <c r="D25" s="702"/>
      <c r="E25" s="694">
        <v>1271</v>
      </c>
      <c r="F25" s="694">
        <f>E25-C25</f>
        <v>-129</v>
      </c>
      <c r="G25" s="826">
        <v>183</v>
      </c>
      <c r="H25" s="827"/>
      <c r="J25" s="161"/>
    </row>
    <row r="26" spans="1:10" s="239" customFormat="1" ht="16.5" customHeight="1" x14ac:dyDescent="0.25">
      <c r="A26" s="806" t="s">
        <v>629</v>
      </c>
      <c r="B26" s="806"/>
      <c r="C26" s="524"/>
      <c r="D26" s="524"/>
      <c r="E26" s="524"/>
      <c r="F26" s="524"/>
      <c r="G26" s="524"/>
      <c r="H26" s="94"/>
    </row>
    <row r="27" spans="1:10" s="239" customFormat="1" ht="16.5" x14ac:dyDescent="0.25">
      <c r="A27" s="475"/>
      <c r="B27" s="474"/>
      <c r="C27" s="524"/>
      <c r="D27" s="524"/>
      <c r="E27" s="524"/>
      <c r="F27" s="524"/>
      <c r="G27" s="524"/>
      <c r="H27" s="94"/>
    </row>
    <row r="28" spans="1:10" s="239" customFormat="1" ht="16.5" x14ac:dyDescent="0.25">
      <c r="A28" s="475"/>
      <c r="B28" s="474"/>
      <c r="C28" s="524"/>
      <c r="D28" s="524"/>
      <c r="E28" s="524"/>
      <c r="F28" s="524"/>
      <c r="G28" s="524"/>
      <c r="H28" s="94"/>
    </row>
    <row r="29" spans="1:10" s="239" customFormat="1" x14ac:dyDescent="0.2">
      <c r="C29" s="23"/>
      <c r="D29" s="23"/>
      <c r="E29" s="23"/>
      <c r="F29" s="23"/>
      <c r="G29" s="23"/>
    </row>
    <row r="38" ht="12" customHeight="1" x14ac:dyDescent="0.2"/>
  </sheetData>
  <mergeCells count="33">
    <mergeCell ref="D22:D23"/>
    <mergeCell ref="C3:F3"/>
    <mergeCell ref="A26:B26"/>
    <mergeCell ref="A3:A4"/>
    <mergeCell ref="B3:B4"/>
    <mergeCell ref="J5:J7"/>
    <mergeCell ref="G24:H24"/>
    <mergeCell ref="G25:H25"/>
    <mergeCell ref="F22:F23"/>
    <mergeCell ref="G22:H23"/>
    <mergeCell ref="G18:H18"/>
    <mergeCell ref="G19:H19"/>
    <mergeCell ref="G20:H20"/>
    <mergeCell ref="G21:H21"/>
    <mergeCell ref="A15:H15"/>
    <mergeCell ref="B22:B23"/>
    <mergeCell ref="C22:C23"/>
    <mergeCell ref="C18:F18"/>
    <mergeCell ref="E22:E23"/>
    <mergeCell ref="A1:H1"/>
    <mergeCell ref="G2:H2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6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6"/>
  <sheetViews>
    <sheetView view="pageBreakPreview" topLeftCell="A23" zoomScale="80" zoomScaleNormal="80" zoomScaleSheetLayoutView="80" workbookViewId="0">
      <selection activeCell="H55" sqref="H55"/>
    </sheetView>
  </sheetViews>
  <sheetFormatPr defaultColWidth="9.140625" defaultRowHeight="12.75" x14ac:dyDescent="0.2"/>
  <cols>
    <col min="1" max="1" width="7.42578125" style="292" customWidth="1"/>
    <col min="2" max="2" width="79.28515625" style="292" customWidth="1"/>
    <col min="3" max="3" width="9.28515625" style="292" customWidth="1"/>
    <col min="4" max="4" width="12.5703125" style="292" customWidth="1"/>
    <col min="5" max="5" width="12.5703125" style="239" hidden="1" customWidth="1"/>
    <col min="6" max="6" width="12.5703125" style="292" customWidth="1"/>
    <col min="7" max="7" width="12.28515625" style="292" customWidth="1"/>
    <col min="8" max="8" width="13.85546875" style="292" customWidth="1"/>
    <col min="9" max="9" width="12" style="292" hidden="1" customWidth="1"/>
    <col min="10" max="16384" width="9.140625" style="292"/>
  </cols>
  <sheetData>
    <row r="1" spans="1:12" ht="21" customHeight="1" x14ac:dyDescent="0.2">
      <c r="A1" s="846" t="s">
        <v>281</v>
      </c>
      <c r="B1" s="846"/>
      <c r="C1" s="846"/>
      <c r="D1" s="846"/>
      <c r="E1" s="846"/>
      <c r="F1" s="846"/>
      <c r="G1" s="846"/>
      <c r="H1" s="846"/>
      <c r="I1" s="846"/>
    </row>
    <row r="2" spans="1:12" ht="12" customHeight="1" thickBot="1" x14ac:dyDescent="0.35">
      <c r="A2" s="239"/>
      <c r="B2" s="528"/>
      <c r="C2" s="528"/>
      <c r="D2" s="890"/>
      <c r="E2" s="890"/>
      <c r="F2" s="890"/>
      <c r="G2" s="890"/>
      <c r="H2" s="890"/>
      <c r="I2" s="528"/>
    </row>
    <row r="3" spans="1:12" ht="17.25" customHeight="1" thickBot="1" x14ac:dyDescent="0.25">
      <c r="A3" s="891"/>
      <c r="B3" s="894" t="s">
        <v>61</v>
      </c>
      <c r="C3" s="897" t="s">
        <v>267</v>
      </c>
      <c r="D3" s="900" t="s">
        <v>583</v>
      </c>
      <c r="E3" s="900"/>
      <c r="F3" s="900" t="s">
        <v>584</v>
      </c>
      <c r="G3" s="903" t="s">
        <v>585</v>
      </c>
      <c r="H3" s="904"/>
      <c r="I3" s="457" t="s">
        <v>50</v>
      </c>
    </row>
    <row r="4" spans="1:12" ht="13.5" customHeight="1" thickBot="1" x14ac:dyDescent="0.25">
      <c r="A4" s="892"/>
      <c r="B4" s="895"/>
      <c r="C4" s="898"/>
      <c r="D4" s="901"/>
      <c r="E4" s="901"/>
      <c r="F4" s="901"/>
      <c r="G4" s="905"/>
      <c r="H4" s="906"/>
      <c r="I4" s="457"/>
    </row>
    <row r="5" spans="1:12" ht="15.75" customHeight="1" thickBot="1" x14ac:dyDescent="0.25">
      <c r="A5" s="893"/>
      <c r="B5" s="896"/>
      <c r="C5" s="899"/>
      <c r="D5" s="902"/>
      <c r="E5" s="902"/>
      <c r="F5" s="902"/>
      <c r="G5" s="445" t="s">
        <v>109</v>
      </c>
      <c r="H5" s="731" t="s">
        <v>28</v>
      </c>
      <c r="I5" s="458" t="s">
        <v>106</v>
      </c>
    </row>
    <row r="6" spans="1:12" ht="41.25" customHeight="1" x14ac:dyDescent="0.2">
      <c r="A6" s="492" t="s">
        <v>56</v>
      </c>
      <c r="B6" s="493" t="s">
        <v>319</v>
      </c>
      <c r="C6" s="494" t="s">
        <v>27</v>
      </c>
      <c r="D6" s="732">
        <v>85516</v>
      </c>
      <c r="E6" s="732"/>
      <c r="F6" s="732">
        <v>83910</v>
      </c>
      <c r="G6" s="732">
        <f>F6-D6</f>
        <v>-1606</v>
      </c>
      <c r="H6" s="733">
        <f>F6/D6*100</f>
        <v>98.121988867580328</v>
      </c>
      <c r="I6" s="550"/>
      <c r="J6" s="535"/>
      <c r="K6" s="535"/>
    </row>
    <row r="7" spans="1:12" ht="19.5" hidden="1" x14ac:dyDescent="0.2">
      <c r="A7" s="495" t="s">
        <v>233</v>
      </c>
      <c r="B7" s="496" t="s">
        <v>258</v>
      </c>
      <c r="C7" s="497"/>
      <c r="D7" s="734" t="s">
        <v>214</v>
      </c>
      <c r="E7" s="734"/>
      <c r="F7" s="734" t="s">
        <v>214</v>
      </c>
      <c r="G7" s="735"/>
      <c r="H7" s="736"/>
      <c r="I7" s="466"/>
    </row>
    <row r="8" spans="1:12" ht="16.5" x14ac:dyDescent="0.2">
      <c r="A8" s="495" t="s">
        <v>233</v>
      </c>
      <c r="B8" s="498" t="s">
        <v>247</v>
      </c>
      <c r="C8" s="499" t="s">
        <v>27</v>
      </c>
      <c r="D8" s="735">
        <v>10502</v>
      </c>
      <c r="E8" s="735"/>
      <c r="F8" s="735">
        <v>10880</v>
      </c>
      <c r="G8" s="735">
        <f>F8-D8</f>
        <v>378</v>
      </c>
      <c r="H8" s="736">
        <f>F8/D8*100</f>
        <v>103.59931441630165</v>
      </c>
      <c r="I8" s="466"/>
      <c r="J8" s="536"/>
      <c r="K8" s="535"/>
      <c r="L8" s="536"/>
    </row>
    <row r="9" spans="1:12" ht="16.5" x14ac:dyDescent="0.2">
      <c r="A9" s="495" t="s">
        <v>234</v>
      </c>
      <c r="B9" s="500" t="s">
        <v>248</v>
      </c>
      <c r="C9" s="499" t="s">
        <v>27</v>
      </c>
      <c r="D9" s="735">
        <v>23847</v>
      </c>
      <c r="E9" s="735"/>
      <c r="F9" s="735">
        <v>22057</v>
      </c>
      <c r="G9" s="735">
        <f>F9-D9</f>
        <v>-1790</v>
      </c>
      <c r="H9" s="736">
        <f>F9/D9*100</f>
        <v>92.493814735606165</v>
      </c>
      <c r="I9" s="466"/>
      <c r="J9" s="536"/>
      <c r="K9" s="535"/>
      <c r="L9" s="536"/>
    </row>
    <row r="10" spans="1:12" ht="16.5" x14ac:dyDescent="0.2">
      <c r="A10" s="495" t="s">
        <v>235</v>
      </c>
      <c r="B10" s="250" t="s">
        <v>249</v>
      </c>
      <c r="C10" s="499" t="s">
        <v>27</v>
      </c>
      <c r="D10" s="735">
        <v>3510</v>
      </c>
      <c r="E10" s="735"/>
      <c r="F10" s="735">
        <v>3556</v>
      </c>
      <c r="G10" s="735">
        <f t="shared" ref="G10:G20" si="0">F10-D10</f>
        <v>46</v>
      </c>
      <c r="H10" s="736">
        <f t="shared" ref="H10:H20" si="1">F10/D10*100</f>
        <v>101.31054131054131</v>
      </c>
      <c r="I10" s="466"/>
      <c r="J10" s="536"/>
      <c r="K10" s="535"/>
      <c r="L10" s="536"/>
    </row>
    <row r="11" spans="1:12" ht="16.5" x14ac:dyDescent="0.2">
      <c r="A11" s="495" t="s">
        <v>236</v>
      </c>
      <c r="B11" s="247" t="s">
        <v>250</v>
      </c>
      <c r="C11" s="499" t="s">
        <v>27</v>
      </c>
      <c r="D11" s="735">
        <v>8496</v>
      </c>
      <c r="E11" s="735"/>
      <c r="F11" s="735">
        <v>8260</v>
      </c>
      <c r="G11" s="735">
        <f t="shared" si="0"/>
        <v>-236</v>
      </c>
      <c r="H11" s="736">
        <f t="shared" si="1"/>
        <v>97.222222222222214</v>
      </c>
      <c r="I11" s="466"/>
      <c r="J11" s="536"/>
      <c r="K11" s="535"/>
      <c r="L11" s="536"/>
    </row>
    <row r="12" spans="1:12" ht="33" x14ac:dyDescent="0.2">
      <c r="A12" s="495" t="s">
        <v>237</v>
      </c>
      <c r="B12" s="501" t="s">
        <v>251</v>
      </c>
      <c r="C12" s="502" t="s">
        <v>27</v>
      </c>
      <c r="D12" s="735">
        <v>1745</v>
      </c>
      <c r="E12" s="735"/>
      <c r="F12" s="735">
        <v>1766</v>
      </c>
      <c r="G12" s="735">
        <f t="shared" si="0"/>
        <v>21</v>
      </c>
      <c r="H12" s="736">
        <f t="shared" si="1"/>
        <v>101.20343839541547</v>
      </c>
      <c r="I12" s="466"/>
      <c r="J12" s="536"/>
      <c r="K12" s="535"/>
      <c r="L12" s="536"/>
    </row>
    <row r="13" spans="1:12" s="539" customFormat="1" ht="16.5" x14ac:dyDescent="0.2">
      <c r="A13" s="495" t="s">
        <v>238</v>
      </c>
      <c r="B13" s="501" t="s">
        <v>252</v>
      </c>
      <c r="C13" s="502" t="s">
        <v>27</v>
      </c>
      <c r="D13" s="735">
        <v>1248</v>
      </c>
      <c r="E13" s="735"/>
      <c r="F13" s="735">
        <v>1156</v>
      </c>
      <c r="G13" s="735">
        <f t="shared" si="0"/>
        <v>-92</v>
      </c>
      <c r="H13" s="736">
        <f t="shared" si="1"/>
        <v>92.628205128205138</v>
      </c>
      <c r="I13" s="551"/>
      <c r="J13" s="537"/>
      <c r="K13" s="538"/>
      <c r="L13" s="537"/>
    </row>
    <row r="14" spans="1:12" ht="16.5" x14ac:dyDescent="0.2">
      <c r="A14" s="495" t="s">
        <v>239</v>
      </c>
      <c r="B14" s="249" t="s">
        <v>144</v>
      </c>
      <c r="C14" s="499" t="s">
        <v>27</v>
      </c>
      <c r="D14" s="735">
        <v>9821</v>
      </c>
      <c r="E14" s="735"/>
      <c r="F14" s="735">
        <v>10381</v>
      </c>
      <c r="G14" s="735">
        <f t="shared" si="0"/>
        <v>560</v>
      </c>
      <c r="H14" s="736">
        <f t="shared" si="1"/>
        <v>105.70206699928724</v>
      </c>
      <c r="I14" s="466"/>
      <c r="J14" s="536"/>
      <c r="K14" s="535"/>
      <c r="L14" s="536"/>
    </row>
    <row r="15" spans="1:12" ht="16.5" x14ac:dyDescent="0.2">
      <c r="A15" s="495" t="s">
        <v>240</v>
      </c>
      <c r="B15" s="503" t="s">
        <v>253</v>
      </c>
      <c r="C15" s="499" t="s">
        <v>27</v>
      </c>
      <c r="D15" s="735">
        <v>654</v>
      </c>
      <c r="E15" s="735"/>
      <c r="F15" s="735">
        <v>528</v>
      </c>
      <c r="G15" s="735">
        <f t="shared" si="0"/>
        <v>-126</v>
      </c>
      <c r="H15" s="736">
        <f t="shared" si="1"/>
        <v>80.733944954128447</v>
      </c>
      <c r="I15" s="466"/>
      <c r="J15" s="536"/>
      <c r="K15" s="535"/>
      <c r="L15" s="536"/>
    </row>
    <row r="16" spans="1:12" ht="16.5" customHeight="1" x14ac:dyDescent="0.2">
      <c r="A16" s="495" t="s">
        <v>241</v>
      </c>
      <c r="B16" s="247" t="s">
        <v>254</v>
      </c>
      <c r="C16" s="499" t="s">
        <v>27</v>
      </c>
      <c r="D16" s="735">
        <v>5547</v>
      </c>
      <c r="E16" s="735"/>
      <c r="F16" s="735">
        <v>5144</v>
      </c>
      <c r="G16" s="735">
        <f t="shared" si="0"/>
        <v>-403</v>
      </c>
      <c r="H16" s="736">
        <f t="shared" si="1"/>
        <v>92.734811609879202</v>
      </c>
      <c r="I16" s="466"/>
      <c r="J16" s="536"/>
      <c r="K16" s="535"/>
      <c r="L16" s="536"/>
    </row>
    <row r="17" spans="1:12" ht="33" x14ac:dyDescent="0.2">
      <c r="A17" s="495" t="s">
        <v>242</v>
      </c>
      <c r="B17" s="247" t="s">
        <v>255</v>
      </c>
      <c r="C17" s="499" t="s">
        <v>27</v>
      </c>
      <c r="D17" s="735">
        <v>4144</v>
      </c>
      <c r="E17" s="735"/>
      <c r="F17" s="735">
        <v>4045</v>
      </c>
      <c r="G17" s="735">
        <f t="shared" si="0"/>
        <v>-99</v>
      </c>
      <c r="H17" s="736">
        <f t="shared" si="1"/>
        <v>97.611003861003866</v>
      </c>
      <c r="I17" s="466"/>
      <c r="J17" s="536"/>
      <c r="K17" s="535"/>
      <c r="L17" s="536"/>
    </row>
    <row r="18" spans="1:12" ht="16.5" x14ac:dyDescent="0.2">
      <c r="A18" s="495" t="s">
        <v>243</v>
      </c>
      <c r="B18" s="247" t="s">
        <v>51</v>
      </c>
      <c r="C18" s="499" t="s">
        <v>27</v>
      </c>
      <c r="D18" s="735">
        <v>7408</v>
      </c>
      <c r="E18" s="735"/>
      <c r="F18" s="735">
        <v>7424</v>
      </c>
      <c r="G18" s="735">
        <f t="shared" si="0"/>
        <v>16</v>
      </c>
      <c r="H18" s="736">
        <f t="shared" si="1"/>
        <v>100.21598272138228</v>
      </c>
      <c r="I18" s="466"/>
      <c r="J18" s="536"/>
      <c r="K18" s="535"/>
      <c r="L18" s="536"/>
    </row>
    <row r="19" spans="1:12" ht="16.5" x14ac:dyDescent="0.2">
      <c r="A19" s="495" t="s">
        <v>244</v>
      </c>
      <c r="B19" s="247" t="s">
        <v>256</v>
      </c>
      <c r="C19" s="499" t="s">
        <v>27</v>
      </c>
      <c r="D19" s="735">
        <v>6232</v>
      </c>
      <c r="E19" s="735"/>
      <c r="F19" s="735">
        <v>6260</v>
      </c>
      <c r="G19" s="735">
        <f t="shared" si="0"/>
        <v>28</v>
      </c>
      <c r="H19" s="736">
        <f t="shared" si="1"/>
        <v>100.44929396662387</v>
      </c>
      <c r="I19" s="466"/>
      <c r="J19" s="536"/>
      <c r="K19" s="535"/>
      <c r="L19" s="536"/>
    </row>
    <row r="20" spans="1:12" ht="35.25" customHeight="1" thickBot="1" x14ac:dyDescent="0.25">
      <c r="A20" s="504" t="s">
        <v>245</v>
      </c>
      <c r="B20" s="505" t="s">
        <v>98</v>
      </c>
      <c r="C20" s="506" t="s">
        <v>27</v>
      </c>
      <c r="D20" s="737">
        <v>2341</v>
      </c>
      <c r="E20" s="737"/>
      <c r="F20" s="737">
        <v>2432</v>
      </c>
      <c r="G20" s="737">
        <f t="shared" si="0"/>
        <v>91</v>
      </c>
      <c r="H20" s="738">
        <f t="shared" si="1"/>
        <v>103.88722768047842</v>
      </c>
      <c r="I20" s="466"/>
      <c r="J20" s="536"/>
      <c r="K20" s="535"/>
      <c r="L20" s="536"/>
    </row>
    <row r="21" spans="1:12" s="540" customFormat="1" ht="19.5" hidden="1" x14ac:dyDescent="0.2">
      <c r="A21" s="552" t="s">
        <v>246</v>
      </c>
      <c r="B21" s="553" t="s">
        <v>259</v>
      </c>
      <c r="C21" s="554" t="s">
        <v>27</v>
      </c>
      <c r="D21" s="546" t="s">
        <v>214</v>
      </c>
      <c r="E21" s="546" t="s">
        <v>214</v>
      </c>
      <c r="F21" s="546" t="s">
        <v>214</v>
      </c>
      <c r="G21" s="555"/>
      <c r="H21" s="556"/>
      <c r="I21" s="456"/>
      <c r="J21" s="536"/>
      <c r="K21" s="535"/>
      <c r="L21" s="536"/>
    </row>
    <row r="22" spans="1:12" s="540" customFormat="1" ht="69.75" customHeight="1" x14ac:dyDescent="0.2">
      <c r="A22" s="839" t="s">
        <v>456</v>
      </c>
      <c r="B22" s="839"/>
      <c r="C22" s="839"/>
      <c r="D22" s="839"/>
      <c r="E22" s="839"/>
      <c r="F22" s="839"/>
      <c r="G22" s="839"/>
      <c r="H22" s="839"/>
      <c r="I22" s="456"/>
      <c r="J22" s="536"/>
      <c r="K22" s="535"/>
      <c r="L22" s="536"/>
    </row>
    <row r="23" spans="1:12" s="540" customFormat="1" ht="21" customHeight="1" x14ac:dyDescent="0.2">
      <c r="A23" s="881" t="s">
        <v>269</v>
      </c>
      <c r="B23" s="881"/>
      <c r="C23" s="881"/>
      <c r="D23" s="881"/>
      <c r="E23" s="881"/>
      <c r="F23" s="881"/>
      <c r="G23" s="881"/>
      <c r="H23" s="881"/>
      <c r="I23" s="456"/>
      <c r="J23" s="536"/>
      <c r="K23" s="535"/>
      <c r="L23" s="536"/>
    </row>
    <row r="24" spans="1:12" s="540" customFormat="1" ht="16.5" hidden="1" x14ac:dyDescent="0.2">
      <c r="A24" s="881" t="s">
        <v>257</v>
      </c>
      <c r="B24" s="881"/>
      <c r="C24" s="881"/>
      <c r="D24" s="881"/>
      <c r="E24" s="881"/>
      <c r="F24" s="881"/>
      <c r="G24" s="881"/>
      <c r="H24" s="881"/>
      <c r="I24" s="456"/>
      <c r="J24" s="536"/>
      <c r="K24" s="535"/>
      <c r="L24" s="536"/>
    </row>
    <row r="25" spans="1:12" s="540" customFormat="1" ht="19.5" customHeight="1" x14ac:dyDescent="0.2">
      <c r="A25" s="881"/>
      <c r="B25" s="881"/>
      <c r="C25" s="881"/>
      <c r="D25" s="881"/>
      <c r="E25" s="881"/>
      <c r="F25" s="881"/>
      <c r="G25" s="881"/>
      <c r="H25" s="881"/>
      <c r="I25" s="444"/>
      <c r="J25" s="536"/>
      <c r="K25" s="535"/>
      <c r="L25" s="536"/>
    </row>
    <row r="26" spans="1:12" s="540" customFormat="1" ht="9" customHeight="1" x14ac:dyDescent="0.2">
      <c r="A26" s="527"/>
      <c r="B26" s="527"/>
      <c r="C26" s="527"/>
      <c r="D26" s="527"/>
      <c r="E26" s="527"/>
      <c r="F26" s="527"/>
      <c r="G26" s="527"/>
      <c r="H26" s="527"/>
      <c r="I26" s="444"/>
      <c r="J26" s="536"/>
      <c r="K26" s="535"/>
      <c r="L26" s="536"/>
    </row>
    <row r="27" spans="1:12" s="10" customFormat="1" ht="19.5" customHeight="1" x14ac:dyDescent="0.2">
      <c r="A27" s="846" t="s">
        <v>397</v>
      </c>
      <c r="B27" s="846"/>
      <c r="C27" s="846"/>
      <c r="D27" s="846"/>
      <c r="E27" s="846"/>
      <c r="F27" s="846"/>
      <c r="G27" s="846"/>
      <c r="H27" s="846"/>
      <c r="I27" s="444"/>
      <c r="J27" s="7"/>
      <c r="K27" s="24"/>
      <c r="L27" s="7"/>
    </row>
    <row r="28" spans="1:12" s="10" customFormat="1" ht="12.75" customHeight="1" thickBot="1" x14ac:dyDescent="0.25">
      <c r="A28" s="527"/>
      <c r="B28" s="527"/>
      <c r="C28" s="527"/>
      <c r="D28" s="527"/>
      <c r="E28" s="527"/>
      <c r="F28" s="527"/>
      <c r="G28" s="527"/>
      <c r="H28" s="527"/>
      <c r="I28" s="444"/>
      <c r="J28" s="7"/>
      <c r="K28" s="24"/>
      <c r="L28" s="7"/>
    </row>
    <row r="29" spans="1:12" s="10" customFormat="1" ht="28.5" customHeight="1" thickBot="1" x14ac:dyDescent="0.25">
      <c r="A29" s="882" t="s">
        <v>61</v>
      </c>
      <c r="B29" s="883"/>
      <c r="C29" s="886" t="s">
        <v>99</v>
      </c>
      <c r="D29" s="855" t="s">
        <v>417</v>
      </c>
      <c r="E29" s="855"/>
      <c r="F29" s="855" t="s">
        <v>528</v>
      </c>
      <c r="G29" s="888" t="s">
        <v>529</v>
      </c>
      <c r="H29" s="889"/>
      <c r="I29" s="444"/>
      <c r="J29" s="7"/>
      <c r="K29" s="160"/>
      <c r="L29" s="7"/>
    </row>
    <row r="30" spans="1:12" s="10" customFormat="1" ht="17.25" thickBot="1" x14ac:dyDescent="0.25">
      <c r="A30" s="884"/>
      <c r="B30" s="885"/>
      <c r="C30" s="887"/>
      <c r="D30" s="856"/>
      <c r="E30" s="856"/>
      <c r="F30" s="856"/>
      <c r="G30" s="445" t="s">
        <v>109</v>
      </c>
      <c r="H30" s="446" t="s">
        <v>28</v>
      </c>
      <c r="I30" s="444"/>
      <c r="J30" s="7"/>
      <c r="K30" s="160"/>
      <c r="L30" s="7"/>
    </row>
    <row r="31" spans="1:12" s="10" customFormat="1" ht="25.5" customHeight="1" x14ac:dyDescent="0.2">
      <c r="A31" s="875" t="s">
        <v>316</v>
      </c>
      <c r="B31" s="876"/>
      <c r="C31" s="448" t="s">
        <v>27</v>
      </c>
      <c r="D31" s="435">
        <f>D32+D34+D35+D36+D37</f>
        <v>9669</v>
      </c>
      <c r="E31" s="435"/>
      <c r="F31" s="435">
        <f>F32+F34+F35+F36+F37</f>
        <v>9683.4</v>
      </c>
      <c r="G31" s="435">
        <f>F31-D31</f>
        <v>14.399999999999636</v>
      </c>
      <c r="H31" s="453">
        <f>F31/D31*100</f>
        <v>100.14892956872478</v>
      </c>
      <c r="I31" s="444"/>
      <c r="J31" s="7"/>
      <c r="K31" s="160"/>
      <c r="L31" s="7"/>
    </row>
    <row r="32" spans="1:12" s="10" customFormat="1" ht="30.75" customHeight="1" x14ac:dyDescent="0.2">
      <c r="A32" s="844" t="s">
        <v>228</v>
      </c>
      <c r="B32" s="845"/>
      <c r="C32" s="449" t="s">
        <v>27</v>
      </c>
      <c r="D32" s="436">
        <v>820</v>
      </c>
      <c r="E32" s="436"/>
      <c r="F32" s="436">
        <v>770.4</v>
      </c>
      <c r="G32" s="436">
        <f>F32-D32</f>
        <v>-49.600000000000023</v>
      </c>
      <c r="H32" s="454">
        <f>F32/D32*100</f>
        <v>93.951219512195109</v>
      </c>
      <c r="I32" s="444"/>
      <c r="J32" s="7"/>
      <c r="K32" s="160"/>
      <c r="L32" s="7"/>
    </row>
    <row r="33" spans="1:13" s="10" customFormat="1" ht="19.5" customHeight="1" x14ac:dyDescent="0.2">
      <c r="A33" s="844" t="s">
        <v>229</v>
      </c>
      <c r="B33" s="845"/>
      <c r="C33" s="450"/>
      <c r="D33" s="437"/>
      <c r="E33" s="437"/>
      <c r="F33" s="447"/>
      <c r="G33" s="392"/>
      <c r="H33" s="248"/>
      <c r="I33" s="444"/>
      <c r="J33" s="7"/>
      <c r="K33" s="160"/>
      <c r="L33" s="7"/>
    </row>
    <row r="34" spans="1:13" s="10" customFormat="1" ht="19.5" customHeight="1" x14ac:dyDescent="0.2">
      <c r="A34" s="877" t="s">
        <v>230</v>
      </c>
      <c r="B34" s="878"/>
      <c r="C34" s="451" t="s">
        <v>27</v>
      </c>
      <c r="D34" s="438">
        <v>412</v>
      </c>
      <c r="E34" s="438"/>
      <c r="F34" s="438">
        <v>411</v>
      </c>
      <c r="G34" s="438">
        <f>F34-D34</f>
        <v>-1</v>
      </c>
      <c r="H34" s="455">
        <f>F34/D34*100</f>
        <v>99.757281553398059</v>
      </c>
      <c r="I34" s="444"/>
      <c r="J34" s="7"/>
      <c r="K34" s="160"/>
      <c r="L34" s="7"/>
    </row>
    <row r="35" spans="1:13" s="10" customFormat="1" ht="21" customHeight="1" x14ac:dyDescent="0.2">
      <c r="A35" s="877" t="s">
        <v>492</v>
      </c>
      <c r="B35" s="878"/>
      <c r="C35" s="451" t="s">
        <v>27</v>
      </c>
      <c r="D35" s="438">
        <v>404</v>
      </c>
      <c r="E35" s="438"/>
      <c r="F35" s="438">
        <v>392</v>
      </c>
      <c r="G35" s="438">
        <f t="shared" ref="G35:G37" si="2">F35-D35</f>
        <v>-12</v>
      </c>
      <c r="H35" s="455">
        <f t="shared" ref="H35:H37" si="3">F35/D35*100</f>
        <v>97.029702970297024</v>
      </c>
      <c r="I35" s="444"/>
      <c r="J35" s="7"/>
      <c r="K35" s="160"/>
      <c r="L35" s="7"/>
    </row>
    <row r="36" spans="1:13" s="10" customFormat="1" ht="19.5" customHeight="1" x14ac:dyDescent="0.2">
      <c r="A36" s="879" t="s">
        <v>231</v>
      </c>
      <c r="B36" s="880"/>
      <c r="C36" s="452" t="s">
        <v>27</v>
      </c>
      <c r="D36" s="439">
        <v>6756</v>
      </c>
      <c r="E36" s="439"/>
      <c r="F36" s="439">
        <v>6760</v>
      </c>
      <c r="G36" s="438">
        <f t="shared" si="2"/>
        <v>4</v>
      </c>
      <c r="H36" s="455">
        <f t="shared" si="3"/>
        <v>100.0592066311427</v>
      </c>
      <c r="I36" s="444"/>
      <c r="J36" s="7"/>
      <c r="K36" s="160"/>
      <c r="L36" s="7"/>
    </row>
    <row r="37" spans="1:13" s="10" customFormat="1" ht="17.25" customHeight="1" thickBot="1" x14ac:dyDescent="0.25">
      <c r="A37" s="859" t="s">
        <v>232</v>
      </c>
      <c r="B37" s="860"/>
      <c r="C37" s="109" t="s">
        <v>27</v>
      </c>
      <c r="D37" s="109">
        <v>1277</v>
      </c>
      <c r="E37" s="109"/>
      <c r="F37" s="109">
        <v>1350</v>
      </c>
      <c r="G37" s="783">
        <f t="shared" si="2"/>
        <v>73</v>
      </c>
      <c r="H37" s="784">
        <f t="shared" si="3"/>
        <v>105.716523101018</v>
      </c>
      <c r="I37" s="444"/>
      <c r="J37" s="7"/>
      <c r="K37" s="160"/>
      <c r="L37" s="7"/>
    </row>
    <row r="38" spans="1:13" s="540" customFormat="1" ht="16.5" hidden="1" customHeight="1" x14ac:dyDescent="0.2">
      <c r="A38" s="861" t="s">
        <v>391</v>
      </c>
      <c r="B38" s="862"/>
      <c r="C38" s="432" t="s">
        <v>27</v>
      </c>
      <c r="D38" s="290">
        <v>92</v>
      </c>
      <c r="E38" s="547">
        <v>68</v>
      </c>
      <c r="F38" s="290">
        <v>89</v>
      </c>
      <c r="G38" s="290">
        <f t="shared" ref="G38:G40" si="4">F38-D38</f>
        <v>-3</v>
      </c>
      <c r="H38" s="291">
        <f t="shared" ref="H38:H40" si="5">F38/D38*100</f>
        <v>96.739130434782609</v>
      </c>
      <c r="I38" s="100"/>
      <c r="J38" s="536"/>
      <c r="K38" s="541"/>
      <c r="L38" s="536"/>
    </row>
    <row r="39" spans="1:13" s="540" customFormat="1" ht="16.5" hidden="1" customHeight="1" x14ac:dyDescent="0.2">
      <c r="A39" s="863" t="s">
        <v>392</v>
      </c>
      <c r="B39" s="864"/>
      <c r="C39" s="433" t="s">
        <v>27</v>
      </c>
      <c r="D39" s="233">
        <v>1777</v>
      </c>
      <c r="E39" s="548">
        <v>1841</v>
      </c>
      <c r="F39" s="233">
        <v>1409</v>
      </c>
      <c r="G39" s="233">
        <f t="shared" si="4"/>
        <v>-368</v>
      </c>
      <c r="H39" s="234">
        <f t="shared" si="5"/>
        <v>79.290939786156443</v>
      </c>
      <c r="I39" s="100"/>
      <c r="J39" s="536"/>
      <c r="K39" s="541"/>
      <c r="L39" s="536"/>
    </row>
    <row r="40" spans="1:13" s="540" customFormat="1" ht="18" hidden="1" customHeight="1" thickBot="1" x14ac:dyDescent="0.25">
      <c r="A40" s="865" t="s">
        <v>315</v>
      </c>
      <c r="B40" s="866"/>
      <c r="C40" s="434" t="s">
        <v>27</v>
      </c>
      <c r="D40" s="235">
        <f>D31+D38+D39</f>
        <v>11538</v>
      </c>
      <c r="E40" s="549">
        <f>E31+E38+E39</f>
        <v>1909</v>
      </c>
      <c r="F40" s="235">
        <f>F31+F38+F39</f>
        <v>11181.4</v>
      </c>
      <c r="G40" s="236">
        <f t="shared" si="4"/>
        <v>-356.60000000000036</v>
      </c>
      <c r="H40" s="237">
        <f t="shared" si="5"/>
        <v>96.909343040388279</v>
      </c>
      <c r="I40" s="100"/>
      <c r="J40" s="536"/>
      <c r="K40" s="541"/>
      <c r="L40" s="536"/>
      <c r="M40" s="542"/>
    </row>
    <row r="41" spans="1:13" s="540" customFormat="1" ht="16.5" hidden="1" x14ac:dyDescent="0.2">
      <c r="A41" s="874" t="s">
        <v>393</v>
      </c>
      <c r="B41" s="874"/>
      <c r="C41" s="874"/>
      <c r="D41" s="874"/>
      <c r="E41" s="874"/>
      <c r="F41" s="874"/>
      <c r="G41" s="874"/>
      <c r="H41" s="874"/>
      <c r="I41" s="100"/>
      <c r="J41" s="536"/>
      <c r="K41" s="541"/>
      <c r="L41" s="536"/>
    </row>
    <row r="42" spans="1:13" s="540" customFormat="1" ht="21.75" customHeight="1" x14ac:dyDescent="0.2">
      <c r="A42" s="841"/>
      <c r="B42" s="841"/>
      <c r="C42" s="841"/>
      <c r="D42" s="841"/>
      <c r="E42" s="841"/>
      <c r="F42" s="841"/>
      <c r="G42" s="841"/>
      <c r="H42" s="841"/>
      <c r="I42" s="100"/>
      <c r="J42" s="536"/>
      <c r="K42" s="535"/>
      <c r="L42" s="536"/>
    </row>
    <row r="43" spans="1:13" s="540" customFormat="1" ht="9.75" customHeight="1" x14ac:dyDescent="0.25">
      <c r="A43" s="440"/>
      <c r="B43" s="440"/>
      <c r="C43" s="440"/>
      <c r="D43" s="440"/>
      <c r="E43" s="440"/>
      <c r="F43" s="440"/>
      <c r="G43" s="440"/>
      <c r="H43" s="440"/>
      <c r="I43" s="100"/>
      <c r="J43" s="536"/>
      <c r="K43" s="535"/>
      <c r="L43" s="536"/>
    </row>
    <row r="44" spans="1:13" s="540" customFormat="1" ht="20.25" customHeight="1" x14ac:dyDescent="0.2">
      <c r="A44" s="846" t="s">
        <v>300</v>
      </c>
      <c r="B44" s="846"/>
      <c r="C44" s="846"/>
      <c r="D44" s="846"/>
      <c r="E44" s="846"/>
      <c r="F44" s="846"/>
      <c r="G44" s="846"/>
      <c r="H44" s="846"/>
      <c r="I44" s="100"/>
      <c r="J44" s="536"/>
      <c r="K44" s="535"/>
      <c r="L44" s="536"/>
    </row>
    <row r="45" spans="1:13" s="540" customFormat="1" ht="9.75" customHeight="1" thickBot="1" x14ac:dyDescent="0.25">
      <c r="A45" s="527"/>
      <c r="B45" s="527"/>
      <c r="C45" s="527"/>
      <c r="D45" s="527"/>
      <c r="E45" s="527"/>
      <c r="F45" s="527"/>
      <c r="G45" s="527"/>
      <c r="H45" s="527"/>
      <c r="I45" s="100"/>
      <c r="J45" s="536"/>
      <c r="K45" s="535"/>
      <c r="L45" s="536"/>
    </row>
    <row r="46" spans="1:13" s="540" customFormat="1" ht="33.75" customHeight="1" thickBot="1" x14ac:dyDescent="0.25">
      <c r="A46" s="847" t="s">
        <v>61</v>
      </c>
      <c r="B46" s="848"/>
      <c r="C46" s="851" t="s">
        <v>99</v>
      </c>
      <c r="D46" s="853" t="s">
        <v>403</v>
      </c>
      <c r="E46" s="855"/>
      <c r="F46" s="855" t="s">
        <v>530</v>
      </c>
      <c r="G46" s="857" t="s">
        <v>531</v>
      </c>
      <c r="H46" s="858"/>
      <c r="I46" s="100"/>
      <c r="J46" s="536"/>
      <c r="K46" s="543"/>
      <c r="L46" s="536"/>
    </row>
    <row r="47" spans="1:13" s="540" customFormat="1" ht="17.25" thickBot="1" x14ac:dyDescent="0.25">
      <c r="A47" s="849"/>
      <c r="B47" s="850"/>
      <c r="C47" s="852"/>
      <c r="D47" s="854"/>
      <c r="E47" s="856"/>
      <c r="F47" s="856"/>
      <c r="G47" s="445" t="s">
        <v>109</v>
      </c>
      <c r="H47" s="446" t="s">
        <v>28</v>
      </c>
      <c r="I47" s="100"/>
      <c r="J47" s="536"/>
      <c r="K47" s="543"/>
      <c r="L47" s="536"/>
    </row>
    <row r="48" spans="1:13" ht="26.25" customHeight="1" x14ac:dyDescent="0.2">
      <c r="A48" s="842" t="s">
        <v>282</v>
      </c>
      <c r="B48" s="843"/>
      <c r="C48" s="449" t="s">
        <v>27</v>
      </c>
      <c r="D48" s="441">
        <v>41226</v>
      </c>
      <c r="E48" s="703"/>
      <c r="F48" s="441">
        <v>41507</v>
      </c>
      <c r="G48" s="436">
        <f>F48-D48</f>
        <v>281</v>
      </c>
      <c r="H48" s="454">
        <f>F48/D48*100</f>
        <v>100.6816086935429</v>
      </c>
      <c r="I48" s="92"/>
      <c r="K48" s="544"/>
      <c r="L48" s="545"/>
    </row>
    <row r="49" spans="1:12" ht="16.5" x14ac:dyDescent="0.2">
      <c r="A49" s="844" t="s">
        <v>155</v>
      </c>
      <c r="B49" s="845"/>
      <c r="C49" s="459" t="s">
        <v>27</v>
      </c>
      <c r="D49" s="442">
        <v>22791</v>
      </c>
      <c r="E49" s="704"/>
      <c r="F49" s="442">
        <v>19601</v>
      </c>
      <c r="G49" s="436">
        <f>F49-D49</f>
        <v>-3190</v>
      </c>
      <c r="H49" s="454">
        <f>F49/D49*100</f>
        <v>86.00324689570445</v>
      </c>
      <c r="I49" s="92"/>
      <c r="J49" s="867"/>
      <c r="K49" s="544"/>
    </row>
    <row r="50" spans="1:12" ht="16.5" x14ac:dyDescent="0.2">
      <c r="A50" s="844" t="s">
        <v>156</v>
      </c>
      <c r="B50" s="845"/>
      <c r="C50" s="459" t="s">
        <v>27</v>
      </c>
      <c r="D50" s="442">
        <v>18435</v>
      </c>
      <c r="E50" s="704"/>
      <c r="F50" s="442">
        <v>21906</v>
      </c>
      <c r="G50" s="436">
        <f>F50-D50</f>
        <v>3471</v>
      </c>
      <c r="H50" s="454">
        <f>F50/D50*100</f>
        <v>118.82831570382425</v>
      </c>
      <c r="I50" s="92"/>
      <c r="J50" s="867"/>
      <c r="K50" s="544"/>
    </row>
    <row r="51" spans="1:12" ht="18" customHeight="1" x14ac:dyDescent="0.2">
      <c r="A51" s="868" t="s">
        <v>213</v>
      </c>
      <c r="B51" s="869"/>
      <c r="C51" s="459"/>
      <c r="D51" s="442"/>
      <c r="E51" s="704"/>
      <c r="F51" s="442"/>
      <c r="G51" s="436"/>
      <c r="H51" s="454"/>
      <c r="I51" s="92"/>
      <c r="J51" s="867"/>
      <c r="K51" s="544"/>
    </row>
    <row r="52" spans="1:12" ht="19.5" customHeight="1" x14ac:dyDescent="0.2">
      <c r="A52" s="868" t="s">
        <v>400</v>
      </c>
      <c r="B52" s="869"/>
      <c r="C52" s="459" t="s">
        <v>27</v>
      </c>
      <c r="D52" s="442">
        <v>35868</v>
      </c>
      <c r="E52" s="704"/>
      <c r="F52" s="442">
        <v>36001</v>
      </c>
      <c r="G52" s="436">
        <f>F52-D52</f>
        <v>133</v>
      </c>
      <c r="H52" s="454">
        <f>F52/D52*100</f>
        <v>100.37080405932866</v>
      </c>
      <c r="I52" s="92"/>
      <c r="J52" s="867"/>
      <c r="K52" s="544"/>
      <c r="L52" s="544"/>
    </row>
    <row r="53" spans="1:12" ht="16.5" x14ac:dyDescent="0.2">
      <c r="A53" s="844" t="s">
        <v>155</v>
      </c>
      <c r="B53" s="845"/>
      <c r="C53" s="459" t="s">
        <v>27</v>
      </c>
      <c r="D53" s="442">
        <v>22409</v>
      </c>
      <c r="E53" s="704"/>
      <c r="F53" s="442">
        <v>18785</v>
      </c>
      <c r="G53" s="436">
        <f>F53-D53</f>
        <v>-3624</v>
      </c>
      <c r="H53" s="454">
        <f>F53/D53*100</f>
        <v>83.827926279619788</v>
      </c>
      <c r="I53" s="92"/>
      <c r="J53" s="867"/>
      <c r="K53" s="544"/>
    </row>
    <row r="54" spans="1:12" ht="16.5" x14ac:dyDescent="0.2">
      <c r="A54" s="844" t="s">
        <v>156</v>
      </c>
      <c r="B54" s="845"/>
      <c r="C54" s="459" t="s">
        <v>27</v>
      </c>
      <c r="D54" s="442">
        <v>13459</v>
      </c>
      <c r="E54" s="704"/>
      <c r="F54" s="442">
        <v>17216</v>
      </c>
      <c r="G54" s="436">
        <f>F54-D54</f>
        <v>3757</v>
      </c>
      <c r="H54" s="454">
        <f>F54/D54*100</f>
        <v>127.91440671669514</v>
      </c>
      <c r="I54" s="92"/>
      <c r="J54" s="867"/>
      <c r="K54" s="544"/>
      <c r="L54" s="544"/>
    </row>
    <row r="55" spans="1:12" ht="16.5" x14ac:dyDescent="0.2">
      <c r="A55" s="870" t="s">
        <v>143</v>
      </c>
      <c r="B55" s="871"/>
      <c r="C55" s="459" t="s">
        <v>27</v>
      </c>
      <c r="D55" s="442" t="s">
        <v>306</v>
      </c>
      <c r="E55" s="704"/>
      <c r="F55" s="442" t="s">
        <v>306</v>
      </c>
      <c r="G55" s="436"/>
      <c r="H55" s="454"/>
      <c r="I55" s="92"/>
      <c r="J55" s="867"/>
      <c r="K55" s="544"/>
      <c r="L55" s="545"/>
    </row>
    <row r="56" spans="1:12" ht="16.5" x14ac:dyDescent="0.2">
      <c r="A56" s="844" t="s">
        <v>155</v>
      </c>
      <c r="B56" s="845"/>
      <c r="C56" s="459" t="s">
        <v>27</v>
      </c>
      <c r="D56" s="442" t="s">
        <v>306</v>
      </c>
      <c r="E56" s="704"/>
      <c r="F56" s="442" t="s">
        <v>306</v>
      </c>
      <c r="G56" s="436"/>
      <c r="H56" s="454"/>
      <c r="I56" s="92"/>
      <c r="J56" s="867"/>
      <c r="K56" s="544"/>
    </row>
    <row r="57" spans="1:12" ht="16.5" x14ac:dyDescent="0.2">
      <c r="A57" s="844" t="s">
        <v>156</v>
      </c>
      <c r="B57" s="845"/>
      <c r="C57" s="459" t="s">
        <v>27</v>
      </c>
      <c r="D57" s="442" t="s">
        <v>306</v>
      </c>
      <c r="E57" s="704"/>
      <c r="F57" s="442" t="s">
        <v>306</v>
      </c>
      <c r="G57" s="436"/>
      <c r="H57" s="454"/>
      <c r="I57" s="92"/>
      <c r="J57" s="867"/>
      <c r="K57" s="544"/>
    </row>
    <row r="58" spans="1:12" ht="33.75" customHeight="1" thickBot="1" x14ac:dyDescent="0.25">
      <c r="A58" s="872" t="s">
        <v>227</v>
      </c>
      <c r="B58" s="873"/>
      <c r="C58" s="460" t="s">
        <v>27</v>
      </c>
      <c r="D58" s="443" t="s">
        <v>306</v>
      </c>
      <c r="E58" s="705"/>
      <c r="F58" s="443" t="s">
        <v>306</v>
      </c>
      <c r="G58" s="109"/>
      <c r="H58" s="461"/>
      <c r="I58" s="391"/>
      <c r="J58" s="867"/>
      <c r="K58" s="544"/>
    </row>
    <row r="59" spans="1:12" ht="49.5" customHeight="1" x14ac:dyDescent="0.2">
      <c r="A59" s="840" t="s">
        <v>305</v>
      </c>
      <c r="B59" s="840"/>
      <c r="C59" s="840"/>
      <c r="D59" s="840"/>
      <c r="E59" s="840"/>
      <c r="F59" s="840"/>
      <c r="G59" s="840"/>
      <c r="H59" s="840"/>
    </row>
    <row r="60" spans="1:12" ht="16.5" x14ac:dyDescent="0.2">
      <c r="A60" s="841" t="s">
        <v>398</v>
      </c>
      <c r="B60" s="841"/>
      <c r="C60" s="841"/>
      <c r="D60" s="841"/>
      <c r="E60" s="841"/>
      <c r="F60" s="841"/>
      <c r="G60" s="841"/>
      <c r="H60" s="841"/>
    </row>
    <row r="66" spans="2:9" x14ac:dyDescent="0.2">
      <c r="B66" s="540"/>
      <c r="C66" s="540"/>
      <c r="D66" s="540"/>
      <c r="E66" s="10"/>
      <c r="F66" s="540"/>
      <c r="G66" s="540"/>
      <c r="H66" s="540"/>
      <c r="I66" s="540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28"/>
  <sheetViews>
    <sheetView topLeftCell="A17" zoomScale="80" zoomScaleNormal="80" workbookViewId="0">
      <selection activeCell="G6" sqref="G6"/>
    </sheetView>
  </sheetViews>
  <sheetFormatPr defaultColWidth="9.140625" defaultRowHeight="12.75" x14ac:dyDescent="0.2"/>
  <cols>
    <col min="1" max="1" width="47.85546875" style="239" customWidth="1"/>
    <col min="2" max="2" width="10.85546875" style="239" customWidth="1"/>
    <col min="3" max="3" width="18.5703125" style="239" customWidth="1"/>
    <col min="4" max="4" width="18.28515625" style="239" hidden="1" customWidth="1"/>
    <col min="5" max="5" width="18.140625" style="239" customWidth="1"/>
    <col min="6" max="6" width="13" style="239" customWidth="1"/>
    <col min="7" max="7" width="16.28515625" style="239" customWidth="1"/>
    <col min="8" max="8" width="14.5703125" style="239" customWidth="1"/>
    <col min="9" max="16384" width="9.140625" style="239"/>
  </cols>
  <sheetData>
    <row r="1" spans="1:13" ht="24.75" customHeight="1" x14ac:dyDescent="0.3">
      <c r="A1" s="907" t="s">
        <v>38</v>
      </c>
      <c r="B1" s="907"/>
      <c r="C1" s="907"/>
      <c r="D1" s="907"/>
      <c r="E1" s="907"/>
      <c r="F1" s="907"/>
      <c r="G1" s="907"/>
      <c r="H1" s="907"/>
    </row>
    <row r="2" spans="1:13" ht="15.75" customHeight="1" thickBot="1" x14ac:dyDescent="0.25">
      <c r="A2" s="257"/>
      <c r="B2" s="257"/>
      <c r="C2" s="257"/>
      <c r="D2" s="257"/>
      <c r="E2" s="257"/>
      <c r="F2" s="257"/>
      <c r="H2" s="9"/>
    </row>
    <row r="3" spans="1:13" ht="76.5" customHeight="1" thickBot="1" x14ac:dyDescent="0.25">
      <c r="A3" s="823" t="s">
        <v>61</v>
      </c>
      <c r="B3" s="804" t="s">
        <v>267</v>
      </c>
      <c r="C3" s="909" t="s">
        <v>59</v>
      </c>
      <c r="D3" s="910"/>
      <c r="E3" s="910"/>
      <c r="F3" s="911"/>
      <c r="G3" s="743" t="s">
        <v>135</v>
      </c>
      <c r="H3" s="258" t="s">
        <v>55</v>
      </c>
      <c r="M3" s="25"/>
    </row>
    <row r="4" spans="1:13" ht="54.75" customHeight="1" thickBot="1" x14ac:dyDescent="0.25">
      <c r="A4" s="824"/>
      <c r="B4" s="908"/>
      <c r="C4" s="259" t="s">
        <v>404</v>
      </c>
      <c r="D4" s="259"/>
      <c r="E4" s="259" t="s">
        <v>532</v>
      </c>
      <c r="F4" s="260" t="s">
        <v>533</v>
      </c>
      <c r="G4" s="261" t="s">
        <v>532</v>
      </c>
      <c r="H4" s="261" t="s">
        <v>532</v>
      </c>
      <c r="M4" s="522"/>
    </row>
    <row r="5" spans="1:13" ht="36.75" customHeight="1" x14ac:dyDescent="0.2">
      <c r="A5" s="267" t="s">
        <v>147</v>
      </c>
      <c r="B5" s="263" t="s">
        <v>27</v>
      </c>
      <c r="C5" s="268">
        <v>1750</v>
      </c>
      <c r="D5" s="268"/>
      <c r="E5" s="781">
        <v>1508</v>
      </c>
      <c r="F5" s="779">
        <f>E5-C5</f>
        <v>-242</v>
      </c>
      <c r="G5" s="777">
        <v>1600</v>
      </c>
      <c r="H5" s="779">
        <v>21100</v>
      </c>
      <c r="M5" s="522"/>
    </row>
    <row r="6" spans="1:13" ht="20.25" customHeight="1" thickBot="1" x14ac:dyDescent="0.25">
      <c r="A6" s="269" t="s">
        <v>30</v>
      </c>
      <c r="B6" s="264" t="s">
        <v>27</v>
      </c>
      <c r="C6" s="270">
        <v>999</v>
      </c>
      <c r="D6" s="270"/>
      <c r="E6" s="778">
        <v>980</v>
      </c>
      <c r="F6" s="780">
        <f>E6-C6</f>
        <v>-19</v>
      </c>
      <c r="G6" s="744">
        <v>172</v>
      </c>
      <c r="H6" s="780">
        <v>17700</v>
      </c>
      <c r="M6" s="522"/>
    </row>
    <row r="7" spans="1:13" ht="35.25" customHeight="1" thickBot="1" x14ac:dyDescent="0.25">
      <c r="A7" s="271" t="s">
        <v>37</v>
      </c>
      <c r="B7" s="265" t="s">
        <v>28</v>
      </c>
      <c r="C7" s="272">
        <v>0.82</v>
      </c>
      <c r="D7" s="272"/>
      <c r="E7" s="251">
        <v>0.8</v>
      </c>
      <c r="F7" s="780">
        <f>E7-C7</f>
        <v>-1.9999999999999907E-2</v>
      </c>
      <c r="G7" s="256">
        <v>1</v>
      </c>
      <c r="H7" s="431">
        <v>1.2</v>
      </c>
      <c r="M7" s="522"/>
    </row>
    <row r="8" spans="1:13" ht="54.75" customHeight="1" thickBot="1" x14ac:dyDescent="0.25">
      <c r="A8" s="273" t="s">
        <v>450</v>
      </c>
      <c r="B8" s="265" t="s">
        <v>309</v>
      </c>
      <c r="C8" s="274">
        <v>2816</v>
      </c>
      <c r="D8" s="274"/>
      <c r="E8" s="276">
        <v>2099</v>
      </c>
      <c r="F8" s="780">
        <f>E8-C8</f>
        <v>-717</v>
      </c>
      <c r="G8" s="745">
        <v>231</v>
      </c>
      <c r="H8" s="238">
        <v>33900</v>
      </c>
      <c r="M8" s="522"/>
    </row>
    <row r="9" spans="1:13" ht="43.5" customHeight="1" thickBot="1" x14ac:dyDescent="0.25">
      <c r="A9" s="275" t="s">
        <v>45</v>
      </c>
      <c r="B9" s="265" t="s">
        <v>27</v>
      </c>
      <c r="C9" s="272">
        <v>0.6</v>
      </c>
      <c r="D9" s="272"/>
      <c r="E9" s="251">
        <v>0.7</v>
      </c>
      <c r="F9" s="277">
        <f>E9-C9</f>
        <v>9.9999999999999978E-2</v>
      </c>
      <c r="G9" s="256">
        <v>1</v>
      </c>
      <c r="H9" s="782">
        <v>0.622</v>
      </c>
    </row>
    <row r="10" spans="1:13" ht="33" hidden="1" x14ac:dyDescent="0.2">
      <c r="A10" s="557" t="s">
        <v>150</v>
      </c>
      <c r="B10" s="558"/>
      <c r="C10" s="95"/>
      <c r="D10" s="411"/>
      <c r="E10" s="411"/>
      <c r="F10" s="559"/>
      <c r="G10" s="101"/>
      <c r="H10" s="560"/>
    </row>
    <row r="11" spans="1:13" ht="16.5" hidden="1" customHeight="1" x14ac:dyDescent="0.2">
      <c r="A11" s="561" t="s">
        <v>151</v>
      </c>
      <c r="B11" s="562" t="s">
        <v>28</v>
      </c>
      <c r="C11" s="530">
        <v>21.5</v>
      </c>
      <c r="D11" s="1"/>
      <c r="E11" s="1">
        <v>29.4</v>
      </c>
      <c r="F11" s="530">
        <f>E11-C11</f>
        <v>7.8999999999999986</v>
      </c>
      <c r="G11" s="563"/>
      <c r="H11" s="564"/>
    </row>
    <row r="12" spans="1:13" ht="16.5" hidden="1" customHeight="1" x14ac:dyDescent="0.2">
      <c r="A12" s="561" t="s">
        <v>152</v>
      </c>
      <c r="B12" s="562" t="s">
        <v>28</v>
      </c>
      <c r="C12" s="530">
        <v>69.2</v>
      </c>
      <c r="D12" s="1"/>
      <c r="E12" s="1">
        <v>64.7</v>
      </c>
      <c r="F12" s="530">
        <f>E12-C12</f>
        <v>-4.5</v>
      </c>
      <c r="G12" s="563"/>
      <c r="H12" s="564"/>
    </row>
    <row r="13" spans="1:13" ht="17.25" hidden="1" customHeight="1" thickBot="1" x14ac:dyDescent="0.25">
      <c r="A13" s="521" t="s">
        <v>153</v>
      </c>
      <c r="B13" s="565" t="s">
        <v>28</v>
      </c>
      <c r="C13" s="529">
        <v>9.3000000000000007</v>
      </c>
      <c r="D13" s="412"/>
      <c r="E13" s="412">
        <v>5.9</v>
      </c>
      <c r="F13" s="529">
        <f>E13-C13</f>
        <v>-3.4000000000000004</v>
      </c>
      <c r="G13" s="566"/>
      <c r="H13" s="567"/>
    </row>
    <row r="14" spans="1:13" ht="17.25" customHeight="1" x14ac:dyDescent="0.2">
      <c r="A14" s="30"/>
      <c r="B14" s="103"/>
      <c r="C14" s="1"/>
      <c r="D14" s="1"/>
      <c r="E14" s="1"/>
      <c r="F14" s="1"/>
      <c r="G14" s="202"/>
      <c r="H14" s="202"/>
    </row>
    <row r="15" spans="1:13" s="4" customFormat="1" ht="40.5" customHeight="1" x14ac:dyDescent="0.2">
      <c r="A15" s="266"/>
      <c r="B15" s="262"/>
      <c r="C15" s="262"/>
      <c r="D15" s="262"/>
      <c r="E15" s="262"/>
      <c r="F15" s="262"/>
      <c r="G15" s="262"/>
      <c r="H15" s="262"/>
      <c r="I15" s="262"/>
    </row>
    <row r="16" spans="1:13" s="4" customFormat="1" ht="19.5" customHeight="1" x14ac:dyDescent="0.25">
      <c r="A16" s="5"/>
      <c r="B16" s="278"/>
      <c r="C16" s="98"/>
      <c r="D16" s="98"/>
      <c r="E16" s="523"/>
    </row>
    <row r="17" spans="1:18" s="4" customFormat="1" ht="19.5" customHeight="1" x14ac:dyDescent="0.25">
      <c r="A17" s="5"/>
      <c r="B17" s="278"/>
      <c r="C17" s="98"/>
      <c r="D17" s="98"/>
      <c r="E17" s="523"/>
    </row>
    <row r="18" spans="1:18" s="4" customFormat="1" ht="21.75" customHeight="1" x14ac:dyDescent="0.25">
      <c r="A18" s="5"/>
      <c r="B18" s="278"/>
      <c r="C18" s="98"/>
      <c r="D18" s="98"/>
      <c r="E18" s="523"/>
    </row>
    <row r="19" spans="1:18" s="4" customFormat="1" ht="19.5" customHeight="1" x14ac:dyDescent="0.25">
      <c r="A19" s="5"/>
      <c r="B19" s="278"/>
      <c r="C19" s="98"/>
      <c r="D19" s="98"/>
      <c r="E19" s="523"/>
    </row>
    <row r="20" spans="1:18" s="4" customFormat="1" ht="19.5" customHeight="1" x14ac:dyDescent="0.25">
      <c r="A20" s="5"/>
      <c r="B20" s="278"/>
      <c r="C20" s="98"/>
      <c r="D20" s="98"/>
      <c r="E20" s="523"/>
    </row>
    <row r="21" spans="1:18" s="4" customFormat="1" ht="19.5" customHeight="1" x14ac:dyDescent="0.25">
      <c r="A21" s="5"/>
      <c r="B21" s="278"/>
      <c r="C21" s="98"/>
      <c r="D21" s="98"/>
      <c r="E21" s="523"/>
    </row>
    <row r="22" spans="1:18" s="4" customFormat="1" ht="19.5" customHeight="1" x14ac:dyDescent="0.25">
      <c r="A22" s="5"/>
      <c r="B22" s="278"/>
      <c r="C22" s="98"/>
      <c r="D22" s="98"/>
      <c r="E22" s="523"/>
      <c r="P22" s="21"/>
      <c r="Q22" s="46"/>
      <c r="R22" s="46"/>
    </row>
    <row r="23" spans="1:18" s="4" customFormat="1" ht="19.5" customHeight="1" x14ac:dyDescent="0.25">
      <c r="A23" s="5"/>
      <c r="B23" s="278"/>
      <c r="C23" s="98"/>
      <c r="D23" s="98"/>
      <c r="E23" s="523"/>
      <c r="P23" s="21"/>
      <c r="Q23" s="46"/>
      <c r="R23" s="46"/>
    </row>
    <row r="24" spans="1:18" ht="15.75" x14ac:dyDescent="0.25">
      <c r="P24" s="21"/>
      <c r="Q24" s="46"/>
      <c r="R24" s="46"/>
    </row>
    <row r="25" spans="1:18" ht="15.75" x14ac:dyDescent="0.25">
      <c r="P25" s="21"/>
      <c r="Q25" s="46"/>
      <c r="R25" s="46"/>
    </row>
    <row r="26" spans="1:18" ht="15.75" x14ac:dyDescent="0.25">
      <c r="P26" s="21"/>
      <c r="Q26" s="46"/>
      <c r="R26" s="46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5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N116"/>
  <sheetViews>
    <sheetView view="pageBreakPreview" zoomScale="80" zoomScaleSheetLayoutView="80" zoomScalePageLayoutView="80" workbookViewId="0">
      <selection activeCell="A79" sqref="A79:J79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915" t="s">
        <v>225</v>
      </c>
      <c r="B1" s="915"/>
      <c r="C1" s="915"/>
      <c r="D1" s="915"/>
      <c r="E1" s="915"/>
      <c r="F1" s="915"/>
      <c r="G1" s="915"/>
      <c r="H1" s="915"/>
      <c r="I1" s="915"/>
      <c r="J1" s="915"/>
      <c r="K1" s="78"/>
      <c r="L1" s="20"/>
      <c r="M1" s="20"/>
    </row>
    <row r="2" spans="1:13" ht="22.5" customHeight="1" thickBot="1" x14ac:dyDescent="0.3">
      <c r="A2" s="926"/>
      <c r="B2" s="918" t="s">
        <v>221</v>
      </c>
      <c r="C2" s="919"/>
      <c r="D2" s="920"/>
      <c r="E2" s="918" t="s">
        <v>55</v>
      </c>
      <c r="F2" s="919"/>
      <c r="G2" s="920"/>
      <c r="H2" s="929" t="s">
        <v>24</v>
      </c>
      <c r="I2" s="919"/>
      <c r="J2" s="920"/>
      <c r="K2" s="18"/>
      <c r="L2" s="20"/>
      <c r="M2" s="20"/>
    </row>
    <row r="3" spans="1:13" ht="14.25" x14ac:dyDescent="0.2">
      <c r="A3" s="927"/>
      <c r="B3" s="930" t="s">
        <v>21</v>
      </c>
      <c r="C3" s="931" t="s">
        <v>25</v>
      </c>
      <c r="D3" s="916" t="s">
        <v>415</v>
      </c>
      <c r="E3" s="921" t="s">
        <v>21</v>
      </c>
      <c r="F3" s="923" t="s">
        <v>25</v>
      </c>
      <c r="G3" s="925" t="s">
        <v>415</v>
      </c>
      <c r="H3" s="932" t="s">
        <v>21</v>
      </c>
      <c r="I3" s="931" t="s">
        <v>25</v>
      </c>
      <c r="J3" s="916" t="s">
        <v>416</v>
      </c>
      <c r="K3" s="19"/>
      <c r="L3" s="19"/>
      <c r="M3" s="19"/>
    </row>
    <row r="4" spans="1:13" ht="36" customHeight="1" thickBot="1" x14ac:dyDescent="0.25">
      <c r="A4" s="928"/>
      <c r="B4" s="922"/>
      <c r="C4" s="924"/>
      <c r="D4" s="917"/>
      <c r="E4" s="922"/>
      <c r="F4" s="924"/>
      <c r="G4" s="917"/>
      <c r="H4" s="933"/>
      <c r="I4" s="924"/>
      <c r="J4" s="917"/>
      <c r="K4" s="19"/>
      <c r="L4" s="19"/>
      <c r="M4" s="19"/>
    </row>
    <row r="5" spans="1:13" hidden="1" x14ac:dyDescent="0.25">
      <c r="A5" s="532" t="s">
        <v>9</v>
      </c>
      <c r="B5" s="598">
        <v>2679.4</v>
      </c>
      <c r="C5" s="599">
        <v>101.1</v>
      </c>
      <c r="D5" s="600">
        <v>101.1</v>
      </c>
      <c r="E5" s="598">
        <v>1662.34</v>
      </c>
      <c r="F5" s="601">
        <f>E5/1645.8*100</f>
        <v>101.00498237938996</v>
      </c>
      <c r="G5" s="602">
        <f t="shared" ref="G5:G10" si="0">E5/1645.8*100</f>
        <v>101.00498237938996</v>
      </c>
      <c r="H5" s="598">
        <v>1506.8</v>
      </c>
      <c r="I5" s="599">
        <v>102.2</v>
      </c>
      <c r="J5" s="600">
        <v>102.2</v>
      </c>
      <c r="K5" s="19"/>
      <c r="L5" s="19"/>
      <c r="M5" s="19"/>
    </row>
    <row r="6" spans="1:13" hidden="1" x14ac:dyDescent="0.25">
      <c r="A6" s="533" t="s">
        <v>10</v>
      </c>
      <c r="B6" s="603">
        <v>2703.1</v>
      </c>
      <c r="C6" s="604">
        <v>100.9</v>
      </c>
      <c r="D6" s="605">
        <v>102</v>
      </c>
      <c r="E6" s="603">
        <v>1671.55</v>
      </c>
      <c r="F6" s="606">
        <f t="shared" ref="F6:F11" si="1">E6/E5*100</f>
        <v>100.55403828338368</v>
      </c>
      <c r="G6" s="607">
        <f t="shared" si="0"/>
        <v>101.56458864989671</v>
      </c>
      <c r="H6" s="603">
        <v>1524.3</v>
      </c>
      <c r="I6" s="604">
        <v>101.2</v>
      </c>
      <c r="J6" s="605">
        <v>103.4</v>
      </c>
      <c r="K6" s="19"/>
      <c r="L6" s="19"/>
      <c r="M6" s="19"/>
    </row>
    <row r="7" spans="1:13" hidden="1" x14ac:dyDescent="0.25">
      <c r="A7" s="533" t="s">
        <v>11</v>
      </c>
      <c r="B7" s="603">
        <v>2800.3</v>
      </c>
      <c r="C7" s="604">
        <v>103.6</v>
      </c>
      <c r="D7" s="605">
        <v>105.6</v>
      </c>
      <c r="E7" s="603">
        <v>1684.83</v>
      </c>
      <c r="F7" s="606">
        <f t="shared" si="1"/>
        <v>100.79447219646435</v>
      </c>
      <c r="G7" s="607">
        <f t="shared" si="0"/>
        <v>102.37149106817354</v>
      </c>
      <c r="H7" s="603">
        <v>1542.5</v>
      </c>
      <c r="I7" s="604">
        <v>101.2</v>
      </c>
      <c r="J7" s="605">
        <v>104.7</v>
      </c>
      <c r="K7" s="19"/>
      <c r="L7" s="19"/>
      <c r="M7" s="19"/>
    </row>
    <row r="8" spans="1:13" hidden="1" x14ac:dyDescent="0.25">
      <c r="A8" s="533" t="s">
        <v>12</v>
      </c>
      <c r="B8" s="603">
        <v>2903.6</v>
      </c>
      <c r="C8" s="604">
        <v>103.7</v>
      </c>
      <c r="D8" s="605">
        <v>109.5</v>
      </c>
      <c r="E8" s="603">
        <v>1703.7</v>
      </c>
      <c r="F8" s="606">
        <f t="shared" si="1"/>
        <v>101.11999430209578</v>
      </c>
      <c r="G8" s="607">
        <f t="shared" si="0"/>
        <v>103.51804593510757</v>
      </c>
      <c r="H8" s="603">
        <v>1555.4</v>
      </c>
      <c r="I8" s="604">
        <v>100.8</v>
      </c>
      <c r="J8" s="605">
        <v>105.5</v>
      </c>
      <c r="K8" s="19"/>
      <c r="L8" s="18"/>
      <c r="M8" s="18"/>
    </row>
    <row r="9" spans="1:13" hidden="1" x14ac:dyDescent="0.25">
      <c r="A9" s="533" t="s">
        <v>13</v>
      </c>
      <c r="B9" s="603">
        <v>2944.1</v>
      </c>
      <c r="C9" s="604">
        <v>101.4</v>
      </c>
      <c r="D9" s="605">
        <v>111.1</v>
      </c>
      <c r="E9" s="603">
        <v>1752.4</v>
      </c>
      <c r="F9" s="606">
        <f t="shared" si="1"/>
        <v>102.85848447496626</v>
      </c>
      <c r="G9" s="607">
        <f t="shared" si="0"/>
        <v>106.47709320695104</v>
      </c>
      <c r="H9" s="603">
        <v>1589.8</v>
      </c>
      <c r="I9" s="604">
        <v>102.2</v>
      </c>
      <c r="J9" s="605">
        <v>107.9</v>
      </c>
      <c r="K9" s="12"/>
      <c r="L9" s="12"/>
      <c r="M9" s="12"/>
    </row>
    <row r="10" spans="1:13" hidden="1" x14ac:dyDescent="0.25">
      <c r="A10" s="533" t="s">
        <v>14</v>
      </c>
      <c r="B10" s="603">
        <v>2989.1</v>
      </c>
      <c r="C10" s="604">
        <v>101.5</v>
      </c>
      <c r="D10" s="605">
        <v>112.8</v>
      </c>
      <c r="E10" s="603">
        <v>1769.4</v>
      </c>
      <c r="F10" s="606">
        <f t="shared" si="1"/>
        <v>100.97009815110705</v>
      </c>
      <c r="G10" s="607">
        <f t="shared" si="0"/>
        <v>107.5100255195042</v>
      </c>
      <c r="H10" s="603">
        <v>1666.3</v>
      </c>
      <c r="I10" s="604">
        <v>102.2</v>
      </c>
      <c r="J10" s="605">
        <v>113.1</v>
      </c>
      <c r="K10" s="12"/>
      <c r="L10" s="12"/>
      <c r="M10" s="12"/>
    </row>
    <row r="11" spans="1:13" hidden="1" x14ac:dyDescent="0.25">
      <c r="A11" s="533" t="s">
        <v>113</v>
      </c>
      <c r="B11" s="603">
        <v>2970.1</v>
      </c>
      <c r="C11" s="604">
        <v>99.4</v>
      </c>
      <c r="D11" s="605">
        <v>112</v>
      </c>
      <c r="E11" s="603">
        <v>1775.6</v>
      </c>
      <c r="F11" s="606">
        <f t="shared" si="1"/>
        <v>100.35040126596586</v>
      </c>
      <c r="G11" s="607">
        <f>E11/1645.8*100</f>
        <v>107.88674200996475</v>
      </c>
      <c r="H11" s="603">
        <v>1726.5</v>
      </c>
      <c r="I11" s="606">
        <f t="shared" ref="I11:I17" si="2">H11/H10*100</f>
        <v>103.61279481485927</v>
      </c>
      <c r="J11" s="607">
        <f>H11/1473.8*100</f>
        <v>117.14615280227983</v>
      </c>
      <c r="K11" s="12"/>
      <c r="L11" s="12"/>
      <c r="M11" s="12"/>
    </row>
    <row r="12" spans="1:13" hidden="1" x14ac:dyDescent="0.25">
      <c r="A12" s="533" t="s">
        <v>121</v>
      </c>
      <c r="B12" s="603">
        <v>2889.4</v>
      </c>
      <c r="C12" s="606">
        <f t="shared" ref="C12:C17" si="3">B12/B11*100</f>
        <v>97.282919767011222</v>
      </c>
      <c r="D12" s="608">
        <f>B12/2650.25*100</f>
        <v>109.0236770116027</v>
      </c>
      <c r="E12" s="603">
        <v>1783.1</v>
      </c>
      <c r="F12" s="606">
        <f t="shared" ref="F12:F17" si="4">E12/E11*100</f>
        <v>100.42239243072764</v>
      </c>
      <c r="G12" s="607">
        <f>E12/1645.8*100</f>
        <v>108.3424474419735</v>
      </c>
      <c r="H12" s="603">
        <v>1656.9</v>
      </c>
      <c r="I12" s="606">
        <f t="shared" si="2"/>
        <v>95.968722849695922</v>
      </c>
      <c r="J12" s="607">
        <f>H12/1473.8*100</f>
        <v>112.42366671190123</v>
      </c>
      <c r="K12" s="12"/>
      <c r="L12" s="12"/>
      <c r="M12" s="12"/>
    </row>
    <row r="13" spans="1:13" hidden="1" x14ac:dyDescent="0.25">
      <c r="A13" s="609" t="s">
        <v>127</v>
      </c>
      <c r="B13" s="610">
        <v>2726.8</v>
      </c>
      <c r="C13" s="611">
        <f t="shared" si="3"/>
        <v>94.372534090122514</v>
      </c>
      <c r="D13" s="612">
        <f>B13/2650.25*100</f>
        <v>102.88840675407982</v>
      </c>
      <c r="E13" s="610">
        <v>1718.9</v>
      </c>
      <c r="F13" s="611">
        <f t="shared" si="4"/>
        <v>96.399528910324733</v>
      </c>
      <c r="G13" s="613">
        <f>E13/1645.8*100</f>
        <v>104.44160894397862</v>
      </c>
      <c r="H13" s="610">
        <v>1640.4</v>
      </c>
      <c r="I13" s="611">
        <f t="shared" si="2"/>
        <v>99.004164403403948</v>
      </c>
      <c r="J13" s="613">
        <f>H13/1473.8*100</f>
        <v>111.30411181978559</v>
      </c>
      <c r="K13" s="12"/>
      <c r="L13" s="12"/>
      <c r="M13" s="12"/>
    </row>
    <row r="14" spans="1:13" hidden="1" x14ac:dyDescent="0.25">
      <c r="A14" s="609" t="s">
        <v>128</v>
      </c>
      <c r="B14" s="610">
        <v>2842.3</v>
      </c>
      <c r="C14" s="611">
        <f t="shared" si="3"/>
        <v>104.23573419392696</v>
      </c>
      <c r="D14" s="612">
        <f>B14/2650.25*100</f>
        <v>107.24648618054901</v>
      </c>
      <c r="E14" s="610">
        <v>1788.9</v>
      </c>
      <c r="F14" s="611">
        <f t="shared" si="4"/>
        <v>104.07237186572809</v>
      </c>
      <c r="G14" s="613">
        <f>E14/1645.8*100</f>
        <v>108.69485964272695</v>
      </c>
      <c r="H14" s="610">
        <v>1706.3</v>
      </c>
      <c r="I14" s="611">
        <f t="shared" si="2"/>
        <v>104.01731285052425</v>
      </c>
      <c r="J14" s="613">
        <f>H14/1473.8*100</f>
        <v>115.77554620708372</v>
      </c>
      <c r="K14" s="12"/>
      <c r="L14" s="12"/>
      <c r="M14" s="12"/>
    </row>
    <row r="15" spans="1:13" ht="16.5" hidden="1" thickBot="1" x14ac:dyDescent="0.3">
      <c r="A15" s="609" t="s">
        <v>132</v>
      </c>
      <c r="B15" s="610">
        <v>2955.4</v>
      </c>
      <c r="C15" s="611">
        <f t="shared" si="3"/>
        <v>103.97917179748795</v>
      </c>
      <c r="D15" s="612">
        <f>B15/2650.25*100</f>
        <v>111.51400811244223</v>
      </c>
      <c r="E15" s="610">
        <v>1847.5</v>
      </c>
      <c r="F15" s="611">
        <f t="shared" si="4"/>
        <v>103.27575605120465</v>
      </c>
      <c r="G15" s="613">
        <f>E15/1645.8*100</f>
        <v>112.25543808482198</v>
      </c>
      <c r="H15" s="610">
        <v>1754.5</v>
      </c>
      <c r="I15" s="611">
        <f t="shared" si="2"/>
        <v>102.82482564613491</v>
      </c>
      <c r="J15" s="613">
        <f>H15/1473.8*100</f>
        <v>119.04600352829422</v>
      </c>
      <c r="K15" s="12"/>
      <c r="L15" s="12"/>
      <c r="M15" s="12"/>
    </row>
    <row r="16" spans="1:13" hidden="1" x14ac:dyDescent="0.25">
      <c r="A16" s="614" t="s">
        <v>134</v>
      </c>
      <c r="B16" s="598">
        <v>3026.4</v>
      </c>
      <c r="C16" s="601">
        <f t="shared" si="3"/>
        <v>102.40238208025987</v>
      </c>
      <c r="D16" s="615">
        <f>B16/B16*100</f>
        <v>100</v>
      </c>
      <c r="E16" s="616">
        <v>1922.04</v>
      </c>
      <c r="F16" s="601">
        <f t="shared" si="4"/>
        <v>104.03464140730716</v>
      </c>
      <c r="G16" s="602">
        <f>E16/E16*100</f>
        <v>100</v>
      </c>
      <c r="H16" s="616">
        <v>1802</v>
      </c>
      <c r="I16" s="601">
        <f t="shared" si="2"/>
        <v>102.70732402393845</v>
      </c>
      <c r="J16" s="602">
        <f>H16/H16*100</f>
        <v>100</v>
      </c>
      <c r="K16" s="12"/>
      <c r="L16" s="12"/>
      <c r="M16" s="12"/>
    </row>
    <row r="17" spans="1:13" hidden="1" x14ac:dyDescent="0.25">
      <c r="A17" s="617" t="s">
        <v>9</v>
      </c>
      <c r="B17" s="618">
        <v>3049.23</v>
      </c>
      <c r="C17" s="611">
        <f t="shared" si="3"/>
        <v>100.75436161776368</v>
      </c>
      <c r="D17" s="612">
        <f>B17/B16*100</f>
        <v>100.75436161776368</v>
      </c>
      <c r="E17" s="618">
        <v>2038.6</v>
      </c>
      <c r="F17" s="611">
        <f t="shared" si="4"/>
        <v>106.06438991904434</v>
      </c>
      <c r="G17" s="613">
        <f>E17/1922*100</f>
        <v>106.06659729448491</v>
      </c>
      <c r="H17" s="618">
        <v>1880</v>
      </c>
      <c r="I17" s="611">
        <f t="shared" si="2"/>
        <v>104.32852386237515</v>
      </c>
      <c r="J17" s="613">
        <f>H17/1802*100</f>
        <v>104.32852386237515</v>
      </c>
      <c r="K17" s="12"/>
      <c r="L17" s="12"/>
      <c r="M17" s="12"/>
    </row>
    <row r="18" spans="1:13" hidden="1" x14ac:dyDescent="0.25">
      <c r="A18" s="617" t="s">
        <v>10</v>
      </c>
      <c r="B18" s="618">
        <v>3222.24</v>
      </c>
      <c r="C18" s="611">
        <f t="shared" ref="C18:C23" si="5">B18/B17*100</f>
        <v>105.67389144144586</v>
      </c>
      <c r="D18" s="612">
        <f>B18/B16*100</f>
        <v>106.4710547184774</v>
      </c>
      <c r="E18" s="618">
        <v>2109.6</v>
      </c>
      <c r="F18" s="611">
        <f t="shared" ref="F18:F23" si="6">E18/E17*100</f>
        <v>103.48278230157952</v>
      </c>
      <c r="G18" s="613">
        <f>E18/E16*100</f>
        <v>109.75838171942311</v>
      </c>
      <c r="H18" s="618">
        <v>1941</v>
      </c>
      <c r="I18" s="611">
        <f t="shared" ref="I18:I23" si="7">H18/H17*100</f>
        <v>103.24468085106382</v>
      </c>
      <c r="J18" s="613">
        <f>H18/H16*100</f>
        <v>107.71365149833518</v>
      </c>
      <c r="K18" s="12"/>
      <c r="L18" s="12"/>
      <c r="M18" s="12"/>
    </row>
    <row r="19" spans="1:13" hidden="1" x14ac:dyDescent="0.25">
      <c r="A19" s="617" t="s">
        <v>11</v>
      </c>
      <c r="B19" s="618">
        <v>3317.51</v>
      </c>
      <c r="C19" s="611">
        <f t="shared" si="5"/>
        <v>102.95663885992354</v>
      </c>
      <c r="D19" s="612">
        <f>B19/B16*100</f>
        <v>109.61901929685436</v>
      </c>
      <c r="E19" s="618">
        <v>2179.4</v>
      </c>
      <c r="F19" s="611">
        <f t="shared" si="6"/>
        <v>103.3086841107319</v>
      </c>
      <c r="G19" s="613">
        <f>E19/E16*100</f>
        <v>113.38993985557013</v>
      </c>
      <c r="H19" s="618">
        <v>1993.5</v>
      </c>
      <c r="I19" s="611">
        <f t="shared" si="7"/>
        <v>102.7047913446677</v>
      </c>
      <c r="J19" s="613">
        <f>H19/H16*100</f>
        <v>110.62708102108768</v>
      </c>
      <c r="K19" s="12"/>
      <c r="L19" s="12"/>
      <c r="M19" s="12"/>
    </row>
    <row r="20" spans="1:13" hidden="1" x14ac:dyDescent="0.25">
      <c r="A20" s="619" t="s">
        <v>12</v>
      </c>
      <c r="B20" s="618">
        <v>3437.04</v>
      </c>
      <c r="C20" s="611">
        <f t="shared" si="5"/>
        <v>103.60300345741234</v>
      </c>
      <c r="D20" s="612">
        <f>B20/B16*100</f>
        <v>113.56859635210151</v>
      </c>
      <c r="E20" s="618">
        <v>2274.83</v>
      </c>
      <c r="F20" s="611">
        <f t="shared" si="6"/>
        <v>104.37872809030007</v>
      </c>
      <c r="G20" s="613">
        <f>E20/E16*100</f>
        <v>118.35497700360034</v>
      </c>
      <c r="H20" s="610">
        <v>2070.3000000000002</v>
      </c>
      <c r="I20" s="611">
        <f t="shared" si="7"/>
        <v>103.85252069224981</v>
      </c>
      <c r="J20" s="613">
        <f>H20/H16*100</f>
        <v>114.88901220865706</v>
      </c>
      <c r="K20" s="12"/>
      <c r="L20" s="12"/>
      <c r="M20" s="12"/>
    </row>
    <row r="21" spans="1:13" hidden="1" x14ac:dyDescent="0.25">
      <c r="A21" s="620" t="s">
        <v>13</v>
      </c>
      <c r="B21" s="621">
        <v>3674.67</v>
      </c>
      <c r="C21" s="606">
        <f t="shared" si="5"/>
        <v>106.91379791913972</v>
      </c>
      <c r="D21" s="608">
        <f>B21/B16*100</f>
        <v>121.42049960348929</v>
      </c>
      <c r="E21" s="621">
        <v>2357.1</v>
      </c>
      <c r="F21" s="606">
        <f t="shared" si="6"/>
        <v>103.61653398275914</v>
      </c>
      <c r="G21" s="607">
        <f>E21/E16*100</f>
        <v>122.63532496722232</v>
      </c>
      <c r="H21" s="603">
        <v>2155.1999999999998</v>
      </c>
      <c r="I21" s="606">
        <f t="shared" si="7"/>
        <v>104.10085494855817</v>
      </c>
      <c r="J21" s="607">
        <f>H21/H16*100</f>
        <v>119.60044395116536</v>
      </c>
      <c r="K21" s="12"/>
      <c r="L21" s="12"/>
      <c r="M21" s="12"/>
    </row>
    <row r="22" spans="1:13" hidden="1" x14ac:dyDescent="0.25">
      <c r="A22" s="619" t="s">
        <v>14</v>
      </c>
      <c r="B22" s="618">
        <v>3705.87</v>
      </c>
      <c r="C22" s="611">
        <f t="shared" si="5"/>
        <v>100.84905583358506</v>
      </c>
      <c r="D22" s="612">
        <f>B22/B16*100</f>
        <v>122.45142743854083</v>
      </c>
      <c r="E22" s="618">
        <v>2355.83</v>
      </c>
      <c r="F22" s="611">
        <f t="shared" si="6"/>
        <v>99.946120232489079</v>
      </c>
      <c r="G22" s="613">
        <f>E22/E16*100</f>
        <v>122.56924933924371</v>
      </c>
      <c r="H22" s="610">
        <v>2173.9</v>
      </c>
      <c r="I22" s="611">
        <f t="shared" si="7"/>
        <v>100.86766889383819</v>
      </c>
      <c r="J22" s="613">
        <f>H22/H16*100</f>
        <v>120.63817980022198</v>
      </c>
      <c r="K22" s="12"/>
      <c r="L22" s="12"/>
      <c r="M22" s="12"/>
    </row>
    <row r="23" spans="1:13" hidden="1" x14ac:dyDescent="0.25">
      <c r="A23" s="619" t="s">
        <v>113</v>
      </c>
      <c r="B23" s="618">
        <v>3734.85</v>
      </c>
      <c r="C23" s="611">
        <f t="shared" si="5"/>
        <v>100.78200260667536</v>
      </c>
      <c r="D23" s="612">
        <f>B23/B16*100</f>
        <v>123.40900079302139</v>
      </c>
      <c r="E23" s="618">
        <v>2382.3000000000002</v>
      </c>
      <c r="F23" s="611">
        <f t="shared" si="6"/>
        <v>101.12359550561798</v>
      </c>
      <c r="G23" s="613">
        <f>E23/E16*100</f>
        <v>123.94643191608917</v>
      </c>
      <c r="H23" s="610">
        <v>2147.4</v>
      </c>
      <c r="I23" s="611">
        <f t="shared" si="7"/>
        <v>98.780992685956122</v>
      </c>
      <c r="J23" s="613">
        <f>H23/H16*100</f>
        <v>119.16759156492786</v>
      </c>
      <c r="K23" s="12"/>
      <c r="L23" s="12"/>
      <c r="M23" s="12"/>
    </row>
    <row r="24" spans="1:13" hidden="1" x14ac:dyDescent="0.25">
      <c r="A24" s="619" t="s">
        <v>121</v>
      </c>
      <c r="B24" s="621">
        <v>3311.01</v>
      </c>
      <c r="C24" s="606">
        <f t="shared" ref="C24:C31" si="8">B24/B23*100</f>
        <v>88.651753082453126</v>
      </c>
      <c r="D24" s="608">
        <f>B24/B16*100</f>
        <v>109.40424266455196</v>
      </c>
      <c r="E24" s="621">
        <v>2262.54</v>
      </c>
      <c r="F24" s="606">
        <f t="shared" ref="F24:F34" si="9">E24/E23*100</f>
        <v>94.972925324266456</v>
      </c>
      <c r="G24" s="607">
        <f>E24/E16*100</f>
        <v>117.71555222576013</v>
      </c>
      <c r="H24" s="603">
        <v>2068.1</v>
      </c>
      <c r="I24" s="606">
        <f t="shared" ref="I24:I31" si="10">H24/H23*100</f>
        <v>96.307162149576214</v>
      </c>
      <c r="J24" s="607">
        <f>H24/H16*100</f>
        <v>114.76692563817979</v>
      </c>
      <c r="K24" s="12"/>
      <c r="L24" s="12"/>
      <c r="M24" s="12"/>
    </row>
    <row r="25" spans="1:13" hidden="1" x14ac:dyDescent="0.25">
      <c r="A25" s="619" t="s">
        <v>127</v>
      </c>
      <c r="B25" s="618">
        <v>3270.26</v>
      </c>
      <c r="C25" s="611">
        <f t="shared" si="8"/>
        <v>98.769257718943777</v>
      </c>
      <c r="D25" s="612">
        <f>B25/B16*100</f>
        <v>108.05775839280993</v>
      </c>
      <c r="E25" s="618">
        <v>2196.8000000000002</v>
      </c>
      <c r="F25" s="611">
        <f t="shared" si="9"/>
        <v>97.094416010324693</v>
      </c>
      <c r="G25" s="613">
        <f>E25/E16*100</f>
        <v>114.29522798693057</v>
      </c>
      <c r="H25" s="610">
        <v>2037.8</v>
      </c>
      <c r="I25" s="611">
        <f t="shared" si="10"/>
        <v>98.534887094434509</v>
      </c>
      <c r="J25" s="613">
        <f>H25/H16*100</f>
        <v>113.08546059933407</v>
      </c>
      <c r="K25" s="12"/>
      <c r="L25" s="12"/>
      <c r="M25" s="12"/>
    </row>
    <row r="26" spans="1:13" hidden="1" x14ac:dyDescent="0.25">
      <c r="A26" s="619" t="s">
        <v>128</v>
      </c>
      <c r="B26" s="618">
        <v>3404.45</v>
      </c>
      <c r="C26" s="611">
        <f t="shared" si="8"/>
        <v>104.10334346504557</v>
      </c>
      <c r="D26" s="612">
        <f>B26/B16*100</f>
        <v>112.49173936029607</v>
      </c>
      <c r="E26" s="618">
        <v>2201.81</v>
      </c>
      <c r="F26" s="611">
        <f t="shared" si="9"/>
        <v>100.22805899490166</v>
      </c>
      <c r="G26" s="613">
        <f>E26/E16*100</f>
        <v>114.55588853509812</v>
      </c>
      <c r="H26" s="610">
        <v>2066.8000000000002</v>
      </c>
      <c r="I26" s="611">
        <f t="shared" si="10"/>
        <v>101.42310334674652</v>
      </c>
      <c r="J26" s="613">
        <f>H26/H16*100</f>
        <v>114.69478357380689</v>
      </c>
      <c r="K26" s="12"/>
      <c r="L26" s="12"/>
      <c r="M26" s="12"/>
    </row>
    <row r="27" spans="1:13" ht="16.5" hidden="1" thickBot="1" x14ac:dyDescent="0.3">
      <c r="A27" s="619" t="s">
        <v>132</v>
      </c>
      <c r="B27" s="618">
        <v>3476.63</v>
      </c>
      <c r="C27" s="611">
        <f>B27/B26*100</f>
        <v>102.12016625299241</v>
      </c>
      <c r="D27" s="612">
        <f>B27/B16*100</f>
        <v>114.87675125561722</v>
      </c>
      <c r="E27" s="618">
        <v>2225.09</v>
      </c>
      <c r="F27" s="611">
        <f>E27/E26*100</f>
        <v>101.05731193881398</v>
      </c>
      <c r="G27" s="613">
        <f>E27/E16*100</f>
        <v>115.76710162119417</v>
      </c>
      <c r="H27" s="610">
        <v>2093.5</v>
      </c>
      <c r="I27" s="611">
        <f>H27/H26*100</f>
        <v>101.2918521385717</v>
      </c>
      <c r="J27" s="613">
        <f>H27/H16*100</f>
        <v>116.1764705882353</v>
      </c>
      <c r="K27" s="12"/>
      <c r="L27" s="12"/>
      <c r="M27" s="12"/>
    </row>
    <row r="28" spans="1:13" hidden="1" x14ac:dyDescent="0.25">
      <c r="A28" s="622" t="s">
        <v>146</v>
      </c>
      <c r="B28" s="616">
        <v>3437.58</v>
      </c>
      <c r="C28" s="601">
        <f>B28/B27*100</f>
        <v>98.876785852966805</v>
      </c>
      <c r="D28" s="602">
        <v>120.1</v>
      </c>
      <c r="E28" s="623">
        <v>2241.8000000000002</v>
      </c>
      <c r="F28" s="601">
        <f>E28/E27*100</f>
        <v>100.75098085920121</v>
      </c>
      <c r="G28" s="624">
        <f>E28/E16*100</f>
        <v>116.63649039562134</v>
      </c>
      <c r="H28" s="625">
        <v>2116.4</v>
      </c>
      <c r="I28" s="601">
        <f>H28/H27*100</f>
        <v>101.09386195366612</v>
      </c>
      <c r="J28" s="602">
        <f>H28/H16*100</f>
        <v>117.44728079911211</v>
      </c>
      <c r="K28" s="12"/>
      <c r="L28" s="12"/>
      <c r="M28" s="12"/>
    </row>
    <row r="29" spans="1:13" hidden="1" x14ac:dyDescent="0.25">
      <c r="A29" s="626" t="s">
        <v>9</v>
      </c>
      <c r="B29" s="621">
        <v>3458.68</v>
      </c>
      <c r="C29" s="606">
        <f>B29/B28*100</f>
        <v>100.61380389692749</v>
      </c>
      <c r="D29" s="607">
        <f t="shared" ref="D29:D34" si="11">B29/B$28*100</f>
        <v>100.61380389692749</v>
      </c>
      <c r="E29" s="627">
        <v>2295.15</v>
      </c>
      <c r="F29" s="606">
        <f>E29/E28*100</f>
        <v>102.37978410206084</v>
      </c>
      <c r="G29" s="628">
        <f t="shared" ref="G29:G34" si="12">E29/E$28*100</f>
        <v>102.37978410206084</v>
      </c>
      <c r="H29" s="603">
        <v>2159.42</v>
      </c>
      <c r="I29" s="606">
        <f>H29/H28*100</f>
        <v>102.03269703269704</v>
      </c>
      <c r="J29" s="607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626" t="s">
        <v>10</v>
      </c>
      <c r="B30" s="621">
        <v>3610.8</v>
      </c>
      <c r="C30" s="606">
        <f t="shared" si="8"/>
        <v>104.39820972162792</v>
      </c>
      <c r="D30" s="607">
        <f t="shared" si="11"/>
        <v>105.0390100012218</v>
      </c>
      <c r="E30" s="627">
        <v>2360.09</v>
      </c>
      <c r="F30" s="606">
        <f t="shared" si="9"/>
        <v>102.82944469860358</v>
      </c>
      <c r="G30" s="628">
        <f t="shared" si="12"/>
        <v>105.27656347577839</v>
      </c>
      <c r="H30" s="603">
        <v>2190.87</v>
      </c>
      <c r="I30" s="606">
        <f t="shared" si="10"/>
        <v>101.45640959146436</v>
      </c>
      <c r="J30" s="607">
        <f t="shared" si="13"/>
        <v>103.51871101871102</v>
      </c>
      <c r="K30" s="12"/>
      <c r="L30" s="12"/>
      <c r="M30" s="12"/>
    </row>
    <row r="31" spans="1:13" hidden="1" x14ac:dyDescent="0.25">
      <c r="A31" s="626" t="s">
        <v>11</v>
      </c>
      <c r="B31" s="621">
        <v>3757.48</v>
      </c>
      <c r="C31" s="606">
        <f t="shared" si="8"/>
        <v>104.06225767143016</v>
      </c>
      <c r="D31" s="607">
        <f t="shared" si="11"/>
        <v>109.30596524299072</v>
      </c>
      <c r="E31" s="627">
        <v>2423.02</v>
      </c>
      <c r="F31" s="606">
        <f t="shared" si="9"/>
        <v>102.66642373807777</v>
      </c>
      <c r="G31" s="628">
        <f t="shared" si="12"/>
        <v>108.08368275492906</v>
      </c>
      <c r="H31" s="603">
        <v>2204.0500000000002</v>
      </c>
      <c r="I31" s="606">
        <f t="shared" si="10"/>
        <v>100.60158749720432</v>
      </c>
      <c r="J31" s="607">
        <f t="shared" si="13"/>
        <v>104.14146664146664</v>
      </c>
      <c r="K31" s="12"/>
      <c r="L31" s="12"/>
      <c r="M31" s="12"/>
    </row>
    <row r="32" spans="1:13" hidden="1" x14ac:dyDescent="0.25">
      <c r="A32" s="626" t="s">
        <v>12</v>
      </c>
      <c r="B32" s="621">
        <v>3814.09</v>
      </c>
      <c r="C32" s="606">
        <f t="shared" ref="C32:C37" si="14">B32/B31*100</f>
        <v>101.50659484548154</v>
      </c>
      <c r="D32" s="607">
        <f t="shared" si="11"/>
        <v>110.95276328114548</v>
      </c>
      <c r="E32" s="627">
        <v>2406.36</v>
      </c>
      <c r="F32" s="606">
        <f t="shared" si="9"/>
        <v>99.312428291966228</v>
      </c>
      <c r="G32" s="628">
        <f t="shared" si="12"/>
        <v>107.34052993130521</v>
      </c>
      <c r="H32" s="603">
        <v>2212.92</v>
      </c>
      <c r="I32" s="606">
        <f t="shared" ref="I32:I37" si="15">H32/H31*100</f>
        <v>100.40244096095823</v>
      </c>
      <c r="J32" s="607">
        <f t="shared" si="13"/>
        <v>104.56057456057455</v>
      </c>
      <c r="K32" s="12"/>
      <c r="L32" s="12"/>
      <c r="M32" s="12"/>
    </row>
    <row r="33" spans="1:13" hidden="1" x14ac:dyDescent="0.25">
      <c r="A33" s="629" t="s">
        <v>13</v>
      </c>
      <c r="B33" s="618">
        <v>3947.2</v>
      </c>
      <c r="C33" s="611">
        <f t="shared" si="14"/>
        <v>103.48995435346306</v>
      </c>
      <c r="D33" s="613">
        <f t="shared" si="11"/>
        <v>114.82496407356338</v>
      </c>
      <c r="E33" s="630">
        <v>2406.1</v>
      </c>
      <c r="F33" s="631">
        <f t="shared" si="9"/>
        <v>99.989195299123978</v>
      </c>
      <c r="G33" s="632">
        <f t="shared" si="12"/>
        <v>107.32893210812739</v>
      </c>
      <c r="H33" s="633">
        <v>2240.4</v>
      </c>
      <c r="I33" s="611">
        <f t="shared" si="15"/>
        <v>101.2417981671276</v>
      </c>
      <c r="J33" s="613">
        <f t="shared" si="13"/>
        <v>105.85900585900585</v>
      </c>
      <c r="K33" s="12"/>
      <c r="L33" s="12"/>
      <c r="M33" s="12"/>
    </row>
    <row r="34" spans="1:13" hidden="1" x14ac:dyDescent="0.25">
      <c r="A34" s="626" t="s">
        <v>14</v>
      </c>
      <c r="B34" s="621">
        <v>3926.3</v>
      </c>
      <c r="C34" s="606">
        <f t="shared" si="14"/>
        <v>99.470510741791657</v>
      </c>
      <c r="D34" s="607">
        <f t="shared" si="11"/>
        <v>114.21697822305228</v>
      </c>
      <c r="E34" s="627">
        <v>2410.9299999999998</v>
      </c>
      <c r="F34" s="634">
        <f t="shared" si="9"/>
        <v>100.20073978637629</v>
      </c>
      <c r="G34" s="628">
        <f t="shared" si="12"/>
        <v>107.54438397716119</v>
      </c>
      <c r="H34" s="603">
        <v>2270.63</v>
      </c>
      <c r="I34" s="606">
        <f t="shared" si="15"/>
        <v>101.34931262274594</v>
      </c>
      <c r="J34" s="607">
        <f t="shared" si="13"/>
        <v>107.28737478737477</v>
      </c>
      <c r="K34" s="12"/>
      <c r="L34" s="12"/>
      <c r="M34" s="12"/>
    </row>
    <row r="35" spans="1:13" hidden="1" x14ac:dyDescent="0.25">
      <c r="A35" s="626" t="s">
        <v>113</v>
      </c>
      <c r="B35" s="621">
        <v>3709.52</v>
      </c>
      <c r="C35" s="606">
        <f t="shared" si="14"/>
        <v>94.478771362351324</v>
      </c>
      <c r="D35" s="607">
        <f>B35/B$28*100</f>
        <v>107.91079771234415</v>
      </c>
      <c r="E35" s="627">
        <v>2423.37</v>
      </c>
      <c r="F35" s="606">
        <f t="shared" ref="F35:F40" si="16">E35/E34*100</f>
        <v>100.51598345866533</v>
      </c>
      <c r="G35" s="628">
        <f>E35/E$28*100</f>
        <v>108.09929520920687</v>
      </c>
      <c r="H35" s="635">
        <v>2305.1999999999998</v>
      </c>
      <c r="I35" s="606">
        <f t="shared" si="15"/>
        <v>101.52248494911103</v>
      </c>
      <c r="J35" s="607">
        <f>H35/H$28*100</f>
        <v>108.92080892080891</v>
      </c>
      <c r="K35" s="12"/>
      <c r="L35" s="12"/>
      <c r="M35" s="12"/>
    </row>
    <row r="36" spans="1:13" hidden="1" x14ac:dyDescent="0.25">
      <c r="A36" s="626" t="s">
        <v>121</v>
      </c>
      <c r="B36" s="621">
        <v>3718.28</v>
      </c>
      <c r="C36" s="606">
        <f t="shared" si="14"/>
        <v>100.23614915137269</v>
      </c>
      <c r="D36" s="607">
        <f>B36/B$28*100</f>
        <v>108.16562814538135</v>
      </c>
      <c r="E36" s="627">
        <v>2428.86</v>
      </c>
      <c r="F36" s="606">
        <f t="shared" si="16"/>
        <v>100.22654402753193</v>
      </c>
      <c r="G36" s="628">
        <f>E36/E$28*100</f>
        <v>108.34418770630742</v>
      </c>
      <c r="H36" s="635">
        <v>2225.67</v>
      </c>
      <c r="I36" s="606">
        <f t="shared" si="15"/>
        <v>96.549973971889642</v>
      </c>
      <c r="J36" s="607">
        <f>H36/H$28*100</f>
        <v>105.16301266301267</v>
      </c>
      <c r="K36" s="12"/>
      <c r="L36" s="12"/>
      <c r="M36" s="12"/>
    </row>
    <row r="37" spans="1:13" hidden="1" x14ac:dyDescent="0.25">
      <c r="A37" s="636" t="s">
        <v>127</v>
      </c>
      <c r="B37" s="621">
        <v>3475.35</v>
      </c>
      <c r="C37" s="606">
        <f t="shared" si="14"/>
        <v>93.466602837871278</v>
      </c>
      <c r="D37" s="607">
        <f>B37/B$28*100</f>
        <v>101.09873806573229</v>
      </c>
      <c r="E37" s="627">
        <v>2313.62</v>
      </c>
      <c r="F37" s="606">
        <f t="shared" si="16"/>
        <v>95.25538730103834</v>
      </c>
      <c r="G37" s="607">
        <f>E37/E$28*100</f>
        <v>103.20367561780711</v>
      </c>
      <c r="H37" s="621">
        <v>2139.96</v>
      </c>
      <c r="I37" s="606">
        <f t="shared" si="15"/>
        <v>96.149024788041345</v>
      </c>
      <c r="J37" s="607">
        <f>H37/H$28*100</f>
        <v>101.11321111321112</v>
      </c>
      <c r="K37" s="12"/>
      <c r="L37" s="12"/>
      <c r="M37" s="12"/>
    </row>
    <row r="38" spans="1:13" hidden="1" x14ac:dyDescent="0.25">
      <c r="A38" s="636" t="s">
        <v>128</v>
      </c>
      <c r="B38" s="621">
        <v>3484.3</v>
      </c>
      <c r="C38" s="606">
        <f t="shared" ref="C38:C43" si="17">B38/B37*100</f>
        <v>100.25752801876071</v>
      </c>
      <c r="D38" s="607">
        <f>B38/B$28*100</f>
        <v>101.35909564286504</v>
      </c>
      <c r="E38" s="627">
        <v>2259.6999999999998</v>
      </c>
      <c r="F38" s="606">
        <f t="shared" si="16"/>
        <v>97.669453064893972</v>
      </c>
      <c r="G38" s="607">
        <f>E38/E$28*100</f>
        <v>100.79846551877954</v>
      </c>
      <c r="H38" s="621">
        <v>2101.3000000000002</v>
      </c>
      <c r="I38" s="606">
        <f t="shared" ref="I38:I43" si="18">H38/H37*100</f>
        <v>98.193424176152831</v>
      </c>
      <c r="J38" s="607">
        <f>H38/H$28*100</f>
        <v>99.286524286524298</v>
      </c>
      <c r="K38" s="12"/>
      <c r="L38" s="12"/>
      <c r="M38" s="12"/>
    </row>
    <row r="39" spans="1:13" ht="16.5" hidden="1" thickBot="1" x14ac:dyDescent="0.3">
      <c r="A39" s="637" t="s">
        <v>132</v>
      </c>
      <c r="B39" s="638">
        <v>3509.28</v>
      </c>
      <c r="C39" s="639">
        <f t="shared" si="17"/>
        <v>100.71693022988835</v>
      </c>
      <c r="D39" s="640">
        <f>B39/B$28*100</f>
        <v>102.0857696402702</v>
      </c>
      <c r="E39" s="641">
        <v>2268.39</v>
      </c>
      <c r="F39" s="639">
        <f t="shared" si="16"/>
        <v>100.38456432269771</v>
      </c>
      <c r="G39" s="640">
        <f>E39/E$28*100</f>
        <v>101.1861004549915</v>
      </c>
      <c r="H39" s="638">
        <v>2107.6999999999998</v>
      </c>
      <c r="I39" s="639">
        <f t="shared" si="18"/>
        <v>100.30457335934895</v>
      </c>
      <c r="J39" s="640">
        <f>H39/H$28*100</f>
        <v>99.58892458892457</v>
      </c>
      <c r="K39" s="12"/>
      <c r="L39" s="12"/>
      <c r="M39" s="12"/>
    </row>
    <row r="40" spans="1:13" hidden="1" x14ac:dyDescent="0.2">
      <c r="A40" s="622" t="s">
        <v>157</v>
      </c>
      <c r="B40" s="642">
        <v>3484.4</v>
      </c>
      <c r="C40" s="643">
        <f t="shared" si="17"/>
        <v>99.291022659918838</v>
      </c>
      <c r="D40" s="644">
        <f t="shared" ref="D40:D45" si="19">B40/B$40*100</f>
        <v>100</v>
      </c>
      <c r="E40" s="645">
        <v>2298.23</v>
      </c>
      <c r="F40" s="643">
        <f t="shared" si="16"/>
        <v>101.31547044379494</v>
      </c>
      <c r="G40" s="646">
        <f t="shared" ref="G40:G45" si="20">E40/E$40*100</f>
        <v>100</v>
      </c>
      <c r="H40" s="642">
        <v>2131</v>
      </c>
      <c r="I40" s="643">
        <f t="shared" si="18"/>
        <v>101.10547041799119</v>
      </c>
      <c r="J40" s="644">
        <f t="shared" ref="J40:J45" si="21">H40/H$40*100</f>
        <v>100</v>
      </c>
      <c r="K40" s="12"/>
      <c r="L40" s="12"/>
      <c r="M40" s="12"/>
    </row>
    <row r="41" spans="1:13" hidden="1" x14ac:dyDescent="0.25">
      <c r="A41" s="626" t="s">
        <v>9</v>
      </c>
      <c r="B41" s="621">
        <v>3582.03</v>
      </c>
      <c r="C41" s="606">
        <f t="shared" si="17"/>
        <v>102.80191711628974</v>
      </c>
      <c r="D41" s="647">
        <f t="shared" si="19"/>
        <v>102.80191711628974</v>
      </c>
      <c r="E41" s="627">
        <v>2348.34</v>
      </c>
      <c r="F41" s="606">
        <f t="shared" ref="F41:F46" si="22">E41/E40*100</f>
        <v>102.18037359185112</v>
      </c>
      <c r="G41" s="648">
        <f t="shared" si="20"/>
        <v>102.18037359185112</v>
      </c>
      <c r="H41" s="649">
        <v>2192.7199999999998</v>
      </c>
      <c r="I41" s="606">
        <f t="shared" si="18"/>
        <v>102.89629282027218</v>
      </c>
      <c r="J41" s="647">
        <f t="shared" si="21"/>
        <v>102.89629282027218</v>
      </c>
      <c r="K41" s="12"/>
      <c r="L41" s="12"/>
      <c r="M41" s="12"/>
    </row>
    <row r="42" spans="1:13" hidden="1" x14ac:dyDescent="0.25">
      <c r="A42" s="626" t="s">
        <v>10</v>
      </c>
      <c r="B42" s="621">
        <v>3667.61</v>
      </c>
      <c r="C42" s="606">
        <f t="shared" si="17"/>
        <v>102.38914805291972</v>
      </c>
      <c r="D42" s="647">
        <f t="shared" si="19"/>
        <v>105.25800711743771</v>
      </c>
      <c r="E42" s="627">
        <v>2397.3200000000002</v>
      </c>
      <c r="F42" s="606">
        <f t="shared" si="22"/>
        <v>102.08572864236014</v>
      </c>
      <c r="G42" s="648">
        <f t="shared" si="20"/>
        <v>104.31157891072695</v>
      </c>
      <c r="H42" s="649">
        <v>2239.67</v>
      </c>
      <c r="I42" s="606">
        <f t="shared" si="18"/>
        <v>102.14117625597432</v>
      </c>
      <c r="J42" s="647">
        <f t="shared" si="21"/>
        <v>105.09948381041765</v>
      </c>
      <c r="K42" s="12"/>
      <c r="L42" s="12"/>
      <c r="M42" s="12"/>
    </row>
    <row r="43" spans="1:13" hidden="1" x14ac:dyDescent="0.25">
      <c r="A43" s="626" t="s">
        <v>11</v>
      </c>
      <c r="B43" s="621">
        <v>3761.96</v>
      </c>
      <c r="C43" s="606">
        <f t="shared" si="17"/>
        <v>102.57251997895087</v>
      </c>
      <c r="D43" s="647">
        <f t="shared" si="19"/>
        <v>107.96579037997932</v>
      </c>
      <c r="E43" s="627">
        <v>2457.02</v>
      </c>
      <c r="F43" s="606">
        <f t="shared" si="22"/>
        <v>102.49028081357514</v>
      </c>
      <c r="G43" s="648">
        <f t="shared" si="20"/>
        <v>106.9092301466781</v>
      </c>
      <c r="H43" s="649">
        <v>2272.67</v>
      </c>
      <c r="I43" s="606">
        <f t="shared" si="18"/>
        <v>101.47343135372621</v>
      </c>
      <c r="J43" s="647">
        <f t="shared" si="21"/>
        <v>106.64805255748475</v>
      </c>
      <c r="K43" s="12"/>
      <c r="L43" s="12"/>
      <c r="M43" s="12"/>
    </row>
    <row r="44" spans="1:13" hidden="1" x14ac:dyDescent="0.25">
      <c r="A44" s="626" t="s">
        <v>12</v>
      </c>
      <c r="B44" s="621">
        <v>3809.35</v>
      </c>
      <c r="C44" s="606">
        <f t="shared" ref="C44:C49" si="23">B44/B43*100</f>
        <v>101.2597156801242</v>
      </c>
      <c r="D44" s="647">
        <f t="shared" si="19"/>
        <v>109.32585237056594</v>
      </c>
      <c r="E44" s="627">
        <v>2470.25</v>
      </c>
      <c r="F44" s="606">
        <f t="shared" si="22"/>
        <v>100.53845715541591</v>
      </c>
      <c r="G44" s="648">
        <f t="shared" si="20"/>
        <v>107.48489054620293</v>
      </c>
      <c r="H44" s="649">
        <v>2282.61</v>
      </c>
      <c r="I44" s="606">
        <f t="shared" ref="I44:I49" si="24">H44/H43*100</f>
        <v>100.43737102174974</v>
      </c>
      <c r="J44" s="647">
        <f t="shared" si="21"/>
        <v>107.11450023463162</v>
      </c>
      <c r="K44" s="12"/>
      <c r="L44" s="12"/>
      <c r="M44" s="12"/>
    </row>
    <row r="45" spans="1:13" hidden="1" x14ac:dyDescent="0.2">
      <c r="A45" s="650" t="s">
        <v>13</v>
      </c>
      <c r="B45" s="649">
        <v>3854.5</v>
      </c>
      <c r="C45" s="651">
        <f t="shared" si="23"/>
        <v>101.18524157664694</v>
      </c>
      <c r="D45" s="647">
        <f t="shared" si="19"/>
        <v>110.62162782688554</v>
      </c>
      <c r="E45" s="652">
        <v>2532.1999999999998</v>
      </c>
      <c r="F45" s="651">
        <f t="shared" si="22"/>
        <v>102.50784333569476</v>
      </c>
      <c r="G45" s="648">
        <f t="shared" si="20"/>
        <v>110.18044321064471</v>
      </c>
      <c r="H45" s="649">
        <v>2316.8000000000002</v>
      </c>
      <c r="I45" s="651">
        <f t="shared" si="24"/>
        <v>101.49784676313519</v>
      </c>
      <c r="J45" s="647">
        <f t="shared" si="21"/>
        <v>108.71891130924449</v>
      </c>
      <c r="K45" s="12"/>
      <c r="L45" s="12"/>
      <c r="M45" s="12"/>
    </row>
    <row r="46" spans="1:13" hidden="1" x14ac:dyDescent="0.2">
      <c r="A46" s="650" t="s">
        <v>14</v>
      </c>
      <c r="B46" s="649">
        <v>3808.84</v>
      </c>
      <c r="C46" s="651">
        <f t="shared" si="23"/>
        <v>98.815410559086786</v>
      </c>
      <c r="D46" s="647">
        <f t="shared" ref="D46:D51" si="25">B46/B$40*100</f>
        <v>109.31121570428195</v>
      </c>
      <c r="E46" s="652">
        <v>2548.98</v>
      </c>
      <c r="F46" s="651">
        <f t="shared" si="22"/>
        <v>100.66266487639209</v>
      </c>
      <c r="G46" s="648">
        <f t="shared" ref="G46:G51" si="26">E46/E$40*100</f>
        <v>110.91057030845477</v>
      </c>
      <c r="H46" s="649">
        <v>2344.36</v>
      </c>
      <c r="I46" s="651">
        <f t="shared" si="24"/>
        <v>101.18957182320443</v>
      </c>
      <c r="J46" s="647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653" t="s">
        <v>113</v>
      </c>
      <c r="B47" s="654">
        <v>3758.33</v>
      </c>
      <c r="C47" s="655">
        <f t="shared" si="23"/>
        <v>98.673874460465655</v>
      </c>
      <c r="D47" s="656">
        <f t="shared" si="25"/>
        <v>107.86161175525197</v>
      </c>
      <c r="E47" s="657">
        <v>2617.46</v>
      </c>
      <c r="F47" s="655">
        <f>E47/E46*100</f>
        <v>102.68656482200724</v>
      </c>
      <c r="G47" s="658">
        <f t="shared" si="26"/>
        <v>113.89025467424932</v>
      </c>
      <c r="H47" s="654">
        <v>2354.6</v>
      </c>
      <c r="I47" s="655">
        <f t="shared" si="24"/>
        <v>100.4367929840127</v>
      </c>
      <c r="J47" s="656">
        <f t="shared" si="27"/>
        <v>110.49272641952135</v>
      </c>
      <c r="K47" s="12"/>
      <c r="L47" s="12"/>
      <c r="M47" s="12"/>
    </row>
    <row r="48" spans="1:13" hidden="1" x14ac:dyDescent="0.2">
      <c r="A48" s="653" t="s">
        <v>121</v>
      </c>
      <c r="B48" s="654">
        <v>3877.71</v>
      </c>
      <c r="C48" s="655">
        <f t="shared" si="23"/>
        <v>103.17641079947744</v>
      </c>
      <c r="D48" s="656">
        <f t="shared" si="25"/>
        <v>111.28773963953623</v>
      </c>
      <c r="E48" s="657">
        <v>2590.12</v>
      </c>
      <c r="F48" s="655">
        <f>E48/E47*100</f>
        <v>98.955475919402772</v>
      </c>
      <c r="G48" s="658">
        <f t="shared" si="26"/>
        <v>112.70064353872327</v>
      </c>
      <c r="H48" s="654">
        <v>2371.96</v>
      </c>
      <c r="I48" s="655">
        <f t="shared" si="24"/>
        <v>100.7372802174467</v>
      </c>
      <c r="J48" s="656">
        <f t="shared" si="27"/>
        <v>111.30736743312998</v>
      </c>
      <c r="K48" s="12"/>
      <c r="L48" s="12"/>
      <c r="M48" s="12"/>
    </row>
    <row r="49" spans="1:13" hidden="1" x14ac:dyDescent="0.2">
      <c r="A49" s="653" t="s">
        <v>127</v>
      </c>
      <c r="B49" s="654">
        <v>3758.21</v>
      </c>
      <c r="C49" s="655">
        <f t="shared" si="23"/>
        <v>96.918284245082802</v>
      </c>
      <c r="D49" s="656">
        <f t="shared" si="25"/>
        <v>107.85816783377338</v>
      </c>
      <c r="E49" s="657">
        <v>2496.67</v>
      </c>
      <c r="F49" s="655">
        <f>E49/E48*100</f>
        <v>96.392059055178919</v>
      </c>
      <c r="G49" s="658">
        <f t="shared" si="26"/>
        <v>108.63447087541283</v>
      </c>
      <c r="H49" s="654">
        <v>2442.54</v>
      </c>
      <c r="I49" s="655">
        <f t="shared" si="24"/>
        <v>102.97559823943068</v>
      </c>
      <c r="J49" s="656">
        <f t="shared" si="27"/>
        <v>114.61942749882684</v>
      </c>
      <c r="K49" s="12"/>
      <c r="L49" s="12"/>
      <c r="M49" s="12"/>
    </row>
    <row r="50" spans="1:13" hidden="1" x14ac:dyDescent="0.2">
      <c r="A50" s="653" t="s">
        <v>128</v>
      </c>
      <c r="B50" s="654">
        <v>3894.63</v>
      </c>
      <c r="C50" s="655">
        <f>B50/B49*100</f>
        <v>103.62991956277057</v>
      </c>
      <c r="D50" s="656">
        <f t="shared" si="25"/>
        <v>111.77333256801745</v>
      </c>
      <c r="E50" s="657">
        <v>2539.16</v>
      </c>
      <c r="F50" s="655">
        <f>E50/E49*100</f>
        <v>101.70186688669307</v>
      </c>
      <c r="G50" s="658">
        <f t="shared" si="26"/>
        <v>110.48328496277568</v>
      </c>
      <c r="H50" s="654">
        <v>2464.96</v>
      </c>
      <c r="I50" s="655">
        <f>H50/H49*100</f>
        <v>100.91789694334588</v>
      </c>
      <c r="J50" s="656">
        <f t="shared" si="27"/>
        <v>115.67151572031911</v>
      </c>
      <c r="K50" s="12"/>
      <c r="L50" s="12"/>
      <c r="M50" s="12"/>
    </row>
    <row r="51" spans="1:13" hidden="1" x14ac:dyDescent="0.2">
      <c r="A51" s="653" t="s">
        <v>132</v>
      </c>
      <c r="B51" s="654">
        <v>3912.55</v>
      </c>
      <c r="C51" s="655">
        <f>B51/B50*100</f>
        <v>100.46012073033896</v>
      </c>
      <c r="D51" s="656">
        <f t="shared" si="25"/>
        <v>112.2876248421536</v>
      </c>
      <c r="E51" s="657">
        <v>2618.0300000000002</v>
      </c>
      <c r="F51" s="655">
        <f>E51/E50*100</f>
        <v>103.10614533940358</v>
      </c>
      <c r="G51" s="658">
        <f t="shared" si="26"/>
        <v>113.91505636946695</v>
      </c>
      <c r="H51" s="654">
        <v>2519.35</v>
      </c>
      <c r="I51" s="655">
        <f>H51/H50*100</f>
        <v>102.20652667791769</v>
      </c>
      <c r="J51" s="656">
        <f t="shared" si="27"/>
        <v>118.22383857343969</v>
      </c>
      <c r="K51" s="12"/>
      <c r="L51" s="12"/>
      <c r="M51" s="12"/>
    </row>
    <row r="52" spans="1:13" ht="16.5" hidden="1" thickBot="1" x14ac:dyDescent="0.25">
      <c r="A52" s="659" t="s">
        <v>265</v>
      </c>
      <c r="B52" s="660">
        <v>4663.51</v>
      </c>
      <c r="C52" s="661">
        <v>98.945726894678785</v>
      </c>
      <c r="D52" s="662">
        <v>104.97088462568681</v>
      </c>
      <c r="E52" s="660">
        <v>3171.84</v>
      </c>
      <c r="F52" s="661">
        <v>101.01755157027794</v>
      </c>
      <c r="G52" s="662">
        <v>104.26755905615349</v>
      </c>
      <c r="H52" s="660">
        <v>2871.48</v>
      </c>
      <c r="I52" s="661">
        <v>101.24213309828119</v>
      </c>
      <c r="J52" s="662">
        <v>110.06309075716574</v>
      </c>
      <c r="K52" s="12"/>
      <c r="L52" s="12"/>
      <c r="M52" s="12"/>
    </row>
    <row r="53" spans="1:13" ht="16.5" hidden="1" thickBot="1" x14ac:dyDescent="0.25">
      <c r="A53" s="934" t="s">
        <v>268</v>
      </c>
      <c r="B53" s="935"/>
      <c r="C53" s="935"/>
      <c r="D53" s="935"/>
      <c r="E53" s="935"/>
      <c r="F53" s="935"/>
      <c r="G53" s="935"/>
      <c r="H53" s="935"/>
      <c r="I53" s="935"/>
      <c r="J53" s="936"/>
      <c r="K53" s="12"/>
      <c r="L53" s="12"/>
      <c r="M53" s="12"/>
    </row>
    <row r="54" spans="1:13" hidden="1" x14ac:dyDescent="0.2">
      <c r="A54" s="663" t="s">
        <v>9</v>
      </c>
      <c r="B54" s="664">
        <v>4636.76</v>
      </c>
      <c r="C54" s="643">
        <f>B54/B52*100</f>
        <v>99.426397713310365</v>
      </c>
      <c r="D54" s="644">
        <f>B54/B$52*100</f>
        <v>99.426397713310365</v>
      </c>
      <c r="E54" s="664">
        <v>3230.64</v>
      </c>
      <c r="F54" s="643">
        <f>E54/E52*100</f>
        <v>101.85381355932202</v>
      </c>
      <c r="G54" s="644">
        <f t="shared" ref="G54:G61" si="28">E54/E$52*100</f>
        <v>101.85381355932202</v>
      </c>
      <c r="H54" s="664">
        <v>2922.88</v>
      </c>
      <c r="I54" s="643">
        <f>H54/H52*100</f>
        <v>101.79001769122544</v>
      </c>
      <c r="J54" s="644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665" t="s">
        <v>10</v>
      </c>
      <c r="B55" s="666">
        <v>4730.58</v>
      </c>
      <c r="C55" s="651">
        <f>B55/B54*100</f>
        <v>102.02339564696037</v>
      </c>
      <c r="D55" s="647">
        <f t="shared" ref="D55:D61" si="30">B55/B$52*100</f>
        <v>101.438187116571</v>
      </c>
      <c r="E55" s="666">
        <v>3288.8</v>
      </c>
      <c r="F55" s="651">
        <f t="shared" ref="F55:F62" si="31">E55/E54*100</f>
        <v>101.80026248668996</v>
      </c>
      <c r="G55" s="647">
        <f t="shared" si="28"/>
        <v>103.68744955609361</v>
      </c>
      <c r="H55" s="666">
        <v>2998.3</v>
      </c>
      <c r="I55" s="651">
        <f t="shared" ref="I55:I62" si="32">H55/H54*100</f>
        <v>102.58033172761112</v>
      </c>
      <c r="J55" s="647">
        <f t="shared" si="29"/>
        <v>104.41653781325311</v>
      </c>
      <c r="K55" s="12"/>
      <c r="L55" s="12"/>
      <c r="M55" s="12"/>
    </row>
    <row r="56" spans="1:13" hidden="1" x14ac:dyDescent="0.2">
      <c r="A56" s="667" t="s">
        <v>11</v>
      </c>
      <c r="B56" s="668">
        <v>4763.34</v>
      </c>
      <c r="C56" s="655">
        <f t="shared" ref="C56:C62" si="33">B56/B55*100</f>
        <v>100.69251550549826</v>
      </c>
      <c r="D56" s="656">
        <f t="shared" si="30"/>
        <v>102.14066229084959</v>
      </c>
      <c r="E56" s="668">
        <v>3388</v>
      </c>
      <c r="F56" s="655">
        <f t="shared" si="31"/>
        <v>103.0162977377767</v>
      </c>
      <c r="G56" s="656">
        <f t="shared" si="28"/>
        <v>106.81497175141243</v>
      </c>
      <c r="H56" s="668">
        <v>3080.4</v>
      </c>
      <c r="I56" s="655">
        <f t="shared" si="32"/>
        <v>102.73821832371677</v>
      </c>
      <c r="J56" s="656">
        <f t="shared" si="29"/>
        <v>107.27569058464626</v>
      </c>
      <c r="K56" s="12"/>
      <c r="L56" s="12"/>
      <c r="M56" s="12"/>
    </row>
    <row r="57" spans="1:13" hidden="1" x14ac:dyDescent="0.2">
      <c r="A57" s="667" t="s">
        <v>12</v>
      </c>
      <c r="B57" s="668">
        <v>4923.8</v>
      </c>
      <c r="C57" s="655">
        <f t="shared" si="33"/>
        <v>103.3686446904903</v>
      </c>
      <c r="D57" s="656">
        <f t="shared" si="30"/>
        <v>105.58141828794191</v>
      </c>
      <c r="E57" s="668">
        <v>3444.6</v>
      </c>
      <c r="F57" s="655">
        <f t="shared" si="31"/>
        <v>101.67060212514758</v>
      </c>
      <c r="G57" s="656">
        <f t="shared" si="28"/>
        <v>108.5994249394673</v>
      </c>
      <c r="H57" s="668">
        <v>3137.5</v>
      </c>
      <c r="I57" s="655">
        <f t="shared" si="32"/>
        <v>101.85365536943254</v>
      </c>
      <c r="J57" s="656">
        <f t="shared" si="29"/>
        <v>109.26421218326439</v>
      </c>
      <c r="K57" s="12"/>
      <c r="L57" s="12"/>
      <c r="M57" s="12"/>
    </row>
    <row r="58" spans="1:13" hidden="1" x14ac:dyDescent="0.2">
      <c r="A58" s="667" t="s">
        <v>13</v>
      </c>
      <c r="B58" s="668">
        <v>5473.72</v>
      </c>
      <c r="C58" s="655">
        <f t="shared" si="33"/>
        <v>111.16860961046346</v>
      </c>
      <c r="D58" s="656">
        <f t="shared" si="30"/>
        <v>117.37339471771261</v>
      </c>
      <c r="E58" s="668">
        <v>3637</v>
      </c>
      <c r="F58" s="655">
        <f t="shared" si="31"/>
        <v>105.58555420077805</v>
      </c>
      <c r="G58" s="656">
        <f t="shared" si="28"/>
        <v>114.66530468119451</v>
      </c>
      <c r="H58" s="668">
        <v>3235.71</v>
      </c>
      <c r="I58" s="655">
        <f t="shared" si="32"/>
        <v>103.13019920318725</v>
      </c>
      <c r="J58" s="656">
        <f t="shared" si="29"/>
        <v>112.68439968239375</v>
      </c>
      <c r="K58" s="12"/>
      <c r="L58" s="12"/>
      <c r="M58" s="12"/>
    </row>
    <row r="59" spans="1:13" hidden="1" x14ac:dyDescent="0.2">
      <c r="A59" s="667" t="s">
        <v>14</v>
      </c>
      <c r="B59" s="668">
        <v>4886.84</v>
      </c>
      <c r="C59" s="655">
        <f t="shared" si="33"/>
        <v>89.278223950074178</v>
      </c>
      <c r="D59" s="656">
        <f t="shared" si="30"/>
        <v>104.78888219388401</v>
      </c>
      <c r="E59" s="668">
        <v>3571.24</v>
      </c>
      <c r="F59" s="655">
        <f t="shared" si="31"/>
        <v>98.191916414627428</v>
      </c>
      <c r="G59" s="656">
        <f t="shared" si="28"/>
        <v>112.59206012913639</v>
      </c>
      <c r="H59" s="668">
        <v>3281.88</v>
      </c>
      <c r="I59" s="655">
        <f t="shared" si="32"/>
        <v>101.42688930713817</v>
      </c>
      <c r="J59" s="656">
        <f t="shared" si="29"/>
        <v>114.29228133227465</v>
      </c>
      <c r="K59" s="12"/>
      <c r="L59" s="12"/>
      <c r="M59" s="12"/>
    </row>
    <row r="60" spans="1:13" hidden="1" x14ac:dyDescent="0.2">
      <c r="A60" s="667" t="s">
        <v>113</v>
      </c>
      <c r="B60" s="668">
        <v>4926.45</v>
      </c>
      <c r="C60" s="655">
        <f t="shared" si="33"/>
        <v>100.81054423717575</v>
      </c>
      <c r="D60" s="656">
        <f t="shared" si="30"/>
        <v>105.63824243970743</v>
      </c>
      <c r="E60" s="668">
        <v>3592.64</v>
      </c>
      <c r="F60" s="655">
        <f t="shared" si="31"/>
        <v>100.59923163943057</v>
      </c>
      <c r="G60" s="656">
        <f t="shared" si="28"/>
        <v>113.26674737691687</v>
      </c>
      <c r="H60" s="668">
        <v>3180.11</v>
      </c>
      <c r="I60" s="655">
        <f t="shared" si="32"/>
        <v>96.899033480809777</v>
      </c>
      <c r="J60" s="656">
        <f t="shared" si="29"/>
        <v>110.74811595414211</v>
      </c>
      <c r="K60" s="12"/>
      <c r="L60" s="12"/>
      <c r="M60" s="12"/>
    </row>
    <row r="61" spans="1:13" hidden="1" x14ac:dyDescent="0.2">
      <c r="A61" s="665" t="s">
        <v>121</v>
      </c>
      <c r="B61" s="666">
        <v>4913.3500000000004</v>
      </c>
      <c r="C61" s="651">
        <f>B61/B60*100</f>
        <v>99.73408844096663</v>
      </c>
      <c r="D61" s="647">
        <f t="shared" si="30"/>
        <v>105.35733814230055</v>
      </c>
      <c r="E61" s="666">
        <v>3552.92</v>
      </c>
      <c r="F61" s="651">
        <f>E61/E60*100</f>
        <v>98.894406341854463</v>
      </c>
      <c r="G61" s="647">
        <f t="shared" si="28"/>
        <v>112.01447740112994</v>
      </c>
      <c r="H61" s="666">
        <v>3017.5</v>
      </c>
      <c r="I61" s="651">
        <f>H61/H60*100</f>
        <v>94.886654864139913</v>
      </c>
      <c r="J61" s="647">
        <f t="shared" si="29"/>
        <v>105.08518255394431</v>
      </c>
      <c r="K61" s="12"/>
      <c r="L61" s="12"/>
      <c r="M61" s="12"/>
    </row>
    <row r="62" spans="1:13" hidden="1" x14ac:dyDescent="0.2">
      <c r="A62" s="665" t="s">
        <v>127</v>
      </c>
      <c r="B62" s="666">
        <v>4746.9399999999996</v>
      </c>
      <c r="C62" s="651">
        <f t="shared" si="33"/>
        <v>96.613105111583735</v>
      </c>
      <c r="D62" s="647">
        <f>B62/B$52*100</f>
        <v>101.78899584218752</v>
      </c>
      <c r="E62" s="666">
        <v>3429.76</v>
      </c>
      <c r="F62" s="651">
        <f t="shared" si="31"/>
        <v>96.533555498012902</v>
      </c>
      <c r="G62" s="647">
        <f>E62/E$52*100</f>
        <v>108.13155770782889</v>
      </c>
      <c r="H62" s="666">
        <v>2996.05</v>
      </c>
      <c r="I62" s="651">
        <f t="shared" si="32"/>
        <v>99.289146644573322</v>
      </c>
      <c r="J62" s="647">
        <f>H62/H$52*100</f>
        <v>104.33818100770335</v>
      </c>
      <c r="K62" s="12"/>
      <c r="L62" s="12"/>
      <c r="M62" s="12"/>
    </row>
    <row r="63" spans="1:13" hidden="1" x14ac:dyDescent="0.2">
      <c r="A63" s="669" t="s">
        <v>128</v>
      </c>
      <c r="B63" s="670">
        <v>4675.8999999999996</v>
      </c>
      <c r="C63" s="671">
        <f>B63/B62*100</f>
        <v>98.503456963854603</v>
      </c>
      <c r="D63" s="672">
        <f>B63/B$52*100</f>
        <v>100.26567971334894</v>
      </c>
      <c r="E63" s="670">
        <v>3401.8</v>
      </c>
      <c r="F63" s="671">
        <f>E63/E62*100</f>
        <v>99.184782608695656</v>
      </c>
      <c r="G63" s="672">
        <f>E63/E$52*100</f>
        <v>107.25005044390639</v>
      </c>
      <c r="H63" s="670">
        <v>3043.7</v>
      </c>
      <c r="I63" s="671">
        <f>H63/H62*100</f>
        <v>101.59042739607149</v>
      </c>
      <c r="J63" s="672">
        <f>H63/H$52*100</f>
        <v>105.99760402301253</v>
      </c>
      <c r="K63" s="12"/>
      <c r="L63" s="12"/>
      <c r="M63" s="12"/>
    </row>
    <row r="64" spans="1:13" hidden="1" x14ac:dyDescent="0.2">
      <c r="A64" s="667" t="s">
        <v>132</v>
      </c>
      <c r="B64" s="668">
        <v>4645.1000000000004</v>
      </c>
      <c r="C64" s="655">
        <f>B64/B63*100</f>
        <v>99.341303278513237</v>
      </c>
      <c r="D64" s="656">
        <f>B64/B$52*100</f>
        <v>99.605232968300712</v>
      </c>
      <c r="E64" s="668">
        <v>3472.7</v>
      </c>
      <c r="F64" s="655">
        <f>E64/E63*100</f>
        <v>102.08419072255863</v>
      </c>
      <c r="G64" s="656">
        <f>E64/E$52*100</f>
        <v>109.48534604519773</v>
      </c>
      <c r="H64" s="668">
        <v>3139.4</v>
      </c>
      <c r="I64" s="655">
        <f>H64/H63*100</f>
        <v>103.14419949403688</v>
      </c>
      <c r="J64" s="656">
        <f>H64/H$52*100</f>
        <v>109.33038015239529</v>
      </c>
      <c r="K64" s="12"/>
      <c r="L64" s="12"/>
      <c r="M64" s="12"/>
    </row>
    <row r="65" spans="1:13" ht="16.5" hidden="1" thickBot="1" x14ac:dyDescent="0.25">
      <c r="A65" s="659" t="s">
        <v>308</v>
      </c>
      <c r="B65" s="660">
        <v>4758.3999999999996</v>
      </c>
      <c r="C65" s="661">
        <f>B65/B64*100</f>
        <v>102.43912940517963</v>
      </c>
      <c r="D65" s="662">
        <f>B65/B$52*100</f>
        <v>102.0347334947282</v>
      </c>
      <c r="E65" s="660">
        <v>3603.54</v>
      </c>
      <c r="F65" s="661">
        <f>E65/E64*100</f>
        <v>103.76767356811702</v>
      </c>
      <c r="G65" s="662">
        <f>E65/E$52*100</f>
        <v>113.61039648910412</v>
      </c>
      <c r="H65" s="660">
        <v>3297.89</v>
      </c>
      <c r="I65" s="661">
        <f>H65/H64*100</f>
        <v>105.04841689494808</v>
      </c>
      <c r="J65" s="662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934" t="s">
        <v>310</v>
      </c>
      <c r="B66" s="935"/>
      <c r="C66" s="935"/>
      <c r="D66" s="935"/>
      <c r="E66" s="935"/>
      <c r="F66" s="935"/>
      <c r="G66" s="935"/>
      <c r="H66" s="935"/>
      <c r="I66" s="935"/>
      <c r="J66" s="936"/>
      <c r="K66" s="12"/>
      <c r="L66" s="12"/>
      <c r="M66" s="12"/>
    </row>
    <row r="67" spans="1:13" ht="16.5" hidden="1" customHeight="1" x14ac:dyDescent="0.2">
      <c r="A67" s="673" t="s">
        <v>9</v>
      </c>
      <c r="B67" s="674">
        <v>5223.7700000000004</v>
      </c>
      <c r="C67" s="675">
        <f>B67/B65*100</f>
        <v>109.77996805648959</v>
      </c>
      <c r="D67" s="676">
        <f>B67/B$65*100</f>
        <v>109.77996805648959</v>
      </c>
      <c r="E67" s="674">
        <v>3900.95</v>
      </c>
      <c r="F67" s="675">
        <f>E67/E65*100</f>
        <v>108.25327317027144</v>
      </c>
      <c r="G67" s="676">
        <f>E67/E$65*100</f>
        <v>108.25327317027144</v>
      </c>
      <c r="H67" s="674">
        <v>3592.51</v>
      </c>
      <c r="I67" s="675">
        <f>H67/H65*100</f>
        <v>108.93359087173921</v>
      </c>
      <c r="J67" s="676">
        <f>H67/H$65*100</f>
        <v>108.93359087173921</v>
      </c>
      <c r="K67" s="12"/>
      <c r="L67" s="12"/>
      <c r="M67" s="12"/>
    </row>
    <row r="68" spans="1:13" ht="16.5" hidden="1" customHeight="1" x14ac:dyDescent="0.2">
      <c r="A68" s="667" t="s">
        <v>10</v>
      </c>
      <c r="B68" s="668">
        <v>5449.3</v>
      </c>
      <c r="C68" s="655">
        <f>B68/B67*100</f>
        <v>104.31737997653035</v>
      </c>
      <c r="D68" s="656">
        <f>B68/B$65*100</f>
        <v>114.51958641560189</v>
      </c>
      <c r="E68" s="668">
        <v>4060.44</v>
      </c>
      <c r="F68" s="655">
        <f>E68/E67*100</f>
        <v>104.08849126494827</v>
      </c>
      <c r="G68" s="656">
        <f>E68/E$65*100</f>
        <v>112.67919878785861</v>
      </c>
      <c r="H68" s="668">
        <v>3730.03</v>
      </c>
      <c r="I68" s="655">
        <f>H68/H67*100</f>
        <v>103.82796429237497</v>
      </c>
      <c r="J68" s="656">
        <f>H68/H$65*100</f>
        <v>113.10352983271123</v>
      </c>
      <c r="K68" s="12"/>
      <c r="L68" s="12"/>
      <c r="M68" s="12"/>
    </row>
    <row r="69" spans="1:13" ht="16.5" hidden="1" customHeight="1" x14ac:dyDescent="0.2">
      <c r="A69" s="667" t="s">
        <v>11</v>
      </c>
      <c r="B69" s="668">
        <v>5698.93</v>
      </c>
      <c r="C69" s="655">
        <f>B69/B68*100</f>
        <v>104.58095535206357</v>
      </c>
      <c r="D69" s="656">
        <f>B69/B$65*100</f>
        <v>119.76567753866847</v>
      </c>
      <c r="E69" s="668">
        <v>4141.03</v>
      </c>
      <c r="F69" s="655">
        <f>E69/E68*100</f>
        <v>101.98476027228575</v>
      </c>
      <c r="G69" s="656">
        <f>E69/E$65*100</f>
        <v>114.91561076052992</v>
      </c>
      <c r="H69" s="668">
        <v>3774.34</v>
      </c>
      <c r="I69" s="655">
        <f>H69/H68*100</f>
        <v>101.18792610247102</v>
      </c>
      <c r="J69" s="656">
        <f>H69/H$65*100</f>
        <v>114.4471161864101</v>
      </c>
      <c r="K69" s="12"/>
      <c r="L69" s="12"/>
      <c r="M69" s="12"/>
    </row>
    <row r="70" spans="1:13" ht="16.5" hidden="1" customHeight="1" x14ac:dyDescent="0.2">
      <c r="A70" s="665" t="s">
        <v>12</v>
      </c>
      <c r="B70" s="666">
        <v>5747.51</v>
      </c>
      <c r="C70" s="655">
        <f t="shared" ref="C70:C73" si="34">B70/B69*100</f>
        <v>100.85244072132839</v>
      </c>
      <c r="D70" s="656">
        <f t="shared" ref="D70:D71" si="35">B70/B$65*100</f>
        <v>120.78660894418294</v>
      </c>
      <c r="E70" s="668">
        <v>4174.51</v>
      </c>
      <c r="F70" s="655">
        <f t="shared" ref="F70:F73" si="36">E70/E69*100</f>
        <v>100.80849450499032</v>
      </c>
      <c r="G70" s="656">
        <f t="shared" ref="G70:G71" si="37">E70/E$65*100</f>
        <v>115.84469715890486</v>
      </c>
      <c r="H70" s="668">
        <v>3785.74</v>
      </c>
      <c r="I70" s="655">
        <f t="shared" ref="I70:I73" si="38">H70/H69*100</f>
        <v>100.30203956188366</v>
      </c>
      <c r="J70" s="656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667" t="s">
        <v>13</v>
      </c>
      <c r="B71" s="668">
        <v>5664.71</v>
      </c>
      <c r="C71" s="655">
        <f t="shared" si="34"/>
        <v>98.559376147235938</v>
      </c>
      <c r="D71" s="656">
        <f t="shared" si="35"/>
        <v>119.04652824478816</v>
      </c>
      <c r="E71" s="668">
        <v>4204.16</v>
      </c>
      <c r="F71" s="655">
        <f t="shared" si="36"/>
        <v>100.71026300092704</v>
      </c>
      <c r="G71" s="656">
        <f t="shared" si="37"/>
        <v>116.66749918136054</v>
      </c>
      <c r="H71" s="668">
        <v>3824.29</v>
      </c>
      <c r="I71" s="655">
        <f t="shared" si="38"/>
        <v>101.01829497007191</v>
      </c>
      <c r="J71" s="656">
        <f t="shared" si="39"/>
        <v>115.96172097917155</v>
      </c>
      <c r="K71" s="12"/>
      <c r="L71" s="12"/>
      <c r="M71" s="12"/>
    </row>
    <row r="72" spans="1:13" ht="16.5" hidden="1" customHeight="1" x14ac:dyDescent="0.2">
      <c r="A72" s="667" t="s">
        <v>14</v>
      </c>
      <c r="B72" s="668">
        <v>5577.76</v>
      </c>
      <c r="C72" s="655">
        <f t="shared" si="34"/>
        <v>98.465058228929635</v>
      </c>
      <c r="D72" s="656">
        <f t="shared" ref="D72:D73" si="40">B72/B$65*100</f>
        <v>117.21923335574984</v>
      </c>
      <c r="E72" s="668">
        <v>4148.72</v>
      </c>
      <c r="F72" s="655">
        <f t="shared" si="36"/>
        <v>98.681306134875939</v>
      </c>
      <c r="G72" s="656">
        <f t="shared" ref="G72:G73" si="41">E72/E$65*100</f>
        <v>115.12901202706229</v>
      </c>
      <c r="H72" s="668">
        <v>3792.68</v>
      </c>
      <c r="I72" s="655">
        <f t="shared" si="38"/>
        <v>99.173441344667907</v>
      </c>
      <c r="J72" s="656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665" t="s">
        <v>113</v>
      </c>
      <c r="B73" s="666">
        <v>5623.5</v>
      </c>
      <c r="C73" s="651">
        <f t="shared" si="34"/>
        <v>100.82004245431857</v>
      </c>
      <c r="D73" s="647">
        <f t="shared" si="40"/>
        <v>118.18048083389377</v>
      </c>
      <c r="E73" s="666">
        <v>4224.0200000000004</v>
      </c>
      <c r="F73" s="651">
        <f t="shared" si="36"/>
        <v>101.81501764399623</v>
      </c>
      <c r="G73" s="647">
        <f t="shared" si="41"/>
        <v>117.218623908712</v>
      </c>
      <c r="H73" s="666">
        <v>3765.76</v>
      </c>
      <c r="I73" s="651">
        <f t="shared" si="38"/>
        <v>99.290211670902906</v>
      </c>
      <c r="J73" s="647">
        <f t="shared" si="42"/>
        <v>114.18694983762346</v>
      </c>
      <c r="K73" s="12"/>
      <c r="L73" s="12"/>
      <c r="M73" s="12"/>
    </row>
    <row r="74" spans="1:13" ht="16.5" hidden="1" customHeight="1" x14ac:dyDescent="0.2">
      <c r="A74" s="665" t="s">
        <v>121</v>
      </c>
      <c r="B74" s="666">
        <v>5652.44</v>
      </c>
      <c r="C74" s="651">
        <f t="shared" ref="C74:C75" si="43">B74/B73*100</f>
        <v>100.51462612252155</v>
      </c>
      <c r="D74" s="647">
        <f t="shared" ref="D74:D75" si="44">B74/B$65*100</f>
        <v>118.78866845998655</v>
      </c>
      <c r="E74" s="666">
        <v>4125.17</v>
      </c>
      <c r="F74" s="651">
        <f t="shared" ref="F74:F75" si="45">E74/E73*100</f>
        <v>97.659812216798201</v>
      </c>
      <c r="G74" s="647">
        <f t="shared" ref="G74:G75" si="46">E74/E$65*100</f>
        <v>114.47548799236307</v>
      </c>
      <c r="H74" s="666">
        <v>3583.85</v>
      </c>
      <c r="I74" s="651">
        <f t="shared" ref="I74:I75" si="47">H74/H73*100</f>
        <v>95.169368201903453</v>
      </c>
      <c r="J74" s="647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677" t="s">
        <v>127</v>
      </c>
      <c r="B75" s="678">
        <v>5500.74</v>
      </c>
      <c r="C75" s="679">
        <f t="shared" si="43"/>
        <v>97.316203267969243</v>
      </c>
      <c r="D75" s="680">
        <f t="shared" si="44"/>
        <v>115.60062205783457</v>
      </c>
      <c r="E75" s="678">
        <v>3994.18</v>
      </c>
      <c r="F75" s="679">
        <f t="shared" si="45"/>
        <v>96.824615712806988</v>
      </c>
      <c r="G75" s="680">
        <f t="shared" si="46"/>
        <v>110.84045133396604</v>
      </c>
      <c r="H75" s="678">
        <v>3516.69</v>
      </c>
      <c r="I75" s="679">
        <f t="shared" si="47"/>
        <v>98.126037641084324</v>
      </c>
      <c r="J75" s="680">
        <f t="shared" si="48"/>
        <v>106.63454511824229</v>
      </c>
      <c r="K75" s="12"/>
      <c r="L75" s="12"/>
      <c r="M75" s="12"/>
    </row>
    <row r="76" spans="1:13" ht="16.5" hidden="1" customHeight="1" x14ac:dyDescent="0.2">
      <c r="A76" s="681" t="s">
        <v>128</v>
      </c>
      <c r="B76" s="682">
        <v>5362.02</v>
      </c>
      <c r="C76" s="683">
        <f t="shared" ref="C76" si="49">B76/B75*100</f>
        <v>97.478157484265765</v>
      </c>
      <c r="D76" s="684">
        <f t="shared" ref="D76" si="50">B76/B$65*100</f>
        <v>112.68535642232685</v>
      </c>
      <c r="E76" s="682">
        <v>3943.1</v>
      </c>
      <c r="F76" s="683">
        <f>E76/E75*100</f>
        <v>98.721139257619839</v>
      </c>
      <c r="G76" s="684">
        <f>E76/E$65*100</f>
        <v>109.42295631517895</v>
      </c>
      <c r="H76" s="682">
        <v>3516.52</v>
      </c>
      <c r="I76" s="683">
        <f>H76/H75*100</f>
        <v>99.995165908851789</v>
      </c>
      <c r="J76" s="684">
        <f>H76/H$65*100</f>
        <v>106.62939030713578</v>
      </c>
      <c r="K76" s="12"/>
      <c r="L76" s="12"/>
      <c r="M76" s="12"/>
    </row>
    <row r="77" spans="1:13" ht="16.5" hidden="1" customHeight="1" x14ac:dyDescent="0.2">
      <c r="A77" s="681" t="s">
        <v>132</v>
      </c>
      <c r="B77" s="682">
        <v>5338.1</v>
      </c>
      <c r="C77" s="683">
        <f t="shared" ref="C77" si="51">B77/B76*100</f>
        <v>99.55389946326197</v>
      </c>
      <c r="D77" s="684">
        <f t="shared" ref="D77" si="52">B77/B$65*100</f>
        <v>112.1826664425017</v>
      </c>
      <c r="E77" s="682">
        <v>4023.2</v>
      </c>
      <c r="F77" s="683">
        <f>E77/E76*100</f>
        <v>102.03139661687504</v>
      </c>
      <c r="G77" s="684">
        <f>E77/E$65*100</f>
        <v>111.64577054785016</v>
      </c>
      <c r="H77" s="682">
        <v>3547.2</v>
      </c>
      <c r="I77" s="683">
        <f>H77/H76*100</f>
        <v>100.87245344829547</v>
      </c>
      <c r="J77" s="684">
        <f>H77/H$65*100</f>
        <v>107.55968209976683</v>
      </c>
      <c r="K77" s="12"/>
      <c r="L77" s="12"/>
      <c r="M77" s="12"/>
    </row>
    <row r="78" spans="1:13" ht="16.5" customHeight="1" thickBot="1" x14ac:dyDescent="0.25">
      <c r="A78" s="252" t="s">
        <v>417</v>
      </c>
      <c r="B78" s="279">
        <v>5381.16</v>
      </c>
      <c r="C78" s="253">
        <f t="shared" ref="C78" si="53">B78/B77*100</f>
        <v>100.80665405294017</v>
      </c>
      <c r="D78" s="254">
        <f t="shared" ref="D78" si="54">B78/B$65*100</f>
        <v>113.08759246805649</v>
      </c>
      <c r="E78" s="279">
        <v>4063.97</v>
      </c>
      <c r="F78" s="253">
        <f>E78/E77*100</f>
        <v>101.01337243984887</v>
      </c>
      <c r="G78" s="254">
        <f>E78/E$65*100</f>
        <v>112.77715801683898</v>
      </c>
      <c r="H78" s="279">
        <v>3589.92</v>
      </c>
      <c r="I78" s="253">
        <f>H78/H77*100</f>
        <v>101.2043301759134</v>
      </c>
      <c r="J78" s="254">
        <f>H78/H$65*100</f>
        <v>108.85505580841084</v>
      </c>
      <c r="K78" s="12"/>
      <c r="L78" s="12"/>
      <c r="M78" s="12"/>
    </row>
    <row r="79" spans="1:13" ht="16.5" customHeight="1" thickBot="1" x14ac:dyDescent="0.25">
      <c r="A79" s="934" t="s">
        <v>418</v>
      </c>
      <c r="B79" s="935"/>
      <c r="C79" s="935"/>
      <c r="D79" s="935"/>
      <c r="E79" s="935"/>
      <c r="F79" s="935"/>
      <c r="G79" s="935"/>
      <c r="H79" s="935"/>
      <c r="I79" s="935"/>
      <c r="J79" s="936"/>
      <c r="K79" s="12"/>
      <c r="L79" s="12"/>
      <c r="M79" s="12"/>
    </row>
    <row r="80" spans="1:13" ht="16.5" customHeight="1" thickBot="1" x14ac:dyDescent="0.25">
      <c r="A80" s="281" t="s">
        <v>9</v>
      </c>
      <c r="B80" s="282">
        <v>5525.34</v>
      </c>
      <c r="C80" s="283">
        <f>B80/B78*100</f>
        <v>102.67934794728275</v>
      </c>
      <c r="D80" s="284">
        <f t="shared" ref="D80:D87" si="55">B80/B$78*100</f>
        <v>102.67934794728275</v>
      </c>
      <c r="E80" s="282">
        <v>4067.75</v>
      </c>
      <c r="F80" s="283">
        <f>E80/E78*100</f>
        <v>100.09301249763163</v>
      </c>
      <c r="G80" s="284">
        <f t="shared" ref="G80:G87" si="56">E80/E$78*100</f>
        <v>100.09301249763163</v>
      </c>
      <c r="H80" s="282">
        <v>3627.07</v>
      </c>
      <c r="I80" s="283">
        <f>H80/H78*100</f>
        <v>101.0348420020502</v>
      </c>
      <c r="J80" s="284">
        <f t="shared" ref="J80:J87" si="57">H80/H$78*100</f>
        <v>101.0348420020502</v>
      </c>
      <c r="K80" s="12"/>
      <c r="L80" s="12"/>
      <c r="M80" s="12"/>
    </row>
    <row r="81" spans="1:13" ht="16.5" customHeight="1" thickBot="1" x14ac:dyDescent="0.25">
      <c r="A81" s="281" t="s">
        <v>10</v>
      </c>
      <c r="B81" s="282">
        <v>5670.3</v>
      </c>
      <c r="C81" s="283">
        <f t="shared" ref="C81:C88" si="58">B81/B80*100</f>
        <v>102.62354895807317</v>
      </c>
      <c r="D81" s="284">
        <f t="shared" si="55"/>
        <v>105.37319091051</v>
      </c>
      <c r="E81" s="282">
        <v>4122.87</v>
      </c>
      <c r="F81" s="283">
        <f t="shared" ref="F81:F88" si="59">E81/E80*100</f>
        <v>101.35504885993485</v>
      </c>
      <c r="G81" s="284">
        <f t="shared" si="56"/>
        <v>101.44932172235524</v>
      </c>
      <c r="H81" s="282">
        <v>3649.81</v>
      </c>
      <c r="I81" s="283">
        <f t="shared" ref="I81:I88" si="60">H81/H80*100</f>
        <v>100.62695233342616</v>
      </c>
      <c r="J81" s="284">
        <f t="shared" si="57"/>
        <v>101.66828230155546</v>
      </c>
      <c r="K81" s="12"/>
      <c r="L81" s="12"/>
      <c r="M81" s="12"/>
    </row>
    <row r="82" spans="1:13" ht="16.5" customHeight="1" thickBot="1" x14ac:dyDescent="0.25">
      <c r="A82" s="281" t="s">
        <v>11</v>
      </c>
      <c r="B82" s="282">
        <v>5785.63</v>
      </c>
      <c r="C82" s="283">
        <f t="shared" si="58"/>
        <v>102.03393118529884</v>
      </c>
      <c r="D82" s="284">
        <f t="shared" si="55"/>
        <v>107.51640910138336</v>
      </c>
      <c r="E82" s="282">
        <v>4144.99</v>
      </c>
      <c r="F82" s="283">
        <f t="shared" si="59"/>
        <v>100.53651946338351</v>
      </c>
      <c r="G82" s="284">
        <f t="shared" si="56"/>
        <v>101.99361707886622</v>
      </c>
      <c r="H82" s="282">
        <v>3655.25</v>
      </c>
      <c r="I82" s="283">
        <f t="shared" si="60"/>
        <v>100.14904885459792</v>
      </c>
      <c r="J82" s="284">
        <f t="shared" si="57"/>
        <v>101.81981771181529</v>
      </c>
      <c r="K82" s="12"/>
      <c r="L82" s="12"/>
      <c r="M82" s="12"/>
    </row>
    <row r="83" spans="1:13" ht="16.5" customHeight="1" thickBot="1" x14ac:dyDescent="0.25">
      <c r="A83" s="281" t="s">
        <v>12</v>
      </c>
      <c r="B83" s="282">
        <v>5815.13</v>
      </c>
      <c r="C83" s="283">
        <f t="shared" si="58"/>
        <v>100.50988397114922</v>
      </c>
      <c r="D83" s="284">
        <f t="shared" si="55"/>
        <v>108.06461803774651</v>
      </c>
      <c r="E83" s="282">
        <v>4158.93</v>
      </c>
      <c r="F83" s="283">
        <f t="shared" si="59"/>
        <v>100.33630961715228</v>
      </c>
      <c r="G83" s="284">
        <f t="shared" si="56"/>
        <v>102.33663142198392</v>
      </c>
      <c r="H83" s="282">
        <v>3677.58</v>
      </c>
      <c r="I83" s="283">
        <f t="shared" si="60"/>
        <v>100.61090212707748</v>
      </c>
      <c r="J83" s="284">
        <f t="shared" si="57"/>
        <v>102.44183714400322</v>
      </c>
      <c r="K83" s="12"/>
      <c r="L83" s="12"/>
      <c r="M83" s="12"/>
    </row>
    <row r="84" spans="1:13" ht="16.5" customHeight="1" thickBot="1" x14ac:dyDescent="0.25">
      <c r="A84" s="281" t="s">
        <v>13</v>
      </c>
      <c r="B84" s="282">
        <v>5824.22</v>
      </c>
      <c r="C84" s="283">
        <f t="shared" si="58"/>
        <v>100.15631636781981</v>
      </c>
      <c r="D84" s="284">
        <f t="shared" si="55"/>
        <v>108.23354072356146</v>
      </c>
      <c r="E84" s="282">
        <v>4181.24</v>
      </c>
      <c r="F84" s="283">
        <f t="shared" si="59"/>
        <v>100.53643605446592</v>
      </c>
      <c r="G84" s="284">
        <f t="shared" si="56"/>
        <v>102.88560200985735</v>
      </c>
      <c r="H84" s="282">
        <v>3740.01</v>
      </c>
      <c r="I84" s="283">
        <f t="shared" si="60"/>
        <v>101.6975837371315</v>
      </c>
      <c r="J84" s="284">
        <f t="shared" si="57"/>
        <v>104.18087311137853</v>
      </c>
      <c r="K84" s="12"/>
      <c r="L84" s="12"/>
      <c r="M84" s="12"/>
    </row>
    <row r="85" spans="1:13" ht="16.5" customHeight="1" thickBot="1" x14ac:dyDescent="0.25">
      <c r="A85" s="281" t="s">
        <v>14</v>
      </c>
      <c r="B85" s="282">
        <v>5757.21</v>
      </c>
      <c r="C85" s="283">
        <f t="shared" si="58"/>
        <v>98.849459670136085</v>
      </c>
      <c r="D85" s="284">
        <f t="shared" si="55"/>
        <v>106.9882701870972</v>
      </c>
      <c r="E85" s="282">
        <v>4209.8100000000004</v>
      </c>
      <c r="F85" s="283">
        <f t="shared" si="59"/>
        <v>100.68329012446071</v>
      </c>
      <c r="G85" s="284">
        <f t="shared" si="56"/>
        <v>103.58860916788267</v>
      </c>
      <c r="H85" s="282">
        <v>3816.63</v>
      </c>
      <c r="I85" s="283">
        <f t="shared" si="60"/>
        <v>102.04865762391009</v>
      </c>
      <c r="J85" s="284">
        <f t="shared" si="57"/>
        <v>106.3151825110309</v>
      </c>
      <c r="K85" s="12"/>
      <c r="L85" s="12"/>
      <c r="M85" s="12"/>
    </row>
    <row r="86" spans="1:13" ht="16.5" customHeight="1" thickBot="1" x14ac:dyDescent="0.25">
      <c r="A86" s="281" t="s">
        <v>113</v>
      </c>
      <c r="B86" s="282">
        <v>5748.58</v>
      </c>
      <c r="C86" s="283">
        <f t="shared" si="58"/>
        <v>99.850101003784815</v>
      </c>
      <c r="D86" s="284">
        <f t="shared" si="55"/>
        <v>106.82789584401877</v>
      </c>
      <c r="E86" s="282">
        <v>4320.53</v>
      </c>
      <c r="F86" s="283">
        <f t="shared" si="59"/>
        <v>102.63004743682018</v>
      </c>
      <c r="G86" s="284">
        <f t="shared" si="56"/>
        <v>106.31303872814021</v>
      </c>
      <c r="H86" s="282">
        <v>3819.22</v>
      </c>
      <c r="I86" s="283">
        <f t="shared" si="60"/>
        <v>100.06786091394764</v>
      </c>
      <c r="J86" s="284">
        <f t="shared" si="57"/>
        <v>106.38732896554797</v>
      </c>
      <c r="K86" s="12"/>
      <c r="L86" s="12"/>
      <c r="M86" s="12"/>
    </row>
    <row r="87" spans="1:13" ht="16.5" customHeight="1" thickBot="1" x14ac:dyDescent="0.25">
      <c r="A87" s="281" t="s">
        <v>121</v>
      </c>
      <c r="B87" s="282">
        <v>5826.41</v>
      </c>
      <c r="C87" s="283">
        <f t="shared" si="58"/>
        <v>101.35389957172032</v>
      </c>
      <c r="D87" s="284">
        <f t="shared" si="55"/>
        <v>108.27423826832876</v>
      </c>
      <c r="E87" s="282">
        <v>4225.62</v>
      </c>
      <c r="F87" s="283">
        <f t="shared" si="59"/>
        <v>97.803278764410848</v>
      </c>
      <c r="G87" s="284">
        <f t="shared" si="56"/>
        <v>103.97763763019906</v>
      </c>
      <c r="H87" s="282">
        <v>3715.03</v>
      </c>
      <c r="I87" s="283">
        <f t="shared" si="60"/>
        <v>97.271956053853941</v>
      </c>
      <c r="J87" s="284">
        <f t="shared" si="57"/>
        <v>103.48503587823686</v>
      </c>
      <c r="K87" s="12"/>
      <c r="L87" s="12"/>
      <c r="M87" s="12"/>
    </row>
    <row r="88" spans="1:13" ht="16.5" customHeight="1" thickBot="1" x14ac:dyDescent="0.25">
      <c r="A88" s="281" t="s">
        <v>127</v>
      </c>
      <c r="B88" s="282">
        <v>5560.86</v>
      </c>
      <c r="C88" s="283">
        <f t="shared" si="58"/>
        <v>95.44230495279254</v>
      </c>
      <c r="D88" s="284">
        <f t="shared" ref="D88" si="61">B88/B$78*100</f>
        <v>103.33942867337154</v>
      </c>
      <c r="E88" s="282">
        <v>4094.41</v>
      </c>
      <c r="F88" s="283">
        <f t="shared" si="59"/>
        <v>96.894893530416837</v>
      </c>
      <c r="G88" s="284">
        <f t="shared" ref="G88" si="62">E88/E$78*100</f>
        <v>100.749021277224</v>
      </c>
      <c r="H88" s="282">
        <v>3632.13</v>
      </c>
      <c r="I88" s="283">
        <f t="shared" si="60"/>
        <v>97.768524076521587</v>
      </c>
      <c r="J88" s="284">
        <f t="shared" ref="J88" si="63">H88/H$78*100</f>
        <v>101.175792218211</v>
      </c>
      <c r="K88" s="12"/>
      <c r="L88" s="12"/>
      <c r="M88" s="12"/>
    </row>
    <row r="89" spans="1:13" ht="16.5" customHeight="1" thickBot="1" x14ac:dyDescent="0.25">
      <c r="A89" s="281" t="s">
        <v>128</v>
      </c>
      <c r="B89" s="282">
        <v>5510.76</v>
      </c>
      <c r="C89" s="283">
        <f t="shared" ref="C89" si="64">B89/B88*100</f>
        <v>99.099060217304526</v>
      </c>
      <c r="D89" s="284">
        <f t="shared" ref="D89" si="65">B89/B$78*100</f>
        <v>102.40840264924292</v>
      </c>
      <c r="E89" s="282">
        <v>4056.3</v>
      </c>
      <c r="F89" s="283">
        <f t="shared" ref="F89" si="66">E89/E88*100</f>
        <v>99.069218764119867</v>
      </c>
      <c r="G89" s="284">
        <f t="shared" ref="G89" si="67">E89/E$78*100</f>
        <v>99.811268291842708</v>
      </c>
      <c r="H89" s="282">
        <v>3638.23</v>
      </c>
      <c r="I89" s="283">
        <f t="shared" ref="I89" si="68">H89/H88*100</f>
        <v>100.16794553058399</v>
      </c>
      <c r="J89" s="284">
        <f t="shared" ref="J89" si="69">H89/H$78*100</f>
        <v>101.34571243927442</v>
      </c>
      <c r="K89" s="12"/>
      <c r="L89" s="12"/>
      <c r="M89" s="12"/>
    </row>
    <row r="90" spans="1:13" ht="16.5" customHeight="1" thickBot="1" x14ac:dyDescent="0.25">
      <c r="A90" s="281" t="s">
        <v>132</v>
      </c>
      <c r="B90" s="282">
        <v>5550.81</v>
      </c>
      <c r="C90" s="283">
        <f>B90/B89*100</f>
        <v>100.72676001132331</v>
      </c>
      <c r="D90" s="284">
        <f>B90/B$78*100</f>
        <v>103.15266596793258</v>
      </c>
      <c r="E90" s="282">
        <v>4106.57</v>
      </c>
      <c r="F90" s="283">
        <f>E90/E89*100</f>
        <v>101.23930675738973</v>
      </c>
      <c r="G90" s="284">
        <f>E90/E$78*100</f>
        <v>101.04823608441991</v>
      </c>
      <c r="H90" s="282">
        <v>3670.47</v>
      </c>
      <c r="I90" s="283">
        <f t="shared" ref="I90" si="70">H90/H89*100</f>
        <v>100.8861451859833</v>
      </c>
      <c r="J90" s="284">
        <f t="shared" ref="J90" si="71">H90/H$78*100</f>
        <v>102.24378259125551</v>
      </c>
      <c r="K90" s="12"/>
      <c r="L90" s="12"/>
      <c r="M90" s="12"/>
    </row>
    <row r="91" spans="1:13" ht="16.5" customHeight="1" thickBot="1" x14ac:dyDescent="0.25">
      <c r="A91" s="281" t="s">
        <v>133</v>
      </c>
      <c r="B91" s="282">
        <v>5620.83</v>
      </c>
      <c r="C91" s="283">
        <f>B91/B90*100</f>
        <v>101.26143751992952</v>
      </c>
      <c r="D91" s="284">
        <f>B91/B$78*100</f>
        <v>104.45387239925965</v>
      </c>
      <c r="E91" s="282">
        <v>4152.71</v>
      </c>
      <c r="F91" s="283">
        <f>E91/E90*100</f>
        <v>101.12356540860135</v>
      </c>
      <c r="G91" s="284">
        <f>E91/E$78*100</f>
        <v>102.18357911106628</v>
      </c>
      <c r="H91" s="282">
        <v>3701.89</v>
      </c>
      <c r="I91" s="283">
        <f t="shared" ref="I91" si="72">H91/H90*100</f>
        <v>100.85602116350223</v>
      </c>
      <c r="J91" s="284">
        <f t="shared" ref="J91" si="73">H91/H$78*100</f>
        <v>103.11901100860186</v>
      </c>
      <c r="K91" s="12"/>
      <c r="L91" s="12"/>
      <c r="M91" s="12"/>
    </row>
    <row r="92" spans="1:13" ht="22.5" customHeight="1" x14ac:dyDescent="0.2">
      <c r="A92" s="938" t="s">
        <v>271</v>
      </c>
      <c r="B92" s="938"/>
      <c r="C92" s="938"/>
      <c r="D92" s="938"/>
      <c r="E92" s="938"/>
      <c r="F92" s="938"/>
      <c r="G92" s="938"/>
      <c r="H92" s="938"/>
      <c r="I92" s="938"/>
      <c r="J92" s="938"/>
      <c r="K92" s="12"/>
      <c r="L92" s="12"/>
      <c r="M92" s="12"/>
    </row>
    <row r="93" spans="1:13" ht="9.75" customHeight="1" x14ac:dyDescent="0.2">
      <c r="A93" s="685"/>
      <c r="B93" s="685"/>
      <c r="C93" s="685"/>
      <c r="D93" s="685"/>
      <c r="E93" s="685"/>
      <c r="F93" s="685"/>
      <c r="G93" s="685"/>
      <c r="H93" s="685"/>
      <c r="I93" s="685"/>
      <c r="J93" s="685"/>
      <c r="K93" s="12"/>
      <c r="L93" s="12"/>
      <c r="M93" s="12"/>
    </row>
    <row r="94" spans="1:13" ht="21.75" customHeight="1" x14ac:dyDescent="0.3">
      <c r="A94" s="937" t="s">
        <v>455</v>
      </c>
      <c r="B94" s="937"/>
      <c r="C94" s="937"/>
      <c r="D94" s="937"/>
      <c r="E94" s="937"/>
      <c r="F94" s="937"/>
      <c r="G94" s="937"/>
      <c r="H94" s="937"/>
      <c r="I94" s="937"/>
      <c r="J94" s="937"/>
      <c r="K94" s="686"/>
    </row>
    <row r="95" spans="1:13" ht="6" customHeight="1" x14ac:dyDescent="0.25">
      <c r="A95" s="241"/>
      <c r="B95" s="241"/>
      <c r="C95" s="241"/>
      <c r="D95" s="241"/>
      <c r="E95" s="241"/>
      <c r="F95" s="241"/>
      <c r="G95" s="241"/>
      <c r="H95" s="17"/>
      <c r="I95" s="17"/>
      <c r="J95" s="17"/>
    </row>
    <row r="97" spans="13:14" x14ac:dyDescent="0.25">
      <c r="N97" s="687"/>
    </row>
    <row r="98" spans="13:14" x14ac:dyDescent="0.25">
      <c r="N98" s="687"/>
    </row>
    <row r="99" spans="13:14" x14ac:dyDescent="0.25">
      <c r="N99" s="687"/>
    </row>
    <row r="100" spans="13:14" x14ac:dyDescent="0.25">
      <c r="N100" s="687"/>
    </row>
    <row r="101" spans="13:14" x14ac:dyDescent="0.25">
      <c r="N101" s="687"/>
    </row>
    <row r="102" spans="13:14" x14ac:dyDescent="0.25">
      <c r="N102" s="687"/>
    </row>
    <row r="103" spans="13:14" x14ac:dyDescent="0.25">
      <c r="M103" s="687"/>
      <c r="N103" s="687"/>
    </row>
    <row r="104" spans="13:14" x14ac:dyDescent="0.25">
      <c r="M104" s="687"/>
      <c r="N104" s="687"/>
    </row>
    <row r="105" spans="13:14" x14ac:dyDescent="0.25">
      <c r="M105" s="687"/>
      <c r="N105" s="687"/>
    </row>
    <row r="106" spans="13:14" x14ac:dyDescent="0.25">
      <c r="M106" s="687"/>
      <c r="N106" s="687"/>
    </row>
    <row r="107" spans="13:14" x14ac:dyDescent="0.25">
      <c r="M107" s="687"/>
      <c r="N107" s="687"/>
    </row>
    <row r="108" spans="13:14" x14ac:dyDescent="0.25">
      <c r="M108" s="687"/>
      <c r="N108" s="687"/>
    </row>
    <row r="109" spans="13:14" x14ac:dyDescent="0.25">
      <c r="M109" s="687"/>
      <c r="N109" s="687"/>
    </row>
    <row r="110" spans="13:14" x14ac:dyDescent="0.25">
      <c r="M110" s="687"/>
      <c r="N110" s="687"/>
    </row>
    <row r="111" spans="13:14" x14ac:dyDescent="0.25">
      <c r="M111" s="687"/>
    </row>
    <row r="112" spans="13:14" x14ac:dyDescent="0.25">
      <c r="M112" s="687"/>
    </row>
    <row r="113" spans="13:13" x14ac:dyDescent="0.25">
      <c r="M113" s="687"/>
    </row>
    <row r="114" spans="13:13" x14ac:dyDescent="0.25">
      <c r="M114" s="687"/>
    </row>
    <row r="115" spans="13:13" x14ac:dyDescent="0.25">
      <c r="M115" s="687"/>
    </row>
    <row r="116" spans="13:13" x14ac:dyDescent="0.25">
      <c r="M116" s="687"/>
    </row>
  </sheetData>
  <mergeCells count="19">
    <mergeCell ref="A53:J53"/>
    <mergeCell ref="A94:J94"/>
    <mergeCell ref="A92:J92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4"/>
  <sheetViews>
    <sheetView view="pageBreakPreview" zoomScale="68" zoomScaleNormal="100" zoomScaleSheetLayoutView="68" workbookViewId="0">
      <pane ySplit="4" topLeftCell="A116" activePane="bottomLeft" state="frozen"/>
      <selection activeCell="A132" sqref="A132:E132"/>
      <selection pane="bottomLeft" activeCell="G7" sqref="G7"/>
    </sheetView>
  </sheetViews>
  <sheetFormatPr defaultColWidth="5.7109375" defaultRowHeight="12.75" x14ac:dyDescent="0.2"/>
  <cols>
    <col min="1" max="1" width="113.42578125" style="90" customWidth="1"/>
    <col min="2" max="2" width="10.140625" style="90" bestFit="1" customWidth="1"/>
    <col min="3" max="3" width="18.85546875" style="90" customWidth="1"/>
    <col min="4" max="4" width="20.7109375" style="90" customWidth="1"/>
    <col min="5" max="5" width="18.85546875" style="91" customWidth="1"/>
    <col min="6" max="6" width="1.140625" style="90" customWidth="1"/>
    <col min="7" max="7" width="32.7109375" style="90" customWidth="1"/>
    <col min="8" max="254" width="9.140625" style="90" customWidth="1"/>
    <col min="255" max="255" width="5.7109375" style="90"/>
    <col min="256" max="256" width="5.7109375" style="90" customWidth="1"/>
    <col min="257" max="257" width="112.5703125" style="90" customWidth="1"/>
    <col min="258" max="258" width="10.140625" style="90" bestFit="1" customWidth="1"/>
    <col min="259" max="259" width="18.85546875" style="90" customWidth="1"/>
    <col min="260" max="260" width="19" style="90" customWidth="1"/>
    <col min="261" max="261" width="19.5703125" style="90" customWidth="1"/>
    <col min="262" max="262" width="16.7109375" style="90" customWidth="1"/>
    <col min="263" max="510" width="9.140625" style="90" customWidth="1"/>
    <col min="511" max="511" width="5.7109375" style="90"/>
    <col min="512" max="512" width="5.7109375" style="90" customWidth="1"/>
    <col min="513" max="513" width="112.5703125" style="90" customWidth="1"/>
    <col min="514" max="514" width="10.140625" style="90" bestFit="1" customWidth="1"/>
    <col min="515" max="515" width="18.85546875" style="90" customWidth="1"/>
    <col min="516" max="516" width="19" style="90" customWidth="1"/>
    <col min="517" max="517" width="19.5703125" style="90" customWidth="1"/>
    <col min="518" max="518" width="16.7109375" style="90" customWidth="1"/>
    <col min="519" max="766" width="9.140625" style="90" customWidth="1"/>
    <col min="767" max="767" width="5.7109375" style="90"/>
    <col min="768" max="768" width="5.7109375" style="90" customWidth="1"/>
    <col min="769" max="769" width="112.5703125" style="90" customWidth="1"/>
    <col min="770" max="770" width="10.140625" style="90" bestFit="1" customWidth="1"/>
    <col min="771" max="771" width="18.85546875" style="90" customWidth="1"/>
    <col min="772" max="772" width="19" style="90" customWidth="1"/>
    <col min="773" max="773" width="19.5703125" style="90" customWidth="1"/>
    <col min="774" max="774" width="16.7109375" style="90" customWidth="1"/>
    <col min="775" max="1022" width="9.140625" style="90" customWidth="1"/>
    <col min="1023" max="1023" width="5.7109375" style="90"/>
    <col min="1024" max="1024" width="5.7109375" style="90" customWidth="1"/>
    <col min="1025" max="1025" width="112.5703125" style="90" customWidth="1"/>
    <col min="1026" max="1026" width="10.140625" style="90" bestFit="1" customWidth="1"/>
    <col min="1027" max="1027" width="18.85546875" style="90" customWidth="1"/>
    <col min="1028" max="1028" width="19" style="90" customWidth="1"/>
    <col min="1029" max="1029" width="19.5703125" style="90" customWidth="1"/>
    <col min="1030" max="1030" width="16.7109375" style="90" customWidth="1"/>
    <col min="1031" max="1278" width="9.140625" style="90" customWidth="1"/>
    <col min="1279" max="1279" width="5.7109375" style="90"/>
    <col min="1280" max="1280" width="5.7109375" style="90" customWidth="1"/>
    <col min="1281" max="1281" width="112.5703125" style="90" customWidth="1"/>
    <col min="1282" max="1282" width="10.140625" style="90" bestFit="1" customWidth="1"/>
    <col min="1283" max="1283" width="18.85546875" style="90" customWidth="1"/>
    <col min="1284" max="1284" width="19" style="90" customWidth="1"/>
    <col min="1285" max="1285" width="19.5703125" style="90" customWidth="1"/>
    <col min="1286" max="1286" width="16.7109375" style="90" customWidth="1"/>
    <col min="1287" max="1534" width="9.140625" style="90" customWidth="1"/>
    <col min="1535" max="1535" width="5.7109375" style="90"/>
    <col min="1536" max="1536" width="5.7109375" style="90" customWidth="1"/>
    <col min="1537" max="1537" width="112.5703125" style="90" customWidth="1"/>
    <col min="1538" max="1538" width="10.140625" style="90" bestFit="1" customWidth="1"/>
    <col min="1539" max="1539" width="18.85546875" style="90" customWidth="1"/>
    <col min="1540" max="1540" width="19" style="90" customWidth="1"/>
    <col min="1541" max="1541" width="19.5703125" style="90" customWidth="1"/>
    <col min="1542" max="1542" width="16.7109375" style="90" customWidth="1"/>
    <col min="1543" max="1790" width="9.140625" style="90" customWidth="1"/>
    <col min="1791" max="1791" width="5.7109375" style="90"/>
    <col min="1792" max="1792" width="5.7109375" style="90" customWidth="1"/>
    <col min="1793" max="1793" width="112.5703125" style="90" customWidth="1"/>
    <col min="1794" max="1794" width="10.140625" style="90" bestFit="1" customWidth="1"/>
    <col min="1795" max="1795" width="18.85546875" style="90" customWidth="1"/>
    <col min="1796" max="1796" width="19" style="90" customWidth="1"/>
    <col min="1797" max="1797" width="19.5703125" style="90" customWidth="1"/>
    <col min="1798" max="1798" width="16.7109375" style="90" customWidth="1"/>
    <col min="1799" max="2046" width="9.140625" style="90" customWidth="1"/>
    <col min="2047" max="2047" width="5.7109375" style="90"/>
    <col min="2048" max="2048" width="5.7109375" style="90" customWidth="1"/>
    <col min="2049" max="2049" width="112.5703125" style="90" customWidth="1"/>
    <col min="2050" max="2050" width="10.140625" style="90" bestFit="1" customWidth="1"/>
    <col min="2051" max="2051" width="18.85546875" style="90" customWidth="1"/>
    <col min="2052" max="2052" width="19" style="90" customWidth="1"/>
    <col min="2053" max="2053" width="19.5703125" style="90" customWidth="1"/>
    <col min="2054" max="2054" width="16.7109375" style="90" customWidth="1"/>
    <col min="2055" max="2302" width="9.140625" style="90" customWidth="1"/>
    <col min="2303" max="2303" width="5.7109375" style="90"/>
    <col min="2304" max="2304" width="5.7109375" style="90" customWidth="1"/>
    <col min="2305" max="2305" width="112.5703125" style="90" customWidth="1"/>
    <col min="2306" max="2306" width="10.140625" style="90" bestFit="1" customWidth="1"/>
    <col min="2307" max="2307" width="18.85546875" style="90" customWidth="1"/>
    <col min="2308" max="2308" width="19" style="90" customWidth="1"/>
    <col min="2309" max="2309" width="19.5703125" style="90" customWidth="1"/>
    <col min="2310" max="2310" width="16.7109375" style="90" customWidth="1"/>
    <col min="2311" max="2558" width="9.140625" style="90" customWidth="1"/>
    <col min="2559" max="2559" width="5.7109375" style="90"/>
    <col min="2560" max="2560" width="5.7109375" style="90" customWidth="1"/>
    <col min="2561" max="2561" width="112.5703125" style="90" customWidth="1"/>
    <col min="2562" max="2562" width="10.140625" style="90" bestFit="1" customWidth="1"/>
    <col min="2563" max="2563" width="18.85546875" style="90" customWidth="1"/>
    <col min="2564" max="2564" width="19" style="90" customWidth="1"/>
    <col min="2565" max="2565" width="19.5703125" style="90" customWidth="1"/>
    <col min="2566" max="2566" width="16.7109375" style="90" customWidth="1"/>
    <col min="2567" max="2814" width="9.140625" style="90" customWidth="1"/>
    <col min="2815" max="2815" width="5.7109375" style="90"/>
    <col min="2816" max="2816" width="5.7109375" style="90" customWidth="1"/>
    <col min="2817" max="2817" width="112.5703125" style="90" customWidth="1"/>
    <col min="2818" max="2818" width="10.140625" style="90" bestFit="1" customWidth="1"/>
    <col min="2819" max="2819" width="18.85546875" style="90" customWidth="1"/>
    <col min="2820" max="2820" width="19" style="90" customWidth="1"/>
    <col min="2821" max="2821" width="19.5703125" style="90" customWidth="1"/>
    <col min="2822" max="2822" width="16.7109375" style="90" customWidth="1"/>
    <col min="2823" max="3070" width="9.140625" style="90" customWidth="1"/>
    <col min="3071" max="3071" width="5.7109375" style="90"/>
    <col min="3072" max="3072" width="5.7109375" style="90" customWidth="1"/>
    <col min="3073" max="3073" width="112.5703125" style="90" customWidth="1"/>
    <col min="3074" max="3074" width="10.140625" style="90" bestFit="1" customWidth="1"/>
    <col min="3075" max="3075" width="18.85546875" style="90" customWidth="1"/>
    <col min="3076" max="3076" width="19" style="90" customWidth="1"/>
    <col min="3077" max="3077" width="19.5703125" style="90" customWidth="1"/>
    <col min="3078" max="3078" width="16.7109375" style="90" customWidth="1"/>
    <col min="3079" max="3326" width="9.140625" style="90" customWidth="1"/>
    <col min="3327" max="3327" width="5.7109375" style="90"/>
    <col min="3328" max="3328" width="5.7109375" style="90" customWidth="1"/>
    <col min="3329" max="3329" width="112.5703125" style="90" customWidth="1"/>
    <col min="3330" max="3330" width="10.140625" style="90" bestFit="1" customWidth="1"/>
    <col min="3331" max="3331" width="18.85546875" style="90" customWidth="1"/>
    <col min="3332" max="3332" width="19" style="90" customWidth="1"/>
    <col min="3333" max="3333" width="19.5703125" style="90" customWidth="1"/>
    <col min="3334" max="3334" width="16.7109375" style="90" customWidth="1"/>
    <col min="3335" max="3582" width="9.140625" style="90" customWidth="1"/>
    <col min="3583" max="3583" width="5.7109375" style="90"/>
    <col min="3584" max="3584" width="5.7109375" style="90" customWidth="1"/>
    <col min="3585" max="3585" width="112.5703125" style="90" customWidth="1"/>
    <col min="3586" max="3586" width="10.140625" style="90" bestFit="1" customWidth="1"/>
    <col min="3587" max="3587" width="18.85546875" style="90" customWidth="1"/>
    <col min="3588" max="3588" width="19" style="90" customWidth="1"/>
    <col min="3589" max="3589" width="19.5703125" style="90" customWidth="1"/>
    <col min="3590" max="3590" width="16.7109375" style="90" customWidth="1"/>
    <col min="3591" max="3838" width="9.140625" style="90" customWidth="1"/>
    <col min="3839" max="3839" width="5.7109375" style="90"/>
    <col min="3840" max="3840" width="5.7109375" style="90" customWidth="1"/>
    <col min="3841" max="3841" width="112.5703125" style="90" customWidth="1"/>
    <col min="3842" max="3842" width="10.140625" style="90" bestFit="1" customWidth="1"/>
    <col min="3843" max="3843" width="18.85546875" style="90" customWidth="1"/>
    <col min="3844" max="3844" width="19" style="90" customWidth="1"/>
    <col min="3845" max="3845" width="19.5703125" style="90" customWidth="1"/>
    <col min="3846" max="3846" width="16.7109375" style="90" customWidth="1"/>
    <col min="3847" max="4094" width="9.140625" style="90" customWidth="1"/>
    <col min="4095" max="4095" width="5.7109375" style="90"/>
    <col min="4096" max="4096" width="5.7109375" style="90" customWidth="1"/>
    <col min="4097" max="4097" width="112.5703125" style="90" customWidth="1"/>
    <col min="4098" max="4098" width="10.140625" style="90" bestFit="1" customWidth="1"/>
    <col min="4099" max="4099" width="18.85546875" style="90" customWidth="1"/>
    <col min="4100" max="4100" width="19" style="90" customWidth="1"/>
    <col min="4101" max="4101" width="19.5703125" style="90" customWidth="1"/>
    <col min="4102" max="4102" width="16.7109375" style="90" customWidth="1"/>
    <col min="4103" max="4350" width="9.140625" style="90" customWidth="1"/>
    <col min="4351" max="4351" width="5.7109375" style="90"/>
    <col min="4352" max="4352" width="5.7109375" style="90" customWidth="1"/>
    <col min="4353" max="4353" width="112.5703125" style="90" customWidth="1"/>
    <col min="4354" max="4354" width="10.140625" style="90" bestFit="1" customWidth="1"/>
    <col min="4355" max="4355" width="18.85546875" style="90" customWidth="1"/>
    <col min="4356" max="4356" width="19" style="90" customWidth="1"/>
    <col min="4357" max="4357" width="19.5703125" style="90" customWidth="1"/>
    <col min="4358" max="4358" width="16.7109375" style="90" customWidth="1"/>
    <col min="4359" max="4606" width="9.140625" style="90" customWidth="1"/>
    <col min="4607" max="4607" width="5.7109375" style="90"/>
    <col min="4608" max="4608" width="5.7109375" style="90" customWidth="1"/>
    <col min="4609" max="4609" width="112.5703125" style="90" customWidth="1"/>
    <col min="4610" max="4610" width="10.140625" style="90" bestFit="1" customWidth="1"/>
    <col min="4611" max="4611" width="18.85546875" style="90" customWidth="1"/>
    <col min="4612" max="4612" width="19" style="90" customWidth="1"/>
    <col min="4613" max="4613" width="19.5703125" style="90" customWidth="1"/>
    <col min="4614" max="4614" width="16.7109375" style="90" customWidth="1"/>
    <col min="4615" max="4862" width="9.140625" style="90" customWidth="1"/>
    <col min="4863" max="4863" width="5.7109375" style="90"/>
    <col min="4864" max="4864" width="5.7109375" style="90" customWidth="1"/>
    <col min="4865" max="4865" width="112.5703125" style="90" customWidth="1"/>
    <col min="4866" max="4866" width="10.140625" style="90" bestFit="1" customWidth="1"/>
    <col min="4867" max="4867" width="18.85546875" style="90" customWidth="1"/>
    <col min="4868" max="4868" width="19" style="90" customWidth="1"/>
    <col min="4869" max="4869" width="19.5703125" style="90" customWidth="1"/>
    <col min="4870" max="4870" width="16.7109375" style="90" customWidth="1"/>
    <col min="4871" max="5118" width="9.140625" style="90" customWidth="1"/>
    <col min="5119" max="5119" width="5.7109375" style="90"/>
    <col min="5120" max="5120" width="5.7109375" style="90" customWidth="1"/>
    <col min="5121" max="5121" width="112.5703125" style="90" customWidth="1"/>
    <col min="5122" max="5122" width="10.140625" style="90" bestFit="1" customWidth="1"/>
    <col min="5123" max="5123" width="18.85546875" style="90" customWidth="1"/>
    <col min="5124" max="5124" width="19" style="90" customWidth="1"/>
    <col min="5125" max="5125" width="19.5703125" style="90" customWidth="1"/>
    <col min="5126" max="5126" width="16.7109375" style="90" customWidth="1"/>
    <col min="5127" max="5374" width="9.140625" style="90" customWidth="1"/>
    <col min="5375" max="5375" width="5.7109375" style="90"/>
    <col min="5376" max="5376" width="5.7109375" style="90" customWidth="1"/>
    <col min="5377" max="5377" width="112.5703125" style="90" customWidth="1"/>
    <col min="5378" max="5378" width="10.140625" style="90" bestFit="1" customWidth="1"/>
    <col min="5379" max="5379" width="18.85546875" style="90" customWidth="1"/>
    <col min="5380" max="5380" width="19" style="90" customWidth="1"/>
    <col min="5381" max="5381" width="19.5703125" style="90" customWidth="1"/>
    <col min="5382" max="5382" width="16.7109375" style="90" customWidth="1"/>
    <col min="5383" max="5630" width="9.140625" style="90" customWidth="1"/>
    <col min="5631" max="5631" width="5.7109375" style="90"/>
    <col min="5632" max="5632" width="5.7109375" style="90" customWidth="1"/>
    <col min="5633" max="5633" width="112.5703125" style="90" customWidth="1"/>
    <col min="5634" max="5634" width="10.140625" style="90" bestFit="1" customWidth="1"/>
    <col min="5635" max="5635" width="18.85546875" style="90" customWidth="1"/>
    <col min="5636" max="5636" width="19" style="90" customWidth="1"/>
    <col min="5637" max="5637" width="19.5703125" style="90" customWidth="1"/>
    <col min="5638" max="5638" width="16.7109375" style="90" customWidth="1"/>
    <col min="5639" max="5886" width="9.140625" style="90" customWidth="1"/>
    <col min="5887" max="5887" width="5.7109375" style="90"/>
    <col min="5888" max="5888" width="5.7109375" style="90" customWidth="1"/>
    <col min="5889" max="5889" width="112.5703125" style="90" customWidth="1"/>
    <col min="5890" max="5890" width="10.140625" style="90" bestFit="1" customWidth="1"/>
    <col min="5891" max="5891" width="18.85546875" style="90" customWidth="1"/>
    <col min="5892" max="5892" width="19" style="90" customWidth="1"/>
    <col min="5893" max="5893" width="19.5703125" style="90" customWidth="1"/>
    <col min="5894" max="5894" width="16.7109375" style="90" customWidth="1"/>
    <col min="5895" max="6142" width="9.140625" style="90" customWidth="1"/>
    <col min="6143" max="6143" width="5.7109375" style="90"/>
    <col min="6144" max="6144" width="5.7109375" style="90" customWidth="1"/>
    <col min="6145" max="6145" width="112.5703125" style="90" customWidth="1"/>
    <col min="6146" max="6146" width="10.140625" style="90" bestFit="1" customWidth="1"/>
    <col min="6147" max="6147" width="18.85546875" style="90" customWidth="1"/>
    <col min="6148" max="6148" width="19" style="90" customWidth="1"/>
    <col min="6149" max="6149" width="19.5703125" style="90" customWidth="1"/>
    <col min="6150" max="6150" width="16.7109375" style="90" customWidth="1"/>
    <col min="6151" max="6398" width="9.140625" style="90" customWidth="1"/>
    <col min="6399" max="6399" width="5.7109375" style="90"/>
    <col min="6400" max="6400" width="5.7109375" style="90" customWidth="1"/>
    <col min="6401" max="6401" width="112.5703125" style="90" customWidth="1"/>
    <col min="6402" max="6402" width="10.140625" style="90" bestFit="1" customWidth="1"/>
    <col min="6403" max="6403" width="18.85546875" style="90" customWidth="1"/>
    <col min="6404" max="6404" width="19" style="90" customWidth="1"/>
    <col min="6405" max="6405" width="19.5703125" style="90" customWidth="1"/>
    <col min="6406" max="6406" width="16.7109375" style="90" customWidth="1"/>
    <col min="6407" max="6654" width="9.140625" style="90" customWidth="1"/>
    <col min="6655" max="6655" width="5.7109375" style="90"/>
    <col min="6656" max="6656" width="5.7109375" style="90" customWidth="1"/>
    <col min="6657" max="6657" width="112.5703125" style="90" customWidth="1"/>
    <col min="6658" max="6658" width="10.140625" style="90" bestFit="1" customWidth="1"/>
    <col min="6659" max="6659" width="18.85546875" style="90" customWidth="1"/>
    <col min="6660" max="6660" width="19" style="90" customWidth="1"/>
    <col min="6661" max="6661" width="19.5703125" style="90" customWidth="1"/>
    <col min="6662" max="6662" width="16.7109375" style="90" customWidth="1"/>
    <col min="6663" max="6910" width="9.140625" style="90" customWidth="1"/>
    <col min="6911" max="6911" width="5.7109375" style="90"/>
    <col min="6912" max="6912" width="5.7109375" style="90" customWidth="1"/>
    <col min="6913" max="6913" width="112.5703125" style="90" customWidth="1"/>
    <col min="6914" max="6914" width="10.140625" style="90" bestFit="1" customWidth="1"/>
    <col min="6915" max="6915" width="18.85546875" style="90" customWidth="1"/>
    <col min="6916" max="6916" width="19" style="90" customWidth="1"/>
    <col min="6917" max="6917" width="19.5703125" style="90" customWidth="1"/>
    <col min="6918" max="6918" width="16.7109375" style="90" customWidth="1"/>
    <col min="6919" max="7166" width="9.140625" style="90" customWidth="1"/>
    <col min="7167" max="7167" width="5.7109375" style="90"/>
    <col min="7168" max="7168" width="5.7109375" style="90" customWidth="1"/>
    <col min="7169" max="7169" width="112.5703125" style="90" customWidth="1"/>
    <col min="7170" max="7170" width="10.140625" style="90" bestFit="1" customWidth="1"/>
    <col min="7171" max="7171" width="18.85546875" style="90" customWidth="1"/>
    <col min="7172" max="7172" width="19" style="90" customWidth="1"/>
    <col min="7173" max="7173" width="19.5703125" style="90" customWidth="1"/>
    <col min="7174" max="7174" width="16.7109375" style="90" customWidth="1"/>
    <col min="7175" max="7422" width="9.140625" style="90" customWidth="1"/>
    <col min="7423" max="7423" width="5.7109375" style="90"/>
    <col min="7424" max="7424" width="5.7109375" style="90" customWidth="1"/>
    <col min="7425" max="7425" width="112.5703125" style="90" customWidth="1"/>
    <col min="7426" max="7426" width="10.140625" style="90" bestFit="1" customWidth="1"/>
    <col min="7427" max="7427" width="18.85546875" style="90" customWidth="1"/>
    <col min="7428" max="7428" width="19" style="90" customWidth="1"/>
    <col min="7429" max="7429" width="19.5703125" style="90" customWidth="1"/>
    <col min="7430" max="7430" width="16.7109375" style="90" customWidth="1"/>
    <col min="7431" max="7678" width="9.140625" style="90" customWidth="1"/>
    <col min="7679" max="7679" width="5.7109375" style="90"/>
    <col min="7680" max="7680" width="5.7109375" style="90" customWidth="1"/>
    <col min="7681" max="7681" width="112.5703125" style="90" customWidth="1"/>
    <col min="7682" max="7682" width="10.140625" style="90" bestFit="1" customWidth="1"/>
    <col min="7683" max="7683" width="18.85546875" style="90" customWidth="1"/>
    <col min="7684" max="7684" width="19" style="90" customWidth="1"/>
    <col min="7685" max="7685" width="19.5703125" style="90" customWidth="1"/>
    <col min="7686" max="7686" width="16.7109375" style="90" customWidth="1"/>
    <col min="7687" max="7934" width="9.140625" style="90" customWidth="1"/>
    <col min="7935" max="7935" width="5.7109375" style="90"/>
    <col min="7936" max="7936" width="5.7109375" style="90" customWidth="1"/>
    <col min="7937" max="7937" width="112.5703125" style="90" customWidth="1"/>
    <col min="7938" max="7938" width="10.140625" style="90" bestFit="1" customWidth="1"/>
    <col min="7939" max="7939" width="18.85546875" style="90" customWidth="1"/>
    <col min="7940" max="7940" width="19" style="90" customWidth="1"/>
    <col min="7941" max="7941" width="19.5703125" style="90" customWidth="1"/>
    <col min="7942" max="7942" width="16.7109375" style="90" customWidth="1"/>
    <col min="7943" max="8190" width="9.140625" style="90" customWidth="1"/>
    <col min="8191" max="8191" width="5.7109375" style="90"/>
    <col min="8192" max="8192" width="5.7109375" style="90" customWidth="1"/>
    <col min="8193" max="8193" width="112.5703125" style="90" customWidth="1"/>
    <col min="8194" max="8194" width="10.140625" style="90" bestFit="1" customWidth="1"/>
    <col min="8195" max="8195" width="18.85546875" style="90" customWidth="1"/>
    <col min="8196" max="8196" width="19" style="90" customWidth="1"/>
    <col min="8197" max="8197" width="19.5703125" style="90" customWidth="1"/>
    <col min="8198" max="8198" width="16.7109375" style="90" customWidth="1"/>
    <col min="8199" max="8446" width="9.140625" style="90" customWidth="1"/>
    <col min="8447" max="8447" width="5.7109375" style="90"/>
    <col min="8448" max="8448" width="5.7109375" style="90" customWidth="1"/>
    <col min="8449" max="8449" width="112.5703125" style="90" customWidth="1"/>
    <col min="8450" max="8450" width="10.140625" style="90" bestFit="1" customWidth="1"/>
    <col min="8451" max="8451" width="18.85546875" style="90" customWidth="1"/>
    <col min="8452" max="8452" width="19" style="90" customWidth="1"/>
    <col min="8453" max="8453" width="19.5703125" style="90" customWidth="1"/>
    <col min="8454" max="8454" width="16.7109375" style="90" customWidth="1"/>
    <col min="8455" max="8702" width="9.140625" style="90" customWidth="1"/>
    <col min="8703" max="8703" width="5.7109375" style="90"/>
    <col min="8704" max="8704" width="5.7109375" style="90" customWidth="1"/>
    <col min="8705" max="8705" width="112.5703125" style="90" customWidth="1"/>
    <col min="8706" max="8706" width="10.140625" style="90" bestFit="1" customWidth="1"/>
    <col min="8707" max="8707" width="18.85546875" style="90" customWidth="1"/>
    <col min="8708" max="8708" width="19" style="90" customWidth="1"/>
    <col min="8709" max="8709" width="19.5703125" style="90" customWidth="1"/>
    <col min="8710" max="8710" width="16.7109375" style="90" customWidth="1"/>
    <col min="8711" max="8958" width="9.140625" style="90" customWidth="1"/>
    <col min="8959" max="8959" width="5.7109375" style="90"/>
    <col min="8960" max="8960" width="5.7109375" style="90" customWidth="1"/>
    <col min="8961" max="8961" width="112.5703125" style="90" customWidth="1"/>
    <col min="8962" max="8962" width="10.140625" style="90" bestFit="1" customWidth="1"/>
    <col min="8963" max="8963" width="18.85546875" style="90" customWidth="1"/>
    <col min="8964" max="8964" width="19" style="90" customWidth="1"/>
    <col min="8965" max="8965" width="19.5703125" style="90" customWidth="1"/>
    <col min="8966" max="8966" width="16.7109375" style="90" customWidth="1"/>
    <col min="8967" max="9214" width="9.140625" style="90" customWidth="1"/>
    <col min="9215" max="9215" width="5.7109375" style="90"/>
    <col min="9216" max="9216" width="5.7109375" style="90" customWidth="1"/>
    <col min="9217" max="9217" width="112.5703125" style="90" customWidth="1"/>
    <col min="9218" max="9218" width="10.140625" style="90" bestFit="1" customWidth="1"/>
    <col min="9219" max="9219" width="18.85546875" style="90" customWidth="1"/>
    <col min="9220" max="9220" width="19" style="90" customWidth="1"/>
    <col min="9221" max="9221" width="19.5703125" style="90" customWidth="1"/>
    <col min="9222" max="9222" width="16.7109375" style="90" customWidth="1"/>
    <col min="9223" max="9470" width="9.140625" style="90" customWidth="1"/>
    <col min="9471" max="9471" width="5.7109375" style="90"/>
    <col min="9472" max="9472" width="5.7109375" style="90" customWidth="1"/>
    <col min="9473" max="9473" width="112.5703125" style="90" customWidth="1"/>
    <col min="9474" max="9474" width="10.140625" style="90" bestFit="1" customWidth="1"/>
    <col min="9475" max="9475" width="18.85546875" style="90" customWidth="1"/>
    <col min="9476" max="9476" width="19" style="90" customWidth="1"/>
    <col min="9477" max="9477" width="19.5703125" style="90" customWidth="1"/>
    <col min="9478" max="9478" width="16.7109375" style="90" customWidth="1"/>
    <col min="9479" max="9726" width="9.140625" style="90" customWidth="1"/>
    <col min="9727" max="9727" width="5.7109375" style="90"/>
    <col min="9728" max="9728" width="5.7109375" style="90" customWidth="1"/>
    <col min="9729" max="9729" width="112.5703125" style="90" customWidth="1"/>
    <col min="9730" max="9730" width="10.140625" style="90" bestFit="1" customWidth="1"/>
    <col min="9731" max="9731" width="18.85546875" style="90" customWidth="1"/>
    <col min="9732" max="9732" width="19" style="90" customWidth="1"/>
    <col min="9733" max="9733" width="19.5703125" style="90" customWidth="1"/>
    <col min="9734" max="9734" width="16.7109375" style="90" customWidth="1"/>
    <col min="9735" max="9982" width="9.140625" style="90" customWidth="1"/>
    <col min="9983" max="9983" width="5.7109375" style="90"/>
    <col min="9984" max="9984" width="5.7109375" style="90" customWidth="1"/>
    <col min="9985" max="9985" width="112.5703125" style="90" customWidth="1"/>
    <col min="9986" max="9986" width="10.140625" style="90" bestFit="1" customWidth="1"/>
    <col min="9987" max="9987" width="18.85546875" style="90" customWidth="1"/>
    <col min="9988" max="9988" width="19" style="90" customWidth="1"/>
    <col min="9989" max="9989" width="19.5703125" style="90" customWidth="1"/>
    <col min="9990" max="9990" width="16.7109375" style="90" customWidth="1"/>
    <col min="9991" max="10238" width="9.140625" style="90" customWidth="1"/>
    <col min="10239" max="10239" width="5.7109375" style="90"/>
    <col min="10240" max="10240" width="5.7109375" style="90" customWidth="1"/>
    <col min="10241" max="10241" width="112.5703125" style="90" customWidth="1"/>
    <col min="10242" max="10242" width="10.140625" style="90" bestFit="1" customWidth="1"/>
    <col min="10243" max="10243" width="18.85546875" style="90" customWidth="1"/>
    <col min="10244" max="10244" width="19" style="90" customWidth="1"/>
    <col min="10245" max="10245" width="19.5703125" style="90" customWidth="1"/>
    <col min="10246" max="10246" width="16.7109375" style="90" customWidth="1"/>
    <col min="10247" max="10494" width="9.140625" style="90" customWidth="1"/>
    <col min="10495" max="10495" width="5.7109375" style="90"/>
    <col min="10496" max="10496" width="5.7109375" style="90" customWidth="1"/>
    <col min="10497" max="10497" width="112.5703125" style="90" customWidth="1"/>
    <col min="10498" max="10498" width="10.140625" style="90" bestFit="1" customWidth="1"/>
    <col min="10499" max="10499" width="18.85546875" style="90" customWidth="1"/>
    <col min="10500" max="10500" width="19" style="90" customWidth="1"/>
    <col min="10501" max="10501" width="19.5703125" style="90" customWidth="1"/>
    <col min="10502" max="10502" width="16.7109375" style="90" customWidth="1"/>
    <col min="10503" max="10750" width="9.140625" style="90" customWidth="1"/>
    <col min="10751" max="10751" width="5.7109375" style="90"/>
    <col min="10752" max="10752" width="5.7109375" style="90" customWidth="1"/>
    <col min="10753" max="10753" width="112.5703125" style="90" customWidth="1"/>
    <col min="10754" max="10754" width="10.140625" style="90" bestFit="1" customWidth="1"/>
    <col min="10755" max="10755" width="18.85546875" style="90" customWidth="1"/>
    <col min="10756" max="10756" width="19" style="90" customWidth="1"/>
    <col min="10757" max="10757" width="19.5703125" style="90" customWidth="1"/>
    <col min="10758" max="10758" width="16.7109375" style="90" customWidth="1"/>
    <col min="10759" max="11006" width="9.140625" style="90" customWidth="1"/>
    <col min="11007" max="11007" width="5.7109375" style="90"/>
    <col min="11008" max="11008" width="5.7109375" style="90" customWidth="1"/>
    <col min="11009" max="11009" width="112.5703125" style="90" customWidth="1"/>
    <col min="11010" max="11010" width="10.140625" style="90" bestFit="1" customWidth="1"/>
    <col min="11011" max="11011" width="18.85546875" style="90" customWidth="1"/>
    <col min="11012" max="11012" width="19" style="90" customWidth="1"/>
    <col min="11013" max="11013" width="19.5703125" style="90" customWidth="1"/>
    <col min="11014" max="11014" width="16.7109375" style="90" customWidth="1"/>
    <col min="11015" max="11262" width="9.140625" style="90" customWidth="1"/>
    <col min="11263" max="11263" width="5.7109375" style="90"/>
    <col min="11264" max="11264" width="5.7109375" style="90" customWidth="1"/>
    <col min="11265" max="11265" width="112.5703125" style="90" customWidth="1"/>
    <col min="11266" max="11266" width="10.140625" style="90" bestFit="1" customWidth="1"/>
    <col min="11267" max="11267" width="18.85546875" style="90" customWidth="1"/>
    <col min="11268" max="11268" width="19" style="90" customWidth="1"/>
    <col min="11269" max="11269" width="19.5703125" style="90" customWidth="1"/>
    <col min="11270" max="11270" width="16.7109375" style="90" customWidth="1"/>
    <col min="11271" max="11518" width="9.140625" style="90" customWidth="1"/>
    <col min="11519" max="11519" width="5.7109375" style="90"/>
    <col min="11520" max="11520" width="5.7109375" style="90" customWidth="1"/>
    <col min="11521" max="11521" width="112.5703125" style="90" customWidth="1"/>
    <col min="11522" max="11522" width="10.140625" style="90" bestFit="1" customWidth="1"/>
    <col min="11523" max="11523" width="18.85546875" style="90" customWidth="1"/>
    <col min="11524" max="11524" width="19" style="90" customWidth="1"/>
    <col min="11525" max="11525" width="19.5703125" style="90" customWidth="1"/>
    <col min="11526" max="11526" width="16.7109375" style="90" customWidth="1"/>
    <col min="11527" max="11774" width="9.140625" style="90" customWidth="1"/>
    <col min="11775" max="11775" width="5.7109375" style="90"/>
    <col min="11776" max="11776" width="5.7109375" style="90" customWidth="1"/>
    <col min="11777" max="11777" width="112.5703125" style="90" customWidth="1"/>
    <col min="11778" max="11778" width="10.140625" style="90" bestFit="1" customWidth="1"/>
    <col min="11779" max="11779" width="18.85546875" style="90" customWidth="1"/>
    <col min="11780" max="11780" width="19" style="90" customWidth="1"/>
    <col min="11781" max="11781" width="19.5703125" style="90" customWidth="1"/>
    <col min="11782" max="11782" width="16.7109375" style="90" customWidth="1"/>
    <col min="11783" max="12030" width="9.140625" style="90" customWidth="1"/>
    <col min="12031" max="12031" width="5.7109375" style="90"/>
    <col min="12032" max="12032" width="5.7109375" style="90" customWidth="1"/>
    <col min="12033" max="12033" width="112.5703125" style="90" customWidth="1"/>
    <col min="12034" max="12034" width="10.140625" style="90" bestFit="1" customWidth="1"/>
    <col min="12035" max="12035" width="18.85546875" style="90" customWidth="1"/>
    <col min="12036" max="12036" width="19" style="90" customWidth="1"/>
    <col min="12037" max="12037" width="19.5703125" style="90" customWidth="1"/>
    <col min="12038" max="12038" width="16.7109375" style="90" customWidth="1"/>
    <col min="12039" max="12286" width="9.140625" style="90" customWidth="1"/>
    <col min="12287" max="12287" width="5.7109375" style="90"/>
    <col min="12288" max="12288" width="5.7109375" style="90" customWidth="1"/>
    <col min="12289" max="12289" width="112.5703125" style="90" customWidth="1"/>
    <col min="12290" max="12290" width="10.140625" style="90" bestFit="1" customWidth="1"/>
    <col min="12291" max="12291" width="18.85546875" style="90" customWidth="1"/>
    <col min="12292" max="12292" width="19" style="90" customWidth="1"/>
    <col min="12293" max="12293" width="19.5703125" style="90" customWidth="1"/>
    <col min="12294" max="12294" width="16.7109375" style="90" customWidth="1"/>
    <col min="12295" max="12542" width="9.140625" style="90" customWidth="1"/>
    <col min="12543" max="12543" width="5.7109375" style="90"/>
    <col min="12544" max="12544" width="5.7109375" style="90" customWidth="1"/>
    <col min="12545" max="12545" width="112.5703125" style="90" customWidth="1"/>
    <col min="12546" max="12546" width="10.140625" style="90" bestFit="1" customWidth="1"/>
    <col min="12547" max="12547" width="18.85546875" style="90" customWidth="1"/>
    <col min="12548" max="12548" width="19" style="90" customWidth="1"/>
    <col min="12549" max="12549" width="19.5703125" style="90" customWidth="1"/>
    <col min="12550" max="12550" width="16.7109375" style="90" customWidth="1"/>
    <col min="12551" max="12798" width="9.140625" style="90" customWidth="1"/>
    <col min="12799" max="12799" width="5.7109375" style="90"/>
    <col min="12800" max="12800" width="5.7109375" style="90" customWidth="1"/>
    <col min="12801" max="12801" width="112.5703125" style="90" customWidth="1"/>
    <col min="12802" max="12802" width="10.140625" style="90" bestFit="1" customWidth="1"/>
    <col min="12803" max="12803" width="18.85546875" style="90" customWidth="1"/>
    <col min="12804" max="12804" width="19" style="90" customWidth="1"/>
    <col min="12805" max="12805" width="19.5703125" style="90" customWidth="1"/>
    <col min="12806" max="12806" width="16.7109375" style="90" customWidth="1"/>
    <col min="12807" max="13054" width="9.140625" style="90" customWidth="1"/>
    <col min="13055" max="13055" width="5.7109375" style="90"/>
    <col min="13056" max="13056" width="5.7109375" style="90" customWidth="1"/>
    <col min="13057" max="13057" width="112.5703125" style="90" customWidth="1"/>
    <col min="13058" max="13058" width="10.140625" style="90" bestFit="1" customWidth="1"/>
    <col min="13059" max="13059" width="18.85546875" style="90" customWidth="1"/>
    <col min="13060" max="13060" width="19" style="90" customWidth="1"/>
    <col min="13061" max="13061" width="19.5703125" style="90" customWidth="1"/>
    <col min="13062" max="13062" width="16.7109375" style="90" customWidth="1"/>
    <col min="13063" max="13310" width="9.140625" style="90" customWidth="1"/>
    <col min="13311" max="13311" width="5.7109375" style="90"/>
    <col min="13312" max="13312" width="5.7109375" style="90" customWidth="1"/>
    <col min="13313" max="13313" width="112.5703125" style="90" customWidth="1"/>
    <col min="13314" max="13314" width="10.140625" style="90" bestFit="1" customWidth="1"/>
    <col min="13315" max="13315" width="18.85546875" style="90" customWidth="1"/>
    <col min="13316" max="13316" width="19" style="90" customWidth="1"/>
    <col min="13317" max="13317" width="19.5703125" style="90" customWidth="1"/>
    <col min="13318" max="13318" width="16.7109375" style="90" customWidth="1"/>
    <col min="13319" max="13566" width="9.140625" style="90" customWidth="1"/>
    <col min="13567" max="13567" width="5.7109375" style="90"/>
    <col min="13568" max="13568" width="5.7109375" style="90" customWidth="1"/>
    <col min="13569" max="13569" width="112.5703125" style="90" customWidth="1"/>
    <col min="13570" max="13570" width="10.140625" style="90" bestFit="1" customWidth="1"/>
    <col min="13571" max="13571" width="18.85546875" style="90" customWidth="1"/>
    <col min="13572" max="13572" width="19" style="90" customWidth="1"/>
    <col min="13573" max="13573" width="19.5703125" style="90" customWidth="1"/>
    <col min="13574" max="13574" width="16.7109375" style="90" customWidth="1"/>
    <col min="13575" max="13822" width="9.140625" style="90" customWidth="1"/>
    <col min="13823" max="13823" width="5.7109375" style="90"/>
    <col min="13824" max="13824" width="5.7109375" style="90" customWidth="1"/>
    <col min="13825" max="13825" width="112.5703125" style="90" customWidth="1"/>
    <col min="13826" max="13826" width="10.140625" style="90" bestFit="1" customWidth="1"/>
    <col min="13827" max="13827" width="18.85546875" style="90" customWidth="1"/>
    <col min="13828" max="13828" width="19" style="90" customWidth="1"/>
    <col min="13829" max="13829" width="19.5703125" style="90" customWidth="1"/>
    <col min="13830" max="13830" width="16.7109375" style="90" customWidth="1"/>
    <col min="13831" max="14078" width="9.140625" style="90" customWidth="1"/>
    <col min="14079" max="14079" width="5.7109375" style="90"/>
    <col min="14080" max="14080" width="5.7109375" style="90" customWidth="1"/>
    <col min="14081" max="14081" width="112.5703125" style="90" customWidth="1"/>
    <col min="14082" max="14082" width="10.140625" style="90" bestFit="1" customWidth="1"/>
    <col min="14083" max="14083" width="18.85546875" style="90" customWidth="1"/>
    <col min="14084" max="14084" width="19" style="90" customWidth="1"/>
    <col min="14085" max="14085" width="19.5703125" style="90" customWidth="1"/>
    <col min="14086" max="14086" width="16.7109375" style="90" customWidth="1"/>
    <col min="14087" max="14334" width="9.140625" style="90" customWidth="1"/>
    <col min="14335" max="14335" width="5.7109375" style="90"/>
    <col min="14336" max="14336" width="5.7109375" style="90" customWidth="1"/>
    <col min="14337" max="14337" width="112.5703125" style="90" customWidth="1"/>
    <col min="14338" max="14338" width="10.140625" style="90" bestFit="1" customWidth="1"/>
    <col min="14339" max="14339" width="18.85546875" style="90" customWidth="1"/>
    <col min="14340" max="14340" width="19" style="90" customWidth="1"/>
    <col min="14341" max="14341" width="19.5703125" style="90" customWidth="1"/>
    <col min="14342" max="14342" width="16.7109375" style="90" customWidth="1"/>
    <col min="14343" max="14590" width="9.140625" style="90" customWidth="1"/>
    <col min="14591" max="14591" width="5.7109375" style="90"/>
    <col min="14592" max="14592" width="5.7109375" style="90" customWidth="1"/>
    <col min="14593" max="14593" width="112.5703125" style="90" customWidth="1"/>
    <col min="14594" max="14594" width="10.140625" style="90" bestFit="1" customWidth="1"/>
    <col min="14595" max="14595" width="18.85546875" style="90" customWidth="1"/>
    <col min="14596" max="14596" width="19" style="90" customWidth="1"/>
    <col min="14597" max="14597" width="19.5703125" style="90" customWidth="1"/>
    <col min="14598" max="14598" width="16.7109375" style="90" customWidth="1"/>
    <col min="14599" max="14846" width="9.140625" style="90" customWidth="1"/>
    <col min="14847" max="14847" width="5.7109375" style="90"/>
    <col min="14848" max="14848" width="5.7109375" style="90" customWidth="1"/>
    <col min="14849" max="14849" width="112.5703125" style="90" customWidth="1"/>
    <col min="14850" max="14850" width="10.140625" style="90" bestFit="1" customWidth="1"/>
    <col min="14851" max="14851" width="18.85546875" style="90" customWidth="1"/>
    <col min="14852" max="14852" width="19" style="90" customWidth="1"/>
    <col min="14853" max="14853" width="19.5703125" style="90" customWidth="1"/>
    <col min="14854" max="14854" width="16.7109375" style="90" customWidth="1"/>
    <col min="14855" max="15102" width="9.140625" style="90" customWidth="1"/>
    <col min="15103" max="15103" width="5.7109375" style="90"/>
    <col min="15104" max="15104" width="5.7109375" style="90" customWidth="1"/>
    <col min="15105" max="15105" width="112.5703125" style="90" customWidth="1"/>
    <col min="15106" max="15106" width="10.140625" style="90" bestFit="1" customWidth="1"/>
    <col min="15107" max="15107" width="18.85546875" style="90" customWidth="1"/>
    <col min="15108" max="15108" width="19" style="90" customWidth="1"/>
    <col min="15109" max="15109" width="19.5703125" style="90" customWidth="1"/>
    <col min="15110" max="15110" width="16.7109375" style="90" customWidth="1"/>
    <col min="15111" max="15358" width="9.140625" style="90" customWidth="1"/>
    <col min="15359" max="15359" width="5.7109375" style="90"/>
    <col min="15360" max="15360" width="5.7109375" style="90" customWidth="1"/>
    <col min="15361" max="15361" width="112.5703125" style="90" customWidth="1"/>
    <col min="15362" max="15362" width="10.140625" style="90" bestFit="1" customWidth="1"/>
    <col min="15363" max="15363" width="18.85546875" style="90" customWidth="1"/>
    <col min="15364" max="15364" width="19" style="90" customWidth="1"/>
    <col min="15365" max="15365" width="19.5703125" style="90" customWidth="1"/>
    <col min="15366" max="15366" width="16.7109375" style="90" customWidth="1"/>
    <col min="15367" max="15614" width="9.140625" style="90" customWidth="1"/>
    <col min="15615" max="15615" width="5.7109375" style="90"/>
    <col min="15616" max="15616" width="5.7109375" style="90" customWidth="1"/>
    <col min="15617" max="15617" width="112.5703125" style="90" customWidth="1"/>
    <col min="15618" max="15618" width="10.140625" style="90" bestFit="1" customWidth="1"/>
    <col min="15619" max="15619" width="18.85546875" style="90" customWidth="1"/>
    <col min="15620" max="15620" width="19" style="90" customWidth="1"/>
    <col min="15621" max="15621" width="19.5703125" style="90" customWidth="1"/>
    <col min="15622" max="15622" width="16.7109375" style="90" customWidth="1"/>
    <col min="15623" max="15870" width="9.140625" style="90" customWidth="1"/>
    <col min="15871" max="15871" width="5.7109375" style="90"/>
    <col min="15872" max="15872" width="5.7109375" style="90" customWidth="1"/>
    <col min="15873" max="15873" width="112.5703125" style="90" customWidth="1"/>
    <col min="15874" max="15874" width="10.140625" style="90" bestFit="1" customWidth="1"/>
    <col min="15875" max="15875" width="18.85546875" style="90" customWidth="1"/>
    <col min="15876" max="15876" width="19" style="90" customWidth="1"/>
    <col min="15877" max="15877" width="19.5703125" style="90" customWidth="1"/>
    <col min="15878" max="15878" width="16.7109375" style="90" customWidth="1"/>
    <col min="15879" max="16126" width="9.140625" style="90" customWidth="1"/>
    <col min="16127" max="16127" width="5.7109375" style="90"/>
    <col min="16128" max="16128" width="5.7109375" style="90" customWidth="1"/>
    <col min="16129" max="16129" width="112.5703125" style="90" customWidth="1"/>
    <col min="16130" max="16130" width="10.140625" style="90" bestFit="1" customWidth="1"/>
    <col min="16131" max="16131" width="18.85546875" style="90" customWidth="1"/>
    <col min="16132" max="16132" width="19" style="90" customWidth="1"/>
    <col min="16133" max="16133" width="19.5703125" style="90" customWidth="1"/>
    <col min="16134" max="16134" width="16.7109375" style="90" customWidth="1"/>
    <col min="16135" max="16382" width="9.140625" style="90" customWidth="1"/>
    <col min="16383" max="16384" width="5.7109375" style="90"/>
  </cols>
  <sheetData>
    <row r="1" spans="1:10" ht="20.25" customHeight="1" x14ac:dyDescent="0.3">
      <c r="A1" s="941" t="s">
        <v>164</v>
      </c>
      <c r="B1" s="941"/>
      <c r="C1" s="941"/>
      <c r="D1" s="941"/>
      <c r="E1" s="941"/>
    </row>
    <row r="2" spans="1:10" ht="9.75" customHeight="1" thickBot="1" x14ac:dyDescent="0.3">
      <c r="D2" s="942" t="s">
        <v>165</v>
      </c>
      <c r="E2" s="942"/>
    </row>
    <row r="3" spans="1:10" ht="48" customHeight="1" thickBot="1" x14ac:dyDescent="0.25">
      <c r="A3" s="943" t="s">
        <v>61</v>
      </c>
      <c r="B3" s="945" t="s">
        <v>58</v>
      </c>
      <c r="C3" s="946"/>
      <c r="D3" s="946"/>
      <c r="E3" s="772" t="s">
        <v>135</v>
      </c>
    </row>
    <row r="4" spans="1:10" ht="19.5" customHeight="1" thickBot="1" x14ac:dyDescent="0.25">
      <c r="A4" s="944"/>
      <c r="B4" s="203" t="s">
        <v>36</v>
      </c>
      <c r="C4" s="148">
        <v>42370</v>
      </c>
      <c r="D4" s="221">
        <v>42736</v>
      </c>
      <c r="E4" s="148">
        <v>42736</v>
      </c>
    </row>
    <row r="5" spans="1:10" ht="24.95" customHeight="1" thickBot="1" x14ac:dyDescent="0.25">
      <c r="A5" s="204" t="s">
        <v>322</v>
      </c>
      <c r="B5" s="205" t="s">
        <v>166</v>
      </c>
      <c r="C5" s="206">
        <f>SUM(C7,C44,C63,C91,C109,C120,C122)</f>
        <v>155</v>
      </c>
      <c r="D5" s="206">
        <f>SUM(D7,D44,D63,D91,D109,D120,D122)</f>
        <v>150</v>
      </c>
      <c r="E5" s="520">
        <f>SUM(E7,E44,E63,E91,E109,E120,E122)</f>
        <v>105</v>
      </c>
    </row>
    <row r="6" spans="1:10" ht="20.100000000000001" customHeight="1" thickBot="1" x14ac:dyDescent="0.25">
      <c r="A6" s="947" t="s">
        <v>51</v>
      </c>
      <c r="B6" s="948"/>
      <c r="C6" s="948"/>
      <c r="D6" s="948"/>
      <c r="E6" s="949"/>
    </row>
    <row r="7" spans="1:10" ht="19.5" customHeight="1" x14ac:dyDescent="0.25">
      <c r="A7" s="222" t="s">
        <v>323</v>
      </c>
      <c r="B7" s="149"/>
      <c r="C7" s="403">
        <f>C8+C11+C19+C22+C24+C26+C32+C40</f>
        <v>103</v>
      </c>
      <c r="D7" s="403">
        <f>D8+D11+D19+D22+D24+D26+D32+D40</f>
        <v>99</v>
      </c>
      <c r="E7" s="519">
        <f>E8+E11+E19+E22+E24+E26+E32+E40</f>
        <v>43</v>
      </c>
      <c r="F7" s="104"/>
      <c r="G7" s="106"/>
      <c r="H7" s="107"/>
      <c r="I7" s="107"/>
      <c r="J7" s="107"/>
    </row>
    <row r="8" spans="1:10" ht="19.5" customHeight="1" x14ac:dyDescent="0.25">
      <c r="A8" s="210" t="s">
        <v>324</v>
      </c>
      <c r="B8" s="207" t="s">
        <v>166</v>
      </c>
      <c r="C8" s="207">
        <v>43</v>
      </c>
      <c r="D8" s="207">
        <v>43</v>
      </c>
      <c r="E8" s="516">
        <v>16</v>
      </c>
      <c r="F8" s="104"/>
      <c r="G8" s="106"/>
      <c r="H8" s="107"/>
      <c r="I8" s="107"/>
      <c r="J8" s="107"/>
    </row>
    <row r="9" spans="1:10" ht="19.5" customHeight="1" x14ac:dyDescent="0.25">
      <c r="A9" s="217" t="s">
        <v>325</v>
      </c>
      <c r="B9" s="150" t="s">
        <v>27</v>
      </c>
      <c r="C9" s="151">
        <v>11656</v>
      </c>
      <c r="D9" s="151">
        <v>11907</v>
      </c>
      <c r="E9" s="517">
        <v>2272</v>
      </c>
      <c r="F9" s="104"/>
      <c r="G9" s="106"/>
      <c r="H9" s="107"/>
      <c r="I9" s="107"/>
      <c r="J9" s="107"/>
    </row>
    <row r="10" spans="1:10" ht="19.5" customHeight="1" x14ac:dyDescent="0.25">
      <c r="A10" s="217" t="s">
        <v>326</v>
      </c>
      <c r="B10" s="150" t="s">
        <v>27</v>
      </c>
      <c r="C10" s="150" t="s">
        <v>621</v>
      </c>
      <c r="D10" s="150" t="s">
        <v>620</v>
      </c>
      <c r="E10" s="229"/>
      <c r="F10" s="104"/>
      <c r="G10" s="106"/>
      <c r="H10" s="107"/>
      <c r="I10" s="107"/>
      <c r="J10" s="107"/>
    </row>
    <row r="11" spans="1:10" ht="19.5" customHeight="1" x14ac:dyDescent="0.25">
      <c r="A11" s="210" t="s">
        <v>327</v>
      </c>
      <c r="B11" s="207" t="s">
        <v>166</v>
      </c>
      <c r="C11" s="207">
        <f>C12+C13+C14+C15+C17</f>
        <v>40</v>
      </c>
      <c r="D11" s="207">
        <f>D12+D13+D14+D15+D17</f>
        <v>37</v>
      </c>
      <c r="E11" s="516">
        <v>25</v>
      </c>
      <c r="F11" s="104"/>
      <c r="G11" s="106"/>
      <c r="H11" s="107"/>
      <c r="I11" s="107"/>
      <c r="J11" s="107"/>
    </row>
    <row r="12" spans="1:10" ht="15.75" customHeight="1" x14ac:dyDescent="0.25">
      <c r="A12" s="217" t="s">
        <v>619</v>
      </c>
      <c r="B12" s="150" t="s">
        <v>166</v>
      </c>
      <c r="C12" s="153">
        <v>29</v>
      </c>
      <c r="D12" s="153">
        <v>29</v>
      </c>
      <c r="E12" s="229"/>
      <c r="F12" s="104"/>
      <c r="G12" s="106"/>
      <c r="H12" s="107"/>
      <c r="I12" s="107"/>
      <c r="J12" s="107"/>
    </row>
    <row r="13" spans="1:10" ht="16.5" x14ac:dyDescent="0.25">
      <c r="A13" s="217" t="s">
        <v>618</v>
      </c>
      <c r="B13" s="150" t="s">
        <v>166</v>
      </c>
      <c r="C13" s="153">
        <v>1</v>
      </c>
      <c r="D13" s="153">
        <v>1</v>
      </c>
      <c r="E13" s="229"/>
      <c r="F13" s="104"/>
      <c r="G13" s="106"/>
      <c r="H13" s="107"/>
      <c r="I13" s="107"/>
      <c r="J13" s="107"/>
    </row>
    <row r="14" spans="1:10" ht="16.5" x14ac:dyDescent="0.25">
      <c r="A14" s="217" t="s">
        <v>328</v>
      </c>
      <c r="B14" s="150" t="s">
        <v>166</v>
      </c>
      <c r="C14" s="153">
        <v>6</v>
      </c>
      <c r="D14" s="153">
        <v>6</v>
      </c>
      <c r="E14" s="229"/>
      <c r="F14" s="104"/>
      <c r="G14" s="106"/>
      <c r="H14" s="107"/>
      <c r="I14" s="107"/>
      <c r="J14" s="107"/>
    </row>
    <row r="15" spans="1:10" ht="16.5" x14ac:dyDescent="0.25">
      <c r="A15" s="217" t="s">
        <v>329</v>
      </c>
      <c r="B15" s="150" t="s">
        <v>166</v>
      </c>
      <c r="C15" s="153">
        <v>1</v>
      </c>
      <c r="D15" s="153">
        <v>1</v>
      </c>
      <c r="E15" s="229"/>
      <c r="F15" s="104"/>
      <c r="G15" s="106"/>
      <c r="H15" s="107"/>
      <c r="I15" s="107"/>
      <c r="J15" s="107"/>
    </row>
    <row r="16" spans="1:10" ht="16.5" hidden="1" customHeight="1" x14ac:dyDescent="0.25">
      <c r="A16" s="217" t="s">
        <v>167</v>
      </c>
      <c r="B16" s="150" t="s">
        <v>166</v>
      </c>
      <c r="C16" s="153">
        <v>1</v>
      </c>
      <c r="D16" s="153">
        <v>1</v>
      </c>
      <c r="E16" s="229"/>
      <c r="F16" s="104"/>
      <c r="G16" s="104"/>
    </row>
    <row r="17" spans="1:10" ht="16.5" x14ac:dyDescent="0.25">
      <c r="A17" s="217" t="s">
        <v>617</v>
      </c>
      <c r="B17" s="150" t="s">
        <v>166</v>
      </c>
      <c r="C17" s="154">
        <v>3</v>
      </c>
      <c r="D17" s="154">
        <v>0</v>
      </c>
      <c r="E17" s="229"/>
      <c r="F17" s="104"/>
      <c r="G17" s="104"/>
    </row>
    <row r="18" spans="1:10" ht="16.5" x14ac:dyDescent="0.25">
      <c r="A18" s="217" t="s">
        <v>330</v>
      </c>
      <c r="B18" s="150" t="s">
        <v>27</v>
      </c>
      <c r="C18" s="208">
        <v>23041</v>
      </c>
      <c r="D18" s="208">
        <v>23404</v>
      </c>
      <c r="E18" s="518">
        <v>4801</v>
      </c>
      <c r="F18" s="370"/>
      <c r="G18" s="104"/>
    </row>
    <row r="19" spans="1:10" ht="19.5" customHeight="1" x14ac:dyDescent="0.25">
      <c r="A19" s="210" t="s">
        <v>331</v>
      </c>
      <c r="B19" s="207" t="s">
        <v>166</v>
      </c>
      <c r="C19" s="207">
        <v>6</v>
      </c>
      <c r="D19" s="207">
        <v>6</v>
      </c>
      <c r="E19" s="229"/>
      <c r="F19" s="104"/>
      <c r="G19" s="106"/>
      <c r="H19" s="107"/>
      <c r="I19" s="107"/>
      <c r="J19" s="107"/>
    </row>
    <row r="20" spans="1:10" ht="16.5" x14ac:dyDescent="0.25">
      <c r="A20" s="217" t="s">
        <v>330</v>
      </c>
      <c r="B20" s="150" t="s">
        <v>27</v>
      </c>
      <c r="C20" s="220" t="s">
        <v>498</v>
      </c>
      <c r="D20" s="209">
        <v>8997</v>
      </c>
      <c r="E20" s="229"/>
      <c r="G20" s="104"/>
    </row>
    <row r="21" spans="1:10" ht="19.5" customHeight="1" x14ac:dyDescent="0.25">
      <c r="A21" s="210" t="s">
        <v>332</v>
      </c>
      <c r="B21" s="207" t="s">
        <v>166</v>
      </c>
      <c r="C21" s="207">
        <v>1</v>
      </c>
      <c r="D21" s="207">
        <v>1</v>
      </c>
      <c r="E21" s="229"/>
      <c r="F21" s="104"/>
      <c r="G21" s="106"/>
      <c r="H21" s="107"/>
      <c r="I21" s="107"/>
      <c r="J21" s="107"/>
    </row>
    <row r="22" spans="1:10" ht="16.5" x14ac:dyDescent="0.25">
      <c r="A22" s="217" t="s">
        <v>616</v>
      </c>
      <c r="B22" s="150" t="s">
        <v>166</v>
      </c>
      <c r="C22" s="220" t="s">
        <v>168</v>
      </c>
      <c r="D22" s="220" t="s">
        <v>168</v>
      </c>
      <c r="E22" s="229"/>
      <c r="F22" s="104"/>
      <c r="G22" s="104"/>
    </row>
    <row r="23" spans="1:10" ht="19.5" customHeight="1" x14ac:dyDescent="0.25">
      <c r="A23" s="210" t="s">
        <v>334</v>
      </c>
      <c r="B23" s="207" t="s">
        <v>166</v>
      </c>
      <c r="C23" s="479" t="s">
        <v>168</v>
      </c>
      <c r="D23" s="207">
        <v>1</v>
      </c>
      <c r="E23" s="229"/>
      <c r="F23" s="104"/>
      <c r="G23" s="106"/>
      <c r="H23" s="107"/>
      <c r="I23" s="107"/>
      <c r="J23" s="107"/>
    </row>
    <row r="24" spans="1:10" ht="18" customHeight="1" x14ac:dyDescent="0.25">
      <c r="A24" s="217" t="s">
        <v>335</v>
      </c>
      <c r="B24" s="371" t="s">
        <v>166</v>
      </c>
      <c r="C24" s="219">
        <v>1</v>
      </c>
      <c r="D24" s="371">
        <v>1</v>
      </c>
      <c r="E24" s="219"/>
      <c r="F24" s="104"/>
      <c r="G24" s="108"/>
      <c r="H24" s="107"/>
      <c r="I24" s="107"/>
      <c r="J24" s="107"/>
    </row>
    <row r="25" spans="1:10" s="375" customFormat="1" ht="18" customHeight="1" x14ac:dyDescent="0.25">
      <c r="A25" s="217" t="s">
        <v>333</v>
      </c>
      <c r="B25" s="371" t="s">
        <v>27</v>
      </c>
      <c r="C25" s="150">
        <v>54</v>
      </c>
      <c r="D25" s="371">
        <v>51</v>
      </c>
      <c r="E25" s="219"/>
      <c r="F25" s="372"/>
      <c r="G25" s="373"/>
      <c r="H25" s="374"/>
      <c r="I25" s="374"/>
      <c r="J25" s="374"/>
    </row>
    <row r="26" spans="1:10" ht="19.5" customHeight="1" x14ac:dyDescent="0.25">
      <c r="A26" s="216" t="s">
        <v>336</v>
      </c>
      <c r="B26" s="371" t="s">
        <v>166</v>
      </c>
      <c r="C26" s="404">
        <v>5</v>
      </c>
      <c r="D26" s="369">
        <f>D27+D28+D29+D30+D31</f>
        <v>5</v>
      </c>
      <c r="E26" s="207">
        <v>1</v>
      </c>
      <c r="F26" s="104"/>
      <c r="G26" s="106"/>
      <c r="H26" s="107"/>
      <c r="I26" s="107"/>
      <c r="J26" s="107"/>
    </row>
    <row r="27" spans="1:10" s="376" customFormat="1" ht="18" customHeight="1" x14ac:dyDescent="0.25">
      <c r="A27" s="217" t="s">
        <v>499</v>
      </c>
      <c r="B27" s="150" t="s">
        <v>166</v>
      </c>
      <c r="C27" s="219">
        <v>1</v>
      </c>
      <c r="D27" s="219">
        <v>1</v>
      </c>
      <c r="E27" s="219"/>
      <c r="G27" s="377"/>
      <c r="H27" s="378"/>
      <c r="I27" s="378"/>
      <c r="J27" s="378"/>
    </row>
    <row r="28" spans="1:10" s="376" customFormat="1" ht="18" customHeight="1" x14ac:dyDescent="0.25">
      <c r="A28" s="217" t="s">
        <v>500</v>
      </c>
      <c r="B28" s="150" t="s">
        <v>166</v>
      </c>
      <c r="C28" s="150">
        <v>1</v>
      </c>
      <c r="D28" s="220">
        <v>1</v>
      </c>
      <c r="E28" s="219"/>
      <c r="G28" s="377"/>
      <c r="H28" s="378"/>
      <c r="I28" s="378"/>
      <c r="J28" s="378"/>
    </row>
    <row r="29" spans="1:10" s="376" customFormat="1" ht="18" customHeight="1" x14ac:dyDescent="0.25">
      <c r="A29" s="217" t="s">
        <v>501</v>
      </c>
      <c r="B29" s="150" t="s">
        <v>166</v>
      </c>
      <c r="C29" s="150">
        <v>1</v>
      </c>
      <c r="D29" s="379">
        <v>1</v>
      </c>
      <c r="E29" s="219"/>
      <c r="G29" s="377"/>
      <c r="H29" s="378"/>
      <c r="I29" s="378"/>
      <c r="J29" s="378"/>
    </row>
    <row r="30" spans="1:10" s="376" customFormat="1" ht="18" customHeight="1" x14ac:dyDescent="0.25">
      <c r="A30" s="217" t="s">
        <v>502</v>
      </c>
      <c r="B30" s="150" t="s">
        <v>166</v>
      </c>
      <c r="C30" s="150">
        <v>1</v>
      </c>
      <c r="D30" s="219">
        <v>1</v>
      </c>
      <c r="E30" s="219"/>
      <c r="G30" s="377"/>
      <c r="H30" s="378"/>
      <c r="I30" s="378"/>
      <c r="J30" s="378"/>
    </row>
    <row r="31" spans="1:10" s="376" customFormat="1" ht="18" customHeight="1" x14ac:dyDescent="0.25">
      <c r="A31" s="217" t="s">
        <v>503</v>
      </c>
      <c r="B31" s="150" t="s">
        <v>166</v>
      </c>
      <c r="C31" s="150">
        <v>1</v>
      </c>
      <c r="D31" s="150">
        <v>1</v>
      </c>
      <c r="E31" s="219"/>
      <c r="G31" s="377"/>
      <c r="H31" s="378"/>
      <c r="I31" s="378"/>
      <c r="J31" s="378"/>
    </row>
    <row r="32" spans="1:10" s="376" customFormat="1" ht="19.5" customHeight="1" x14ac:dyDescent="0.25">
      <c r="A32" s="380" t="s">
        <v>337</v>
      </c>
      <c r="B32" s="207" t="s">
        <v>166</v>
      </c>
      <c r="C32" s="207">
        <f>SUM(C33:C39)</f>
        <v>5</v>
      </c>
      <c r="D32" s="207">
        <v>4</v>
      </c>
      <c r="E32" s="207">
        <v>1</v>
      </c>
      <c r="G32" s="378"/>
      <c r="H32" s="378"/>
      <c r="I32" s="378"/>
      <c r="J32" s="378"/>
    </row>
    <row r="33" spans="1:10" s="376" customFormat="1" ht="18" customHeight="1" x14ac:dyDescent="0.25">
      <c r="A33" s="217" t="s">
        <v>504</v>
      </c>
      <c r="B33" s="150" t="s">
        <v>166</v>
      </c>
      <c r="C33" s="219">
        <v>1</v>
      </c>
      <c r="D33" s="209">
        <v>1</v>
      </c>
      <c r="E33" s="219"/>
      <c r="G33" s="377"/>
      <c r="H33" s="378"/>
      <c r="I33" s="378"/>
      <c r="J33" s="378"/>
    </row>
    <row r="34" spans="1:10" s="376" customFormat="1" ht="18" customHeight="1" x14ac:dyDescent="0.25">
      <c r="A34" s="217" t="s">
        <v>615</v>
      </c>
      <c r="B34" s="150" t="s">
        <v>166</v>
      </c>
      <c r="C34" s="150">
        <v>1</v>
      </c>
      <c r="D34" s="219">
        <v>0</v>
      </c>
      <c r="E34" s="219"/>
      <c r="G34" s="377"/>
      <c r="H34" s="378"/>
      <c r="I34" s="378"/>
      <c r="J34" s="378"/>
    </row>
    <row r="35" spans="1:10" s="376" customFormat="1" ht="18" customHeight="1" x14ac:dyDescent="0.25">
      <c r="A35" s="217" t="s">
        <v>614</v>
      </c>
      <c r="B35" s="150" t="s">
        <v>166</v>
      </c>
      <c r="C35" s="150">
        <v>1</v>
      </c>
      <c r="D35" s="220" t="s">
        <v>396</v>
      </c>
      <c r="E35" s="219"/>
      <c r="G35" s="377"/>
      <c r="H35" s="378"/>
      <c r="I35" s="378"/>
      <c r="J35" s="378"/>
    </row>
    <row r="36" spans="1:10" s="376" customFormat="1" ht="18" customHeight="1" x14ac:dyDescent="0.25">
      <c r="A36" s="217" t="s">
        <v>613</v>
      </c>
      <c r="B36" s="150" t="s">
        <v>166</v>
      </c>
      <c r="C36" s="150">
        <v>0</v>
      </c>
      <c r="D36" s="220" t="s">
        <v>168</v>
      </c>
      <c r="E36" s="219"/>
      <c r="G36" s="377"/>
      <c r="H36" s="378"/>
      <c r="I36" s="378"/>
      <c r="J36" s="378"/>
    </row>
    <row r="37" spans="1:10" s="376" customFormat="1" ht="18" customHeight="1" x14ac:dyDescent="0.25">
      <c r="A37" s="217" t="s">
        <v>505</v>
      </c>
      <c r="B37" s="150" t="s">
        <v>166</v>
      </c>
      <c r="C37" s="150">
        <v>1</v>
      </c>
      <c r="D37" s="220">
        <v>1</v>
      </c>
      <c r="E37" s="219"/>
      <c r="G37" s="377"/>
      <c r="H37" s="378"/>
      <c r="I37" s="378"/>
      <c r="J37" s="378"/>
    </row>
    <row r="38" spans="1:10" s="376" customFormat="1" ht="20.25" customHeight="1" x14ac:dyDescent="0.25">
      <c r="A38" s="217" t="s">
        <v>612</v>
      </c>
      <c r="B38" s="150"/>
      <c r="C38" s="150">
        <v>0</v>
      </c>
      <c r="D38" s="220" t="s">
        <v>168</v>
      </c>
      <c r="E38" s="219"/>
      <c r="G38" s="377"/>
      <c r="H38" s="378"/>
      <c r="I38" s="378"/>
      <c r="J38" s="378"/>
    </row>
    <row r="39" spans="1:10" s="376" customFormat="1" ht="18" customHeight="1" x14ac:dyDescent="0.25">
      <c r="A39" s="217" t="s">
        <v>611</v>
      </c>
      <c r="B39" s="150" t="s">
        <v>166</v>
      </c>
      <c r="C39" s="150">
        <v>1</v>
      </c>
      <c r="D39" s="219">
        <v>0</v>
      </c>
      <c r="E39" s="219"/>
      <c r="G39" s="377"/>
      <c r="H39" s="378"/>
      <c r="I39" s="378"/>
      <c r="J39" s="378"/>
    </row>
    <row r="40" spans="1:10" s="376" customFormat="1" ht="19.5" customHeight="1" x14ac:dyDescent="0.25">
      <c r="A40" s="380" t="s">
        <v>387</v>
      </c>
      <c r="B40" s="207" t="s">
        <v>166</v>
      </c>
      <c r="C40" s="207">
        <f>C41+C42</f>
        <v>2</v>
      </c>
      <c r="D40" s="207">
        <f>D41+D42</f>
        <v>2</v>
      </c>
      <c r="E40" s="219"/>
      <c r="G40" s="378"/>
      <c r="H40" s="378"/>
      <c r="I40" s="378"/>
      <c r="J40" s="378"/>
    </row>
    <row r="41" spans="1:10" ht="18" customHeight="1" x14ac:dyDescent="0.25">
      <c r="A41" s="217" t="s">
        <v>440</v>
      </c>
      <c r="B41" s="150" t="s">
        <v>166</v>
      </c>
      <c r="C41" s="150">
        <v>1</v>
      </c>
      <c r="D41" s="219">
        <v>1</v>
      </c>
      <c r="E41" s="219"/>
      <c r="F41" s="104"/>
      <c r="G41" s="108"/>
      <c r="H41" s="107"/>
      <c r="I41" s="107"/>
      <c r="J41" s="107"/>
    </row>
    <row r="42" spans="1:10" ht="21" customHeight="1" thickBot="1" x14ac:dyDescent="0.5">
      <c r="A42" s="212" t="s">
        <v>610</v>
      </c>
      <c r="B42" s="150" t="s">
        <v>166</v>
      </c>
      <c r="C42" s="152">
        <v>1</v>
      </c>
      <c r="D42" s="209">
        <v>1</v>
      </c>
      <c r="E42" s="219"/>
      <c r="F42" s="104"/>
      <c r="G42" s="108"/>
      <c r="H42" s="107"/>
      <c r="I42" s="107"/>
      <c r="J42" s="107"/>
    </row>
    <row r="43" spans="1:10" ht="20.100000000000001" customHeight="1" thickBot="1" x14ac:dyDescent="0.25">
      <c r="A43" s="947" t="s">
        <v>52</v>
      </c>
      <c r="B43" s="948"/>
      <c r="C43" s="948"/>
      <c r="D43" s="948"/>
      <c r="E43" s="950"/>
    </row>
    <row r="44" spans="1:10" ht="16.5" customHeight="1" x14ac:dyDescent="0.25">
      <c r="A44" s="222" t="s">
        <v>338</v>
      </c>
      <c r="B44" s="223" t="s">
        <v>166</v>
      </c>
      <c r="C44" s="149">
        <f>C45+C48+C52+C56</f>
        <v>13</v>
      </c>
      <c r="D44" s="149">
        <f>D45+D48+D52+D56</f>
        <v>13</v>
      </c>
      <c r="E44" s="149">
        <f>E45+E48+E52+E56</f>
        <v>2</v>
      </c>
      <c r="F44" s="104"/>
      <c r="G44" s="104"/>
    </row>
    <row r="45" spans="1:10" ht="16.5" x14ac:dyDescent="0.25">
      <c r="A45" s="210" t="s">
        <v>339</v>
      </c>
      <c r="B45" s="211" t="s">
        <v>166</v>
      </c>
      <c r="C45" s="207">
        <f>C46+C47</f>
        <v>2</v>
      </c>
      <c r="D45" s="207">
        <f>D46+D47</f>
        <v>2</v>
      </c>
      <c r="E45" s="224">
        <v>2</v>
      </c>
      <c r="F45" s="104"/>
      <c r="G45" s="104"/>
    </row>
    <row r="46" spans="1:10" ht="16.5" x14ac:dyDescent="0.25">
      <c r="A46" s="212" t="s">
        <v>340</v>
      </c>
      <c r="B46" s="157" t="s">
        <v>166</v>
      </c>
      <c r="C46" s="150">
        <v>1</v>
      </c>
      <c r="D46" s="150">
        <v>1</v>
      </c>
      <c r="E46" s="230"/>
      <c r="F46" s="104"/>
      <c r="G46" s="104"/>
    </row>
    <row r="47" spans="1:10" ht="16.5" x14ac:dyDescent="0.25">
      <c r="A47" s="212" t="s">
        <v>341</v>
      </c>
      <c r="B47" s="157" t="s">
        <v>166</v>
      </c>
      <c r="C47" s="213" t="s">
        <v>168</v>
      </c>
      <c r="D47" s="213" t="s">
        <v>168</v>
      </c>
      <c r="E47" s="232"/>
      <c r="F47" s="104"/>
      <c r="G47" s="104"/>
    </row>
    <row r="48" spans="1:10" ht="16.5" x14ac:dyDescent="0.25">
      <c r="A48" s="210" t="s">
        <v>342</v>
      </c>
      <c r="B48" s="211" t="s">
        <v>166</v>
      </c>
      <c r="C48" s="207">
        <f>C49+C50+C51</f>
        <v>3</v>
      </c>
      <c r="D48" s="207">
        <f>D49+D50+D51</f>
        <v>3</v>
      </c>
      <c r="E48" s="231"/>
      <c r="F48" s="104"/>
      <c r="G48" s="104"/>
    </row>
    <row r="49" spans="1:7" ht="16.5" x14ac:dyDescent="0.25">
      <c r="A49" s="212" t="s">
        <v>343</v>
      </c>
      <c r="B49" s="157" t="s">
        <v>166</v>
      </c>
      <c r="C49" s="150">
        <v>1</v>
      </c>
      <c r="D49" s="150">
        <v>1</v>
      </c>
      <c r="E49" s="230"/>
      <c r="F49" s="104"/>
      <c r="G49" s="104"/>
    </row>
    <row r="50" spans="1:7" ht="16.5" x14ac:dyDescent="0.25">
      <c r="A50" s="212" t="s">
        <v>344</v>
      </c>
      <c r="B50" s="157" t="s">
        <v>166</v>
      </c>
      <c r="C50" s="150">
        <v>1</v>
      </c>
      <c r="D50" s="150">
        <v>1</v>
      </c>
      <c r="E50" s="150"/>
      <c r="F50" s="104"/>
      <c r="G50" s="104"/>
    </row>
    <row r="51" spans="1:7" ht="33" x14ac:dyDescent="0.2">
      <c r="A51" s="214" t="s">
        <v>345</v>
      </c>
      <c r="B51" s="157" t="s">
        <v>166</v>
      </c>
      <c r="C51" s="220" t="s">
        <v>307</v>
      </c>
      <c r="D51" s="157" t="s">
        <v>307</v>
      </c>
      <c r="E51" s="220"/>
      <c r="F51" s="104"/>
      <c r="G51" s="104"/>
    </row>
    <row r="52" spans="1:7" ht="16.5" x14ac:dyDescent="0.25">
      <c r="A52" s="210" t="s">
        <v>346</v>
      </c>
      <c r="B52" s="211" t="s">
        <v>166</v>
      </c>
      <c r="C52" s="207">
        <f>C53+C54+C55</f>
        <v>3</v>
      </c>
      <c r="D52" s="207">
        <f>D53+D54+D55</f>
        <v>3</v>
      </c>
      <c r="E52" s="207"/>
      <c r="F52" s="104"/>
      <c r="G52" s="104"/>
    </row>
    <row r="53" spans="1:7" ht="16.5" x14ac:dyDescent="0.25">
      <c r="A53" s="212" t="s">
        <v>347</v>
      </c>
      <c r="B53" s="157" t="s">
        <v>166</v>
      </c>
      <c r="C53" s="150">
        <v>1</v>
      </c>
      <c r="D53" s="150">
        <v>1</v>
      </c>
      <c r="E53" s="150"/>
      <c r="F53" s="104"/>
      <c r="G53" s="104"/>
    </row>
    <row r="54" spans="1:7" ht="16.5" x14ac:dyDescent="0.25">
      <c r="A54" s="212" t="s">
        <v>348</v>
      </c>
      <c r="B54" s="157" t="s">
        <v>166</v>
      </c>
      <c r="C54" s="150">
        <v>1</v>
      </c>
      <c r="D54" s="150">
        <v>1</v>
      </c>
      <c r="E54" s="150"/>
      <c r="F54" s="104"/>
      <c r="G54" s="104"/>
    </row>
    <row r="55" spans="1:7" ht="16.5" x14ac:dyDescent="0.25">
      <c r="A55" s="212" t="s">
        <v>349</v>
      </c>
      <c r="B55" s="157" t="s">
        <v>166</v>
      </c>
      <c r="C55" s="150">
        <v>1</v>
      </c>
      <c r="D55" s="150">
        <v>1</v>
      </c>
      <c r="E55" s="150"/>
      <c r="F55" s="104"/>
      <c r="G55" s="104"/>
    </row>
    <row r="56" spans="1:7" ht="16.5" x14ac:dyDescent="0.25">
      <c r="A56" s="210" t="s">
        <v>350</v>
      </c>
      <c r="B56" s="211" t="s">
        <v>166</v>
      </c>
      <c r="C56" s="207">
        <f>C57+C58+C59+C60+C61</f>
        <v>5</v>
      </c>
      <c r="D56" s="207">
        <f>D57+D58+D59+D60+D61</f>
        <v>5</v>
      </c>
      <c r="E56" s="207"/>
      <c r="F56" s="104"/>
      <c r="G56" s="104"/>
    </row>
    <row r="57" spans="1:7" ht="16.5" x14ac:dyDescent="0.25">
      <c r="A57" s="212" t="s">
        <v>351</v>
      </c>
      <c r="B57" s="157" t="s">
        <v>166</v>
      </c>
      <c r="C57" s="150">
        <v>1</v>
      </c>
      <c r="D57" s="150">
        <v>1</v>
      </c>
      <c r="E57" s="150"/>
      <c r="F57" s="104"/>
      <c r="G57" s="104"/>
    </row>
    <row r="58" spans="1:7" ht="16.5" x14ac:dyDescent="0.25">
      <c r="A58" s="212" t="s">
        <v>352</v>
      </c>
      <c r="B58" s="157" t="s">
        <v>166</v>
      </c>
      <c r="C58" s="150">
        <v>1</v>
      </c>
      <c r="D58" s="150">
        <v>1</v>
      </c>
      <c r="E58" s="150"/>
      <c r="F58" s="104"/>
      <c r="G58" s="104"/>
    </row>
    <row r="59" spans="1:7" ht="16.5" x14ac:dyDescent="0.25">
      <c r="A59" s="212" t="s">
        <v>353</v>
      </c>
      <c r="B59" s="157" t="s">
        <v>166</v>
      </c>
      <c r="C59" s="150">
        <v>1</v>
      </c>
      <c r="D59" s="150">
        <v>1</v>
      </c>
      <c r="E59" s="150"/>
      <c r="F59" s="104"/>
      <c r="G59" s="104"/>
    </row>
    <row r="60" spans="1:7" ht="16.5" x14ac:dyDescent="0.25">
      <c r="A60" s="212" t="s">
        <v>354</v>
      </c>
      <c r="B60" s="157" t="s">
        <v>166</v>
      </c>
      <c r="C60" s="150">
        <v>1</v>
      </c>
      <c r="D60" s="150">
        <v>1</v>
      </c>
      <c r="E60" s="150"/>
      <c r="F60" s="104"/>
      <c r="G60" s="104"/>
    </row>
    <row r="61" spans="1:7" ht="17.25" thickBot="1" x14ac:dyDescent="0.3">
      <c r="A61" s="212" t="s">
        <v>441</v>
      </c>
      <c r="B61" s="157" t="s">
        <v>166</v>
      </c>
      <c r="C61" s="152">
        <v>1</v>
      </c>
      <c r="D61" s="152">
        <v>1</v>
      </c>
      <c r="E61" s="152"/>
      <c r="F61" s="104"/>
      <c r="G61" s="104"/>
    </row>
    <row r="62" spans="1:7" ht="20.100000000000001" customHeight="1" thickBot="1" x14ac:dyDescent="0.25">
      <c r="A62" s="947" t="s">
        <v>169</v>
      </c>
      <c r="B62" s="948"/>
      <c r="C62" s="948"/>
      <c r="D62" s="948"/>
      <c r="E62" s="950"/>
    </row>
    <row r="63" spans="1:7" s="376" customFormat="1" ht="17.25" customHeight="1" x14ac:dyDescent="0.25">
      <c r="A63" s="753" t="s">
        <v>355</v>
      </c>
      <c r="B63" s="149" t="s">
        <v>166</v>
      </c>
      <c r="C63" s="480">
        <v>18</v>
      </c>
      <c r="D63" s="481">
        <f>SUM(D64,D66,D72,D74,D78,D83)+D88</f>
        <v>17</v>
      </c>
      <c r="E63" s="150">
        <v>56</v>
      </c>
    </row>
    <row r="64" spans="1:7" s="381" customFormat="1" ht="16.5" x14ac:dyDescent="0.25">
      <c r="A64" s="210" t="s">
        <v>609</v>
      </c>
      <c r="B64" s="224" t="s">
        <v>166</v>
      </c>
      <c r="C64" s="224">
        <v>6</v>
      </c>
      <c r="D64" s="482">
        <v>6</v>
      </c>
      <c r="E64" s="224">
        <v>4</v>
      </c>
      <c r="G64" s="483">
        <f>SUM(D64,D67,D74,D79,D83)</f>
        <v>13</v>
      </c>
    </row>
    <row r="65" spans="1:5" s="376" customFormat="1" ht="16.5" x14ac:dyDescent="0.25">
      <c r="A65" s="212" t="s">
        <v>356</v>
      </c>
      <c r="B65" s="150" t="s">
        <v>27</v>
      </c>
      <c r="C65" s="151">
        <v>2355</v>
      </c>
      <c r="D65" s="484">
        <v>2348</v>
      </c>
      <c r="E65" s="150">
        <v>980</v>
      </c>
    </row>
    <row r="66" spans="1:5" s="381" customFormat="1" ht="23.25" customHeight="1" x14ac:dyDescent="0.25">
      <c r="A66" s="210" t="s">
        <v>357</v>
      </c>
      <c r="B66" s="211" t="s">
        <v>166</v>
      </c>
      <c r="C66" s="224">
        <v>5</v>
      </c>
      <c r="D66" s="482">
        <v>5</v>
      </c>
      <c r="E66" s="224">
        <v>1</v>
      </c>
    </row>
    <row r="67" spans="1:5" s="376" customFormat="1" ht="19.5" customHeight="1" x14ac:dyDescent="0.25">
      <c r="A67" s="212" t="s">
        <v>358</v>
      </c>
      <c r="B67" s="752" t="s">
        <v>166</v>
      </c>
      <c r="C67" s="150">
        <v>4</v>
      </c>
      <c r="D67" s="485">
        <v>4</v>
      </c>
      <c r="E67" s="150"/>
    </row>
    <row r="68" spans="1:5" s="376" customFormat="1" ht="18.75" customHeight="1" x14ac:dyDescent="0.25">
      <c r="A68" s="212" t="s">
        <v>359</v>
      </c>
      <c r="B68" s="157" t="s">
        <v>166</v>
      </c>
      <c r="C68" s="151">
        <v>1495</v>
      </c>
      <c r="D68" s="484">
        <v>1427</v>
      </c>
      <c r="E68" s="150"/>
    </row>
    <row r="69" spans="1:5" s="376" customFormat="1" ht="18.75" customHeight="1" x14ac:dyDescent="0.25">
      <c r="A69" s="212" t="s">
        <v>360</v>
      </c>
      <c r="B69" s="157" t="s">
        <v>27</v>
      </c>
      <c r="C69" s="151">
        <v>316270</v>
      </c>
      <c r="D69" s="484">
        <v>461254</v>
      </c>
      <c r="E69" s="150"/>
    </row>
    <row r="70" spans="1:5" s="376" customFormat="1" ht="18.75" customHeight="1" x14ac:dyDescent="0.25">
      <c r="A70" s="212" t="s">
        <v>412</v>
      </c>
      <c r="B70" s="157" t="s">
        <v>27</v>
      </c>
      <c r="C70" s="150" t="s">
        <v>608</v>
      </c>
      <c r="D70" s="485" t="s">
        <v>607</v>
      </c>
      <c r="E70" s="150"/>
    </row>
    <row r="71" spans="1:5" s="376" customFormat="1" ht="30.75" customHeight="1" x14ac:dyDescent="0.25">
      <c r="A71" s="402" t="s">
        <v>454</v>
      </c>
      <c r="B71" s="752" t="s">
        <v>166</v>
      </c>
      <c r="C71" s="157">
        <v>1</v>
      </c>
      <c r="D71" s="486">
        <v>1</v>
      </c>
      <c r="E71" s="150"/>
    </row>
    <row r="72" spans="1:5" s="381" customFormat="1" ht="18.75" customHeight="1" x14ac:dyDescent="0.25">
      <c r="A72" s="210" t="s">
        <v>361</v>
      </c>
      <c r="B72" s="211" t="s">
        <v>166</v>
      </c>
      <c r="C72" s="224">
        <v>1</v>
      </c>
      <c r="D72" s="482">
        <v>1</v>
      </c>
      <c r="E72" s="224"/>
    </row>
    <row r="73" spans="1:5" s="376" customFormat="1" ht="16.5" x14ac:dyDescent="0.25">
      <c r="A73" s="212" t="s">
        <v>362</v>
      </c>
      <c r="B73" s="157" t="s">
        <v>166</v>
      </c>
      <c r="C73" s="150">
        <v>1</v>
      </c>
      <c r="D73" s="485">
        <v>1</v>
      </c>
      <c r="E73" s="150"/>
    </row>
    <row r="74" spans="1:5" s="381" customFormat="1" ht="16.5" customHeight="1" x14ac:dyDescent="0.25">
      <c r="A74" s="210" t="s">
        <v>363</v>
      </c>
      <c r="B74" s="211" t="s">
        <v>166</v>
      </c>
      <c r="C74" s="224">
        <v>1</v>
      </c>
      <c r="D74" s="482">
        <v>1</v>
      </c>
      <c r="E74" s="224"/>
    </row>
    <row r="75" spans="1:5" s="376" customFormat="1" ht="16.5" x14ac:dyDescent="0.25">
      <c r="A75" s="212" t="s">
        <v>364</v>
      </c>
      <c r="B75" s="157" t="s">
        <v>166</v>
      </c>
      <c r="C75" s="150">
        <v>1</v>
      </c>
      <c r="D75" s="485">
        <v>1</v>
      </c>
      <c r="E75" s="150"/>
    </row>
    <row r="76" spans="1:5" s="376" customFormat="1" ht="16.5" x14ac:dyDescent="0.25">
      <c r="A76" s="212" t="s">
        <v>365</v>
      </c>
      <c r="B76" s="157" t="s">
        <v>166</v>
      </c>
      <c r="C76" s="150">
        <v>9</v>
      </c>
      <c r="D76" s="485">
        <v>9</v>
      </c>
      <c r="E76" s="219">
        <v>26</v>
      </c>
    </row>
    <row r="77" spans="1:5" s="376" customFormat="1" ht="16.5" x14ac:dyDescent="0.25">
      <c r="A77" s="401" t="s">
        <v>366</v>
      </c>
      <c r="B77" s="751" t="s">
        <v>27</v>
      </c>
      <c r="C77" s="487">
        <v>441813</v>
      </c>
      <c r="D77" s="773">
        <v>466306</v>
      </c>
      <c r="E77" s="750"/>
    </row>
    <row r="78" spans="1:5" s="381" customFormat="1" ht="16.5" x14ac:dyDescent="0.25">
      <c r="A78" s="382" t="s">
        <v>367</v>
      </c>
      <c r="B78" s="211" t="s">
        <v>166</v>
      </c>
      <c r="C78" s="488">
        <v>2</v>
      </c>
      <c r="D78" s="489">
        <v>2</v>
      </c>
      <c r="E78" s="224">
        <v>1</v>
      </c>
    </row>
    <row r="79" spans="1:5" s="376" customFormat="1" ht="16.5" x14ac:dyDescent="0.25">
      <c r="A79" s="156" t="s">
        <v>368</v>
      </c>
      <c r="B79" s="157" t="s">
        <v>166</v>
      </c>
      <c r="C79" s="151">
        <v>1</v>
      </c>
      <c r="D79" s="484">
        <v>1</v>
      </c>
      <c r="E79" s="150"/>
    </row>
    <row r="80" spans="1:5" s="376" customFormat="1" ht="16.5" x14ac:dyDescent="0.25">
      <c r="A80" s="156" t="s">
        <v>369</v>
      </c>
      <c r="B80" s="157" t="s">
        <v>166</v>
      </c>
      <c r="C80" s="151">
        <v>5243</v>
      </c>
      <c r="D80" s="484">
        <v>6064</v>
      </c>
      <c r="E80" s="150"/>
    </row>
    <row r="81" spans="1:10" s="376" customFormat="1" ht="16.5" x14ac:dyDescent="0.25">
      <c r="A81" s="158" t="s">
        <v>370</v>
      </c>
      <c r="B81" s="157" t="s">
        <v>27</v>
      </c>
      <c r="C81" s="151">
        <v>114535</v>
      </c>
      <c r="D81" s="484">
        <v>133619</v>
      </c>
      <c r="E81" s="150"/>
    </row>
    <row r="82" spans="1:10" s="376" customFormat="1" ht="36.75" customHeight="1" x14ac:dyDescent="0.25">
      <c r="A82" s="383" t="s">
        <v>371</v>
      </c>
      <c r="B82" s="157" t="s">
        <v>166</v>
      </c>
      <c r="C82" s="209">
        <v>1</v>
      </c>
      <c r="D82" s="490">
        <v>1</v>
      </c>
      <c r="E82" s="150"/>
    </row>
    <row r="83" spans="1:10" s="381" customFormat="1" ht="16.5" x14ac:dyDescent="0.25">
      <c r="A83" s="384" t="s">
        <v>606</v>
      </c>
      <c r="B83" s="211" t="s">
        <v>166</v>
      </c>
      <c r="C83" s="488">
        <f>C84+C85</f>
        <v>2</v>
      </c>
      <c r="D83" s="489">
        <f>D84+D85</f>
        <v>1</v>
      </c>
      <c r="E83" s="224">
        <v>1</v>
      </c>
    </row>
    <row r="84" spans="1:10" s="381" customFormat="1" ht="16.5" x14ac:dyDescent="0.25">
      <c r="A84" s="158" t="s">
        <v>372</v>
      </c>
      <c r="B84" s="211"/>
      <c r="C84" s="491">
        <v>1</v>
      </c>
      <c r="D84" s="481">
        <v>0</v>
      </c>
      <c r="E84" s="224"/>
    </row>
    <row r="85" spans="1:10" ht="16.5" x14ac:dyDescent="0.25">
      <c r="A85" s="383" t="s">
        <v>605</v>
      </c>
      <c r="B85" s="157" t="s">
        <v>166</v>
      </c>
      <c r="C85" s="491">
        <v>1</v>
      </c>
      <c r="D85" s="491">
        <v>1</v>
      </c>
      <c r="E85" s="150"/>
    </row>
    <row r="86" spans="1:10" s="376" customFormat="1" ht="16.5" x14ac:dyDescent="0.25">
      <c r="A86" s="156" t="s">
        <v>373</v>
      </c>
      <c r="B86" s="157" t="s">
        <v>166</v>
      </c>
      <c r="C86" s="151">
        <v>75565</v>
      </c>
      <c r="D86" s="749">
        <v>75802</v>
      </c>
      <c r="E86" s="150"/>
    </row>
    <row r="87" spans="1:10" s="376" customFormat="1" ht="16.5" x14ac:dyDescent="0.25">
      <c r="A87" s="158" t="s">
        <v>604</v>
      </c>
      <c r="B87" s="157" t="s">
        <v>27</v>
      </c>
      <c r="C87" s="151">
        <v>406906</v>
      </c>
      <c r="D87" s="746">
        <v>265552</v>
      </c>
      <c r="E87" s="150"/>
    </row>
    <row r="88" spans="1:10" s="381" customFormat="1" ht="19.5" customHeight="1" x14ac:dyDescent="0.25">
      <c r="A88" s="384" t="s">
        <v>388</v>
      </c>
      <c r="B88" s="207" t="s">
        <v>166</v>
      </c>
      <c r="C88" s="224">
        <f>C89</f>
        <v>1</v>
      </c>
      <c r="D88" s="482">
        <f>D89</f>
        <v>1</v>
      </c>
      <c r="E88" s="224"/>
      <c r="G88" s="385"/>
      <c r="H88" s="385"/>
      <c r="I88" s="385"/>
      <c r="J88" s="385"/>
    </row>
    <row r="89" spans="1:10" ht="25.5" customHeight="1" thickBot="1" x14ac:dyDescent="0.3">
      <c r="A89" s="212" t="s">
        <v>603</v>
      </c>
      <c r="B89" s="152" t="s">
        <v>166</v>
      </c>
      <c r="C89" s="152">
        <v>1</v>
      </c>
      <c r="D89" s="485">
        <v>1</v>
      </c>
      <c r="E89" s="150"/>
      <c r="F89" s="104"/>
      <c r="G89" s="108"/>
      <c r="H89" s="107"/>
      <c r="I89" s="107"/>
      <c r="J89" s="107"/>
    </row>
    <row r="90" spans="1:10" ht="20.100000000000001" customHeight="1" thickBot="1" x14ac:dyDescent="0.25">
      <c r="A90" s="947" t="s">
        <v>170</v>
      </c>
      <c r="B90" s="948"/>
      <c r="C90" s="948"/>
      <c r="D90" s="948"/>
      <c r="E90" s="950"/>
    </row>
    <row r="91" spans="1:10" ht="16.5" customHeight="1" x14ac:dyDescent="0.25">
      <c r="A91" s="155" t="s">
        <v>374</v>
      </c>
      <c r="B91" s="149" t="s">
        <v>166</v>
      </c>
      <c r="C91" s="218">
        <v>16</v>
      </c>
      <c r="D91" s="218">
        <f>D92+D104+D106</f>
        <v>16</v>
      </c>
      <c r="E91" s="218">
        <v>3</v>
      </c>
      <c r="F91" s="104"/>
      <c r="G91" s="104"/>
    </row>
    <row r="92" spans="1:10" ht="16.5" x14ac:dyDescent="0.25">
      <c r="A92" s="215" t="s">
        <v>375</v>
      </c>
      <c r="B92" s="207" t="s">
        <v>166</v>
      </c>
      <c r="C92" s="207">
        <v>6</v>
      </c>
      <c r="D92" s="207">
        <f>SUM(D93:D102)</f>
        <v>6</v>
      </c>
      <c r="E92" s="207">
        <v>2</v>
      </c>
      <c r="F92" s="104"/>
      <c r="G92" s="104"/>
    </row>
    <row r="93" spans="1:10" ht="18.75" customHeight="1" x14ac:dyDescent="0.25">
      <c r="A93" s="156" t="s">
        <v>602</v>
      </c>
      <c r="B93" s="150" t="s">
        <v>166</v>
      </c>
      <c r="C93" s="150">
        <v>0</v>
      </c>
      <c r="D93" s="150">
        <v>0</v>
      </c>
      <c r="E93" s="150"/>
      <c r="F93" s="104"/>
      <c r="G93" s="104"/>
    </row>
    <row r="94" spans="1:10" ht="16.5" x14ac:dyDescent="0.25">
      <c r="A94" s="158" t="s">
        <v>601</v>
      </c>
      <c r="B94" s="150" t="s">
        <v>166</v>
      </c>
      <c r="C94" s="150">
        <v>0</v>
      </c>
      <c r="D94" s="150">
        <v>0</v>
      </c>
      <c r="E94" s="150"/>
      <c r="F94" s="104"/>
      <c r="G94" s="104"/>
    </row>
    <row r="95" spans="1:10" ht="17.25" customHeight="1" x14ac:dyDescent="0.25">
      <c r="A95" s="156" t="s">
        <v>442</v>
      </c>
      <c r="B95" s="150" t="s">
        <v>166</v>
      </c>
      <c r="C95" s="150">
        <v>1</v>
      </c>
      <c r="D95" s="150">
        <v>1</v>
      </c>
      <c r="E95" s="230"/>
      <c r="F95" s="104"/>
      <c r="G95" s="104"/>
    </row>
    <row r="96" spans="1:10" ht="16.5" x14ac:dyDescent="0.25">
      <c r="A96" s="156" t="s">
        <v>443</v>
      </c>
      <c r="B96" s="150" t="s">
        <v>166</v>
      </c>
      <c r="C96" s="150">
        <v>1</v>
      </c>
      <c r="D96" s="150">
        <v>1</v>
      </c>
      <c r="E96" s="230"/>
      <c r="F96" s="104"/>
      <c r="G96" s="104"/>
    </row>
    <row r="97" spans="1:10" ht="15.75" customHeight="1" x14ac:dyDescent="0.25">
      <c r="A97" s="159" t="s">
        <v>376</v>
      </c>
      <c r="B97" s="150" t="s">
        <v>166</v>
      </c>
      <c r="C97" s="150">
        <v>2</v>
      </c>
      <c r="D97" s="150">
        <v>2</v>
      </c>
      <c r="E97" s="230"/>
      <c r="F97" s="104"/>
      <c r="G97" s="104"/>
    </row>
    <row r="98" spans="1:10" ht="21" customHeight="1" x14ac:dyDescent="0.25">
      <c r="A98" s="159" t="s">
        <v>600</v>
      </c>
      <c r="B98" s="150" t="s">
        <v>166</v>
      </c>
      <c r="C98" s="150">
        <v>0</v>
      </c>
      <c r="D98" s="150">
        <v>0</v>
      </c>
      <c r="E98" s="230"/>
      <c r="F98" s="104"/>
      <c r="G98" s="104"/>
    </row>
    <row r="99" spans="1:10" ht="16.5" x14ac:dyDescent="0.25">
      <c r="A99" s="280" t="s">
        <v>599</v>
      </c>
      <c r="B99" s="150" t="s">
        <v>166</v>
      </c>
      <c r="C99" s="150">
        <v>0</v>
      </c>
      <c r="D99" s="150">
        <v>0</v>
      </c>
      <c r="E99" s="230"/>
      <c r="F99" s="104"/>
      <c r="G99" s="104"/>
    </row>
    <row r="100" spans="1:10" ht="18.75" customHeight="1" x14ac:dyDescent="0.25">
      <c r="A100" s="159" t="s">
        <v>598</v>
      </c>
      <c r="B100" s="150" t="s">
        <v>166</v>
      </c>
      <c r="C100" s="150">
        <v>1</v>
      </c>
      <c r="D100" s="150">
        <v>1</v>
      </c>
      <c r="E100" s="230"/>
      <c r="F100" s="104"/>
      <c r="G100" s="104"/>
    </row>
    <row r="101" spans="1:10" ht="15.75" customHeight="1" x14ac:dyDescent="0.25">
      <c r="A101" s="159" t="s">
        <v>444</v>
      </c>
      <c r="B101" s="150" t="s">
        <v>166</v>
      </c>
      <c r="C101" s="150">
        <v>1</v>
      </c>
      <c r="D101" s="150">
        <v>1</v>
      </c>
      <c r="E101" s="230"/>
      <c r="F101" s="104"/>
      <c r="G101" s="104"/>
    </row>
    <row r="102" spans="1:10" ht="18.75" customHeight="1" x14ac:dyDescent="0.25">
      <c r="A102" s="159" t="s">
        <v>597</v>
      </c>
      <c r="B102" s="150" t="s">
        <v>166</v>
      </c>
      <c r="C102" s="150">
        <v>0</v>
      </c>
      <c r="D102" s="150">
        <v>0</v>
      </c>
      <c r="E102" s="230"/>
      <c r="F102" s="104"/>
      <c r="G102" s="104"/>
    </row>
    <row r="103" spans="1:10" s="376" customFormat="1" ht="15.75" customHeight="1" x14ac:dyDescent="0.25">
      <c r="A103" s="748" t="s">
        <v>377</v>
      </c>
      <c r="B103" s="150" t="s">
        <v>27</v>
      </c>
      <c r="C103" s="151">
        <v>6392</v>
      </c>
      <c r="D103" s="151">
        <v>4912</v>
      </c>
      <c r="E103" s="747"/>
    </row>
    <row r="104" spans="1:10" ht="16.5" x14ac:dyDescent="0.25">
      <c r="A104" s="216" t="s">
        <v>378</v>
      </c>
      <c r="B104" s="207" t="s">
        <v>166</v>
      </c>
      <c r="C104" s="207">
        <v>9</v>
      </c>
      <c r="D104" s="207">
        <v>9</v>
      </c>
      <c r="E104" s="224">
        <v>1</v>
      </c>
      <c r="F104" s="104"/>
      <c r="G104" s="104"/>
    </row>
    <row r="105" spans="1:10" ht="19.5" customHeight="1" x14ac:dyDescent="0.25">
      <c r="A105" s="217" t="s">
        <v>330</v>
      </c>
      <c r="B105" s="150" t="s">
        <v>27</v>
      </c>
      <c r="C105" s="209">
        <v>5723</v>
      </c>
      <c r="D105" s="746">
        <v>5663</v>
      </c>
      <c r="E105" s="209">
        <v>10493</v>
      </c>
      <c r="F105" s="370"/>
      <c r="G105" s="104"/>
    </row>
    <row r="106" spans="1:10" ht="19.5" customHeight="1" x14ac:dyDescent="0.25">
      <c r="A106" s="210" t="s">
        <v>389</v>
      </c>
      <c r="B106" s="207" t="s">
        <v>166</v>
      </c>
      <c r="C106" s="207">
        <f>C107</f>
        <v>1</v>
      </c>
      <c r="D106" s="207">
        <f>D107</f>
        <v>1</v>
      </c>
      <c r="E106" s="207"/>
      <c r="F106" s="104"/>
      <c r="G106" s="106"/>
      <c r="H106" s="107"/>
      <c r="I106" s="107"/>
      <c r="J106" s="107"/>
    </row>
    <row r="107" spans="1:10" ht="25.5" customHeight="1" thickBot="1" x14ac:dyDescent="0.3">
      <c r="A107" s="212" t="s">
        <v>596</v>
      </c>
      <c r="B107" s="152" t="s">
        <v>166</v>
      </c>
      <c r="C107" s="152">
        <v>1</v>
      </c>
      <c r="D107" s="150">
        <v>1</v>
      </c>
      <c r="E107" s="152"/>
      <c r="F107" s="104"/>
      <c r="G107" s="108"/>
      <c r="H107" s="107"/>
      <c r="I107" s="107"/>
      <c r="J107" s="107"/>
    </row>
    <row r="108" spans="1:10" ht="20.100000000000001" customHeight="1" thickBot="1" x14ac:dyDescent="0.25">
      <c r="A108" s="947" t="s">
        <v>266</v>
      </c>
      <c r="B108" s="951"/>
      <c r="C108" s="951"/>
      <c r="D108" s="951"/>
      <c r="E108" s="952"/>
    </row>
    <row r="109" spans="1:10" ht="19.5" customHeight="1" x14ac:dyDescent="0.25">
      <c r="A109" s="225" t="s">
        <v>379</v>
      </c>
      <c r="B109" s="223" t="s">
        <v>166</v>
      </c>
      <c r="C109" s="386">
        <v>3</v>
      </c>
      <c r="D109" s="386">
        <f>D110+D113+D116</f>
        <v>3</v>
      </c>
      <c r="E109" s="149"/>
      <c r="F109" s="104"/>
      <c r="G109" s="104"/>
    </row>
    <row r="110" spans="1:10" s="388" customFormat="1" ht="19.5" customHeight="1" x14ac:dyDescent="0.25">
      <c r="A110" s="384" t="s">
        <v>380</v>
      </c>
      <c r="B110" s="224" t="s">
        <v>166</v>
      </c>
      <c r="C110" s="224">
        <v>1</v>
      </c>
      <c r="D110" s="224">
        <v>1</v>
      </c>
      <c r="E110" s="224"/>
      <c r="F110" s="387"/>
      <c r="G110" s="387"/>
    </row>
    <row r="111" spans="1:10" ht="19.5" customHeight="1" x14ac:dyDescent="0.25">
      <c r="A111" s="156" t="s">
        <v>381</v>
      </c>
      <c r="B111" s="150" t="s">
        <v>166</v>
      </c>
      <c r="C111" s="150">
        <v>1</v>
      </c>
      <c r="D111" s="150">
        <v>1</v>
      </c>
      <c r="E111" s="150"/>
      <c r="F111" s="104"/>
      <c r="G111" s="104"/>
    </row>
    <row r="112" spans="1:10" s="376" customFormat="1" ht="19.5" customHeight="1" x14ac:dyDescent="0.25">
      <c r="A112" s="156" t="s">
        <v>382</v>
      </c>
      <c r="B112" s="150" t="s">
        <v>27</v>
      </c>
      <c r="C112" s="151">
        <v>3546</v>
      </c>
      <c r="D112" s="151">
        <v>3313</v>
      </c>
      <c r="E112" s="150"/>
    </row>
    <row r="113" spans="1:7" s="388" customFormat="1" ht="36" customHeight="1" x14ac:dyDescent="0.25">
      <c r="A113" s="389" t="s">
        <v>383</v>
      </c>
      <c r="B113" s="224" t="s">
        <v>166</v>
      </c>
      <c r="C113" s="224">
        <v>1</v>
      </c>
      <c r="D113" s="224">
        <v>1</v>
      </c>
      <c r="E113" s="224"/>
      <c r="F113" s="387"/>
      <c r="G113" s="387"/>
    </row>
    <row r="114" spans="1:7" ht="19.5" customHeight="1" x14ac:dyDescent="0.25">
      <c r="A114" s="156" t="s">
        <v>384</v>
      </c>
      <c r="B114" s="150" t="s">
        <v>166</v>
      </c>
      <c r="C114" s="150">
        <v>1</v>
      </c>
      <c r="D114" s="150">
        <v>1</v>
      </c>
      <c r="E114" s="150"/>
      <c r="F114" s="104"/>
      <c r="G114" s="104"/>
    </row>
    <row r="115" spans="1:7" s="376" customFormat="1" ht="19.5" customHeight="1" x14ac:dyDescent="0.25">
      <c r="A115" s="156" t="s">
        <v>382</v>
      </c>
      <c r="B115" s="150" t="s">
        <v>27</v>
      </c>
      <c r="C115" s="150">
        <v>681</v>
      </c>
      <c r="D115" s="150">
        <v>632</v>
      </c>
      <c r="E115" s="150"/>
    </row>
    <row r="116" spans="1:7" s="388" customFormat="1" ht="30.75" customHeight="1" x14ac:dyDescent="0.25">
      <c r="A116" s="389" t="s">
        <v>385</v>
      </c>
      <c r="B116" s="224" t="s">
        <v>166</v>
      </c>
      <c r="C116" s="224">
        <v>1</v>
      </c>
      <c r="D116" s="224">
        <v>1</v>
      </c>
      <c r="E116" s="224"/>
      <c r="F116" s="387"/>
      <c r="G116" s="387"/>
    </row>
    <row r="117" spans="1:7" ht="19.5" customHeight="1" x14ac:dyDescent="0.25">
      <c r="A117" s="156" t="s">
        <v>390</v>
      </c>
      <c r="B117" s="150" t="s">
        <v>166</v>
      </c>
      <c r="C117" s="150">
        <v>1</v>
      </c>
      <c r="D117" s="150">
        <v>1</v>
      </c>
      <c r="E117" s="150"/>
      <c r="F117" s="104"/>
      <c r="G117" s="104"/>
    </row>
    <row r="118" spans="1:7" s="376" customFormat="1" ht="19.5" customHeight="1" thickBot="1" x14ac:dyDescent="0.3">
      <c r="A118" s="156" t="s">
        <v>382</v>
      </c>
      <c r="B118" s="152" t="s">
        <v>27</v>
      </c>
      <c r="C118" s="405">
        <v>3237</v>
      </c>
      <c r="D118" s="405">
        <v>2880</v>
      </c>
      <c r="E118" s="152"/>
    </row>
    <row r="119" spans="1:7" ht="20.100000000000001" customHeight="1" thickBot="1" x14ac:dyDescent="0.25">
      <c r="A119" s="954" t="s">
        <v>39</v>
      </c>
      <c r="B119" s="955"/>
      <c r="C119" s="955"/>
      <c r="D119" s="955"/>
      <c r="E119" s="956"/>
    </row>
    <row r="120" spans="1:7" s="388" customFormat="1" ht="19.5" customHeight="1" x14ac:dyDescent="0.25">
      <c r="A120" s="155" t="s">
        <v>386</v>
      </c>
      <c r="B120" s="390" t="s">
        <v>166</v>
      </c>
      <c r="C120" s="390">
        <v>1</v>
      </c>
      <c r="D120" s="218">
        <v>1</v>
      </c>
      <c r="E120" s="390">
        <v>1</v>
      </c>
      <c r="F120" s="387"/>
      <c r="G120" s="387"/>
    </row>
    <row r="121" spans="1:7" s="375" customFormat="1" ht="17.25" customHeight="1" x14ac:dyDescent="0.25">
      <c r="A121" s="156" t="s">
        <v>413</v>
      </c>
      <c r="B121" s="150" t="s">
        <v>27</v>
      </c>
      <c r="C121" s="150">
        <v>430</v>
      </c>
      <c r="D121" s="150">
        <v>372</v>
      </c>
      <c r="E121" s="150"/>
    </row>
    <row r="122" spans="1:7" s="388" customFormat="1" ht="20.25" customHeight="1" x14ac:dyDescent="0.25">
      <c r="A122" s="384" t="s">
        <v>414</v>
      </c>
      <c r="B122" s="224" t="s">
        <v>166</v>
      </c>
      <c r="C122" s="224">
        <v>1</v>
      </c>
      <c r="D122" s="207">
        <v>1</v>
      </c>
      <c r="E122" s="224"/>
      <c r="F122" s="387"/>
      <c r="G122" s="387"/>
    </row>
    <row r="123" spans="1:7" s="376" customFormat="1" ht="16.5" customHeight="1" thickBot="1" x14ac:dyDescent="0.3">
      <c r="A123" s="406" t="s">
        <v>445</v>
      </c>
      <c r="B123" s="152" t="s">
        <v>27</v>
      </c>
      <c r="C123" s="152">
        <v>127</v>
      </c>
      <c r="D123" s="405">
        <v>123</v>
      </c>
      <c r="E123" s="152"/>
    </row>
    <row r="124" spans="1:7" ht="18" customHeight="1" x14ac:dyDescent="0.25">
      <c r="A124" s="226"/>
      <c r="B124" s="227"/>
      <c r="C124" s="227"/>
      <c r="D124" s="227"/>
      <c r="E124" s="227"/>
      <c r="F124" s="104"/>
      <c r="G124" s="104"/>
    </row>
    <row r="125" spans="1:7" ht="54.75" customHeight="1" x14ac:dyDescent="0.2">
      <c r="A125" s="939" t="s">
        <v>595</v>
      </c>
      <c r="B125" s="939"/>
      <c r="C125" s="939"/>
      <c r="D125" s="939"/>
      <c r="E125" s="939"/>
      <c r="F125" s="228"/>
    </row>
    <row r="126" spans="1:7" ht="23.25" customHeight="1" x14ac:dyDescent="0.2">
      <c r="A126" s="940" t="s">
        <v>594</v>
      </c>
      <c r="B126" s="940"/>
      <c r="C126" s="940"/>
      <c r="D126" s="940"/>
      <c r="E126" s="940"/>
      <c r="F126" s="228"/>
    </row>
    <row r="127" spans="1:7" ht="36" customHeight="1" x14ac:dyDescent="0.25">
      <c r="A127" s="953" t="s">
        <v>593</v>
      </c>
      <c r="B127" s="953"/>
      <c r="C127" s="953"/>
      <c r="D127" s="953"/>
      <c r="E127" s="953"/>
      <c r="F127" s="228"/>
    </row>
    <row r="128" spans="1:7" ht="36.75" customHeight="1" x14ac:dyDescent="0.25">
      <c r="A128" s="953" t="s">
        <v>592</v>
      </c>
      <c r="B128" s="953"/>
      <c r="C128" s="953"/>
      <c r="D128" s="953"/>
      <c r="E128" s="953"/>
      <c r="F128" s="228" t="s">
        <v>506</v>
      </c>
    </row>
    <row r="129" spans="1:6" ht="27" customHeight="1" x14ac:dyDescent="0.2">
      <c r="A129" s="940" t="s">
        <v>591</v>
      </c>
      <c r="B129" s="940"/>
      <c r="C129" s="940"/>
      <c r="D129" s="940"/>
      <c r="E129" s="940"/>
      <c r="F129" s="228"/>
    </row>
    <row r="130" spans="1:6" ht="39" customHeight="1" x14ac:dyDescent="0.2">
      <c r="A130" s="939" t="s">
        <v>590</v>
      </c>
      <c r="B130" s="939"/>
      <c r="C130" s="939"/>
      <c r="D130" s="939"/>
      <c r="E130" s="939"/>
      <c r="F130" s="228"/>
    </row>
    <row r="131" spans="1:6" ht="34.5" customHeight="1" x14ac:dyDescent="0.2">
      <c r="A131" s="939" t="s">
        <v>589</v>
      </c>
      <c r="B131" s="939"/>
      <c r="C131" s="939"/>
      <c r="D131" s="939"/>
      <c r="E131" s="939"/>
      <c r="F131" s="228"/>
    </row>
    <row r="132" spans="1:6" ht="24.75" customHeight="1" x14ac:dyDescent="0.2">
      <c r="A132" s="939" t="s">
        <v>588</v>
      </c>
      <c r="B132" s="939"/>
      <c r="C132" s="939"/>
      <c r="D132" s="939"/>
      <c r="E132" s="939"/>
      <c r="F132" s="228"/>
    </row>
    <row r="133" spans="1:6" ht="28.5" customHeight="1" x14ac:dyDescent="0.2">
      <c r="A133" s="939" t="s">
        <v>587</v>
      </c>
      <c r="B133" s="939"/>
      <c r="C133" s="939"/>
      <c r="D133" s="939"/>
      <c r="E133" s="939"/>
    </row>
    <row r="134" spans="1:6" ht="16.5" x14ac:dyDescent="0.2">
      <c r="A134" s="939"/>
      <c r="B134" s="939"/>
      <c r="C134" s="939"/>
      <c r="D134" s="939"/>
      <c r="E134" s="939"/>
    </row>
  </sheetData>
  <mergeCells count="20">
    <mergeCell ref="A43:E43"/>
    <mergeCell ref="A62:E62"/>
    <mergeCell ref="A90:E90"/>
    <mergeCell ref="A108:E108"/>
    <mergeCell ref="A128:E128"/>
    <mergeCell ref="A126:E126"/>
    <mergeCell ref="A119:E119"/>
    <mergeCell ref="A125:E125"/>
    <mergeCell ref="A127:E127"/>
    <mergeCell ref="A1:E1"/>
    <mergeCell ref="D2:E2"/>
    <mergeCell ref="A3:A4"/>
    <mergeCell ref="B3:D3"/>
    <mergeCell ref="A6:E6"/>
    <mergeCell ref="A134:E134"/>
    <mergeCell ref="A133:E133"/>
    <mergeCell ref="A130:E130"/>
    <mergeCell ref="A129:E129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view="pageBreakPreview" topLeftCell="A31" zoomScale="60" zoomScaleNormal="84" workbookViewId="0">
      <selection activeCell="L34" sqref="L34"/>
    </sheetView>
  </sheetViews>
  <sheetFormatPr defaultRowHeight="15" x14ac:dyDescent="0.2"/>
  <cols>
    <col min="1" max="1" width="66.85546875" style="754" customWidth="1"/>
    <col min="2" max="5" width="17.7109375" style="754" customWidth="1"/>
    <col min="6" max="256" width="9.140625" style="754"/>
    <col min="257" max="257" width="57" style="754" customWidth="1"/>
    <col min="258" max="260" width="17.7109375" style="754" customWidth="1"/>
    <col min="261" max="512" width="9.140625" style="754"/>
    <col min="513" max="513" width="57" style="754" customWidth="1"/>
    <col min="514" max="516" width="17.7109375" style="754" customWidth="1"/>
    <col min="517" max="768" width="9.140625" style="754"/>
    <col min="769" max="769" width="57" style="754" customWidth="1"/>
    <col min="770" max="772" width="17.7109375" style="754" customWidth="1"/>
    <col min="773" max="1024" width="9.140625" style="754"/>
    <col min="1025" max="1025" width="57" style="754" customWidth="1"/>
    <col min="1026" max="1028" width="17.7109375" style="754" customWidth="1"/>
    <col min="1029" max="1280" width="9.140625" style="754"/>
    <col min="1281" max="1281" width="57" style="754" customWidth="1"/>
    <col min="1282" max="1284" width="17.7109375" style="754" customWidth="1"/>
    <col min="1285" max="1536" width="9.140625" style="754"/>
    <col min="1537" max="1537" width="57" style="754" customWidth="1"/>
    <col min="1538" max="1540" width="17.7109375" style="754" customWidth="1"/>
    <col min="1541" max="1792" width="9.140625" style="754"/>
    <col min="1793" max="1793" width="57" style="754" customWidth="1"/>
    <col min="1794" max="1796" width="17.7109375" style="754" customWidth="1"/>
    <col min="1797" max="2048" width="9.140625" style="754"/>
    <col min="2049" max="2049" width="57" style="754" customWidth="1"/>
    <col min="2050" max="2052" width="17.7109375" style="754" customWidth="1"/>
    <col min="2053" max="2304" width="9.140625" style="754"/>
    <col min="2305" max="2305" width="57" style="754" customWidth="1"/>
    <col min="2306" max="2308" width="17.7109375" style="754" customWidth="1"/>
    <col min="2309" max="2560" width="9.140625" style="754"/>
    <col min="2561" max="2561" width="57" style="754" customWidth="1"/>
    <col min="2562" max="2564" width="17.7109375" style="754" customWidth="1"/>
    <col min="2565" max="2816" width="9.140625" style="754"/>
    <col min="2817" max="2817" width="57" style="754" customWidth="1"/>
    <col min="2818" max="2820" width="17.7109375" style="754" customWidth="1"/>
    <col min="2821" max="3072" width="9.140625" style="754"/>
    <col min="3073" max="3073" width="57" style="754" customWidth="1"/>
    <col min="3074" max="3076" width="17.7109375" style="754" customWidth="1"/>
    <col min="3077" max="3328" width="9.140625" style="754"/>
    <col min="3329" max="3329" width="57" style="754" customWidth="1"/>
    <col min="3330" max="3332" width="17.7109375" style="754" customWidth="1"/>
    <col min="3333" max="3584" width="9.140625" style="754"/>
    <col min="3585" max="3585" width="57" style="754" customWidth="1"/>
    <col min="3586" max="3588" width="17.7109375" style="754" customWidth="1"/>
    <col min="3589" max="3840" width="9.140625" style="754"/>
    <col min="3841" max="3841" width="57" style="754" customWidth="1"/>
    <col min="3842" max="3844" width="17.7109375" style="754" customWidth="1"/>
    <col min="3845" max="4096" width="9.140625" style="754"/>
    <col min="4097" max="4097" width="57" style="754" customWidth="1"/>
    <col min="4098" max="4100" width="17.7109375" style="754" customWidth="1"/>
    <col min="4101" max="4352" width="9.140625" style="754"/>
    <col min="4353" max="4353" width="57" style="754" customWidth="1"/>
    <col min="4354" max="4356" width="17.7109375" style="754" customWidth="1"/>
    <col min="4357" max="4608" width="9.140625" style="754"/>
    <col min="4609" max="4609" width="57" style="754" customWidth="1"/>
    <col min="4610" max="4612" width="17.7109375" style="754" customWidth="1"/>
    <col min="4613" max="4864" width="9.140625" style="754"/>
    <col min="4865" max="4865" width="57" style="754" customWidth="1"/>
    <col min="4866" max="4868" width="17.7109375" style="754" customWidth="1"/>
    <col min="4869" max="5120" width="9.140625" style="754"/>
    <col min="5121" max="5121" width="57" style="754" customWidth="1"/>
    <col min="5122" max="5124" width="17.7109375" style="754" customWidth="1"/>
    <col min="5125" max="5376" width="9.140625" style="754"/>
    <col min="5377" max="5377" width="57" style="754" customWidth="1"/>
    <col min="5378" max="5380" width="17.7109375" style="754" customWidth="1"/>
    <col min="5381" max="5632" width="9.140625" style="754"/>
    <col min="5633" max="5633" width="57" style="754" customWidth="1"/>
    <col min="5634" max="5636" width="17.7109375" style="754" customWidth="1"/>
    <col min="5637" max="5888" width="9.140625" style="754"/>
    <col min="5889" max="5889" width="57" style="754" customWidth="1"/>
    <col min="5890" max="5892" width="17.7109375" style="754" customWidth="1"/>
    <col min="5893" max="6144" width="9.140625" style="754"/>
    <col min="6145" max="6145" width="57" style="754" customWidth="1"/>
    <col min="6146" max="6148" width="17.7109375" style="754" customWidth="1"/>
    <col min="6149" max="6400" width="9.140625" style="754"/>
    <col min="6401" max="6401" width="57" style="754" customWidth="1"/>
    <col min="6402" max="6404" width="17.7109375" style="754" customWidth="1"/>
    <col min="6405" max="6656" width="9.140625" style="754"/>
    <col min="6657" max="6657" width="57" style="754" customWidth="1"/>
    <col min="6658" max="6660" width="17.7109375" style="754" customWidth="1"/>
    <col min="6661" max="6912" width="9.140625" style="754"/>
    <col min="6913" max="6913" width="57" style="754" customWidth="1"/>
    <col min="6914" max="6916" width="17.7109375" style="754" customWidth="1"/>
    <col min="6917" max="7168" width="9.140625" style="754"/>
    <col min="7169" max="7169" width="57" style="754" customWidth="1"/>
    <col min="7170" max="7172" width="17.7109375" style="754" customWidth="1"/>
    <col min="7173" max="7424" width="9.140625" style="754"/>
    <col min="7425" max="7425" width="57" style="754" customWidth="1"/>
    <col min="7426" max="7428" width="17.7109375" style="754" customWidth="1"/>
    <col min="7429" max="7680" width="9.140625" style="754"/>
    <col min="7681" max="7681" width="57" style="754" customWidth="1"/>
    <col min="7682" max="7684" width="17.7109375" style="754" customWidth="1"/>
    <col min="7685" max="7936" width="9.140625" style="754"/>
    <col min="7937" max="7937" width="57" style="754" customWidth="1"/>
    <col min="7938" max="7940" width="17.7109375" style="754" customWidth="1"/>
    <col min="7941" max="8192" width="9.140625" style="754"/>
    <col min="8193" max="8193" width="57" style="754" customWidth="1"/>
    <col min="8194" max="8196" width="17.7109375" style="754" customWidth="1"/>
    <col min="8197" max="8448" width="9.140625" style="754"/>
    <col min="8449" max="8449" width="57" style="754" customWidth="1"/>
    <col min="8450" max="8452" width="17.7109375" style="754" customWidth="1"/>
    <col min="8453" max="8704" width="9.140625" style="754"/>
    <col min="8705" max="8705" width="57" style="754" customWidth="1"/>
    <col min="8706" max="8708" width="17.7109375" style="754" customWidth="1"/>
    <col min="8709" max="8960" width="9.140625" style="754"/>
    <col min="8961" max="8961" width="57" style="754" customWidth="1"/>
    <col min="8962" max="8964" width="17.7109375" style="754" customWidth="1"/>
    <col min="8965" max="9216" width="9.140625" style="754"/>
    <col min="9217" max="9217" width="57" style="754" customWidth="1"/>
    <col min="9218" max="9220" width="17.7109375" style="754" customWidth="1"/>
    <col min="9221" max="9472" width="9.140625" style="754"/>
    <col min="9473" max="9473" width="57" style="754" customWidth="1"/>
    <col min="9474" max="9476" width="17.7109375" style="754" customWidth="1"/>
    <col min="9477" max="9728" width="9.140625" style="754"/>
    <col min="9729" max="9729" width="57" style="754" customWidth="1"/>
    <col min="9730" max="9732" width="17.7109375" style="754" customWidth="1"/>
    <col min="9733" max="9984" width="9.140625" style="754"/>
    <col min="9985" max="9985" width="57" style="754" customWidth="1"/>
    <col min="9986" max="9988" width="17.7109375" style="754" customWidth="1"/>
    <col min="9989" max="10240" width="9.140625" style="754"/>
    <col min="10241" max="10241" width="57" style="754" customWidth="1"/>
    <col min="10242" max="10244" width="17.7109375" style="754" customWidth="1"/>
    <col min="10245" max="10496" width="9.140625" style="754"/>
    <col min="10497" max="10497" width="57" style="754" customWidth="1"/>
    <col min="10498" max="10500" width="17.7109375" style="754" customWidth="1"/>
    <col min="10501" max="10752" width="9.140625" style="754"/>
    <col min="10753" max="10753" width="57" style="754" customWidth="1"/>
    <col min="10754" max="10756" width="17.7109375" style="754" customWidth="1"/>
    <col min="10757" max="11008" width="9.140625" style="754"/>
    <col min="11009" max="11009" width="57" style="754" customWidth="1"/>
    <col min="11010" max="11012" width="17.7109375" style="754" customWidth="1"/>
    <col min="11013" max="11264" width="9.140625" style="754"/>
    <col min="11265" max="11265" width="57" style="754" customWidth="1"/>
    <col min="11266" max="11268" width="17.7109375" style="754" customWidth="1"/>
    <col min="11269" max="11520" width="9.140625" style="754"/>
    <col min="11521" max="11521" width="57" style="754" customWidth="1"/>
    <col min="11522" max="11524" width="17.7109375" style="754" customWidth="1"/>
    <col min="11525" max="11776" width="9.140625" style="754"/>
    <col min="11777" max="11777" width="57" style="754" customWidth="1"/>
    <col min="11778" max="11780" width="17.7109375" style="754" customWidth="1"/>
    <col min="11781" max="12032" width="9.140625" style="754"/>
    <col min="12033" max="12033" width="57" style="754" customWidth="1"/>
    <col min="12034" max="12036" width="17.7109375" style="754" customWidth="1"/>
    <col min="12037" max="12288" width="9.140625" style="754"/>
    <col min="12289" max="12289" width="57" style="754" customWidth="1"/>
    <col min="12290" max="12292" width="17.7109375" style="754" customWidth="1"/>
    <col min="12293" max="12544" width="9.140625" style="754"/>
    <col min="12545" max="12545" width="57" style="754" customWidth="1"/>
    <col min="12546" max="12548" width="17.7109375" style="754" customWidth="1"/>
    <col min="12549" max="12800" width="9.140625" style="754"/>
    <col min="12801" max="12801" width="57" style="754" customWidth="1"/>
    <col min="12802" max="12804" width="17.7109375" style="754" customWidth="1"/>
    <col min="12805" max="13056" width="9.140625" style="754"/>
    <col min="13057" max="13057" width="57" style="754" customWidth="1"/>
    <col min="13058" max="13060" width="17.7109375" style="754" customWidth="1"/>
    <col min="13061" max="13312" width="9.140625" style="754"/>
    <col min="13313" max="13313" width="57" style="754" customWidth="1"/>
    <col min="13314" max="13316" width="17.7109375" style="754" customWidth="1"/>
    <col min="13317" max="13568" width="9.140625" style="754"/>
    <col min="13569" max="13569" width="57" style="754" customWidth="1"/>
    <col min="13570" max="13572" width="17.7109375" style="754" customWidth="1"/>
    <col min="13573" max="13824" width="9.140625" style="754"/>
    <col min="13825" max="13825" width="57" style="754" customWidth="1"/>
    <col min="13826" max="13828" width="17.7109375" style="754" customWidth="1"/>
    <col min="13829" max="14080" width="9.140625" style="754"/>
    <col min="14081" max="14081" width="57" style="754" customWidth="1"/>
    <col min="14082" max="14084" width="17.7109375" style="754" customWidth="1"/>
    <col min="14085" max="14336" width="9.140625" style="754"/>
    <col min="14337" max="14337" width="57" style="754" customWidth="1"/>
    <col min="14338" max="14340" width="17.7109375" style="754" customWidth="1"/>
    <col min="14341" max="14592" width="9.140625" style="754"/>
    <col min="14593" max="14593" width="57" style="754" customWidth="1"/>
    <col min="14594" max="14596" width="17.7109375" style="754" customWidth="1"/>
    <col min="14597" max="14848" width="9.140625" style="754"/>
    <col min="14849" max="14849" width="57" style="754" customWidth="1"/>
    <col min="14850" max="14852" width="17.7109375" style="754" customWidth="1"/>
    <col min="14853" max="15104" width="9.140625" style="754"/>
    <col min="15105" max="15105" width="57" style="754" customWidth="1"/>
    <col min="15106" max="15108" width="17.7109375" style="754" customWidth="1"/>
    <col min="15109" max="15360" width="9.140625" style="754"/>
    <col min="15361" max="15361" width="57" style="754" customWidth="1"/>
    <col min="15362" max="15364" width="17.7109375" style="754" customWidth="1"/>
    <col min="15365" max="15616" width="9.140625" style="754"/>
    <col min="15617" max="15617" width="57" style="754" customWidth="1"/>
    <col min="15618" max="15620" width="17.7109375" style="754" customWidth="1"/>
    <col min="15621" max="15872" width="9.140625" style="754"/>
    <col min="15873" max="15873" width="57" style="754" customWidth="1"/>
    <col min="15874" max="15876" width="17.7109375" style="754" customWidth="1"/>
    <col min="15877" max="16128" width="9.140625" style="754"/>
    <col min="16129" max="16129" width="57" style="754" customWidth="1"/>
    <col min="16130" max="16132" width="17.7109375" style="754" customWidth="1"/>
    <col min="16133" max="16384" width="9.140625" style="754"/>
  </cols>
  <sheetData>
    <row r="1" spans="1:6" s="755" customFormat="1" ht="66" customHeight="1" x14ac:dyDescent="0.2">
      <c r="A1" s="959" t="s">
        <v>557</v>
      </c>
      <c r="B1" s="959"/>
      <c r="C1" s="959"/>
      <c r="D1" s="959"/>
      <c r="E1" s="959"/>
    </row>
    <row r="2" spans="1:6" s="755" customFormat="1" ht="15.75" customHeight="1" x14ac:dyDescent="0.2">
      <c r="A2" s="771"/>
      <c r="B2" s="770"/>
      <c r="C2" s="960" t="s">
        <v>558</v>
      </c>
      <c r="D2" s="960"/>
      <c r="E2" s="960"/>
    </row>
    <row r="3" spans="1:6" s="768" customFormat="1" ht="16.5" x14ac:dyDescent="0.2">
      <c r="A3" s="961" t="s">
        <v>559</v>
      </c>
      <c r="B3" s="961" t="s">
        <v>560</v>
      </c>
      <c r="C3" s="961"/>
      <c r="D3" s="961"/>
      <c r="E3" s="961"/>
    </row>
    <row r="4" spans="1:6" s="768" customFormat="1" ht="16.5" x14ac:dyDescent="0.2">
      <c r="A4" s="961"/>
      <c r="B4" s="769">
        <v>2013</v>
      </c>
      <c r="C4" s="769">
        <v>2014</v>
      </c>
      <c r="D4" s="769">
        <v>2015</v>
      </c>
      <c r="E4" s="769">
        <v>2016</v>
      </c>
    </row>
    <row r="5" spans="1:6" s="757" customFormat="1" ht="16.5" x14ac:dyDescent="0.2">
      <c r="A5" s="767" t="s">
        <v>561</v>
      </c>
      <c r="B5" s="759">
        <f>B7+B16+B24</f>
        <v>150</v>
      </c>
      <c r="C5" s="759">
        <f>C7+C16+C24</f>
        <v>143</v>
      </c>
      <c r="D5" s="759">
        <f>D7+D16+D24</f>
        <v>133</v>
      </c>
      <c r="E5" s="759">
        <f>E7+E16+E24</f>
        <v>130</v>
      </c>
      <c r="F5" s="758"/>
    </row>
    <row r="6" spans="1:6" ht="16.5" x14ac:dyDescent="0.2">
      <c r="A6" s="765" t="s">
        <v>562</v>
      </c>
      <c r="B6" s="764"/>
      <c r="C6" s="764"/>
      <c r="D6" s="764"/>
      <c r="E6" s="764"/>
      <c r="F6" s="755"/>
    </row>
    <row r="7" spans="1:6" s="757" customFormat="1" ht="16.5" x14ac:dyDescent="0.2">
      <c r="A7" s="759" t="s">
        <v>563</v>
      </c>
      <c r="B7" s="759">
        <f>SUM(B9:B15)</f>
        <v>137</v>
      </c>
      <c r="C7" s="759">
        <f>SUM(C9:C15)</f>
        <v>127</v>
      </c>
      <c r="D7" s="759">
        <f>SUM(D9:D15)</f>
        <v>116</v>
      </c>
      <c r="E7" s="759">
        <f>SUM(E9:E15)</f>
        <v>112</v>
      </c>
      <c r="F7" s="758"/>
    </row>
    <row r="8" spans="1:6" ht="16.5" x14ac:dyDescent="0.2">
      <c r="A8" s="765" t="s">
        <v>564</v>
      </c>
      <c r="B8" s="764"/>
      <c r="C8" s="764"/>
      <c r="D8" s="764"/>
      <c r="E8" s="764"/>
      <c r="F8" s="755"/>
    </row>
    <row r="9" spans="1:6" s="760" customFormat="1" ht="16.5" x14ac:dyDescent="0.2">
      <c r="A9" s="763" t="s">
        <v>565</v>
      </c>
      <c r="B9" s="762">
        <v>84</v>
      </c>
      <c r="C9" s="762">
        <v>84</v>
      </c>
      <c r="D9" s="762">
        <v>82</v>
      </c>
      <c r="E9" s="762">
        <v>79</v>
      </c>
      <c r="F9" s="761"/>
    </row>
    <row r="10" spans="1:6" s="760" customFormat="1" ht="16.5" x14ac:dyDescent="0.2">
      <c r="A10" s="763" t="s">
        <v>566</v>
      </c>
      <c r="B10" s="762">
        <v>15</v>
      </c>
      <c r="C10" s="762">
        <v>15</v>
      </c>
      <c r="D10" s="762">
        <v>14</v>
      </c>
      <c r="E10" s="766">
        <f>социнфрастр!G64</f>
        <v>13</v>
      </c>
      <c r="F10" s="761"/>
    </row>
    <row r="11" spans="1:6" s="760" customFormat="1" ht="16.5" x14ac:dyDescent="0.2">
      <c r="A11" s="763" t="s">
        <v>567</v>
      </c>
      <c r="B11" s="762">
        <v>10</v>
      </c>
      <c r="C11" s="762"/>
      <c r="D11" s="762"/>
      <c r="E11" s="762"/>
      <c r="F11" s="761"/>
    </row>
    <row r="12" spans="1:6" s="760" customFormat="1" ht="16.5" x14ac:dyDescent="0.2">
      <c r="A12" s="763" t="s">
        <v>568</v>
      </c>
      <c r="B12" s="762">
        <v>25</v>
      </c>
      <c r="C12" s="762">
        <v>23</v>
      </c>
      <c r="D12" s="762">
        <v>15</v>
      </c>
      <c r="E12" s="762">
        <v>15</v>
      </c>
      <c r="F12" s="761"/>
    </row>
    <row r="13" spans="1:6" s="760" customFormat="1" ht="16.5" x14ac:dyDescent="0.2">
      <c r="A13" s="763" t="s">
        <v>569</v>
      </c>
      <c r="B13" s="762"/>
      <c r="C13" s="762">
        <v>1</v>
      </c>
      <c r="D13" s="762">
        <v>1</v>
      </c>
      <c r="E13" s="762">
        <v>1</v>
      </c>
      <c r="F13" s="761"/>
    </row>
    <row r="14" spans="1:6" s="760" customFormat="1" ht="16.5" x14ac:dyDescent="0.2">
      <c r="A14" s="763" t="s">
        <v>570</v>
      </c>
      <c r="B14" s="762">
        <v>2</v>
      </c>
      <c r="C14" s="762">
        <v>3</v>
      </c>
      <c r="D14" s="762">
        <v>3</v>
      </c>
      <c r="E14" s="762">
        <v>3</v>
      </c>
      <c r="F14" s="761"/>
    </row>
    <row r="15" spans="1:6" s="760" customFormat="1" ht="16.5" x14ac:dyDescent="0.2">
      <c r="A15" s="763" t="s">
        <v>571</v>
      </c>
      <c r="B15" s="762">
        <v>1</v>
      </c>
      <c r="C15" s="762">
        <v>1</v>
      </c>
      <c r="D15" s="762">
        <v>1</v>
      </c>
      <c r="E15" s="762">
        <v>1</v>
      </c>
      <c r="F15" s="761"/>
    </row>
    <row r="16" spans="1:6" s="757" customFormat="1" ht="16.5" x14ac:dyDescent="0.2">
      <c r="A16" s="759" t="s">
        <v>572</v>
      </c>
      <c r="B16" s="759">
        <f>SUM(B18:B23)</f>
        <v>7</v>
      </c>
      <c r="C16" s="759">
        <f>SUM(C18:C23)</f>
        <v>10</v>
      </c>
      <c r="D16" s="759">
        <f>SUM(D18:D23)</f>
        <v>10</v>
      </c>
      <c r="E16" s="759">
        <f>SUM(E18:E23)</f>
        <v>10</v>
      </c>
      <c r="F16" s="758"/>
    </row>
    <row r="17" spans="1:6" ht="16.5" x14ac:dyDescent="0.2">
      <c r="A17" s="765" t="s">
        <v>564</v>
      </c>
      <c r="B17" s="764"/>
      <c r="C17" s="764"/>
      <c r="D17" s="764"/>
      <c r="E17" s="764"/>
      <c r="F17" s="755"/>
    </row>
    <row r="18" spans="1:6" s="760" customFormat="1" ht="16.5" x14ac:dyDescent="0.2">
      <c r="A18" s="763" t="s">
        <v>565</v>
      </c>
      <c r="B18" s="762">
        <v>5</v>
      </c>
      <c r="C18" s="762">
        <v>8</v>
      </c>
      <c r="D18" s="762">
        <v>8</v>
      </c>
      <c r="E18" s="762">
        <v>8</v>
      </c>
      <c r="F18" s="761"/>
    </row>
    <row r="19" spans="1:6" s="760" customFormat="1" ht="16.5" x14ac:dyDescent="0.2">
      <c r="A19" s="763" t="s">
        <v>566</v>
      </c>
      <c r="B19" s="762"/>
      <c r="C19" s="762"/>
      <c r="D19" s="762"/>
      <c r="E19" s="762"/>
      <c r="F19" s="761"/>
    </row>
    <row r="20" spans="1:6" s="760" customFormat="1" ht="16.5" x14ac:dyDescent="0.2">
      <c r="A20" s="763" t="s">
        <v>568</v>
      </c>
      <c r="B20" s="762">
        <v>1</v>
      </c>
      <c r="C20" s="762">
        <v>1</v>
      </c>
      <c r="D20" s="762">
        <v>1</v>
      </c>
      <c r="E20" s="762">
        <v>1</v>
      </c>
      <c r="F20" s="761"/>
    </row>
    <row r="21" spans="1:6" s="760" customFormat="1" ht="16.5" x14ac:dyDescent="0.2">
      <c r="A21" s="763" t="s">
        <v>569</v>
      </c>
      <c r="B21" s="762"/>
      <c r="C21" s="762"/>
      <c r="D21" s="762"/>
      <c r="E21" s="762"/>
      <c r="F21" s="761"/>
    </row>
    <row r="22" spans="1:6" s="760" customFormat="1" ht="16.5" x14ac:dyDescent="0.2">
      <c r="A22" s="763" t="s">
        <v>570</v>
      </c>
      <c r="B22" s="762"/>
      <c r="C22" s="762"/>
      <c r="D22" s="762"/>
      <c r="E22" s="762"/>
      <c r="F22" s="761"/>
    </row>
    <row r="23" spans="1:6" s="760" customFormat="1" ht="16.5" x14ac:dyDescent="0.2">
      <c r="A23" s="763" t="s">
        <v>571</v>
      </c>
      <c r="B23" s="762">
        <v>1</v>
      </c>
      <c r="C23" s="762">
        <v>1</v>
      </c>
      <c r="D23" s="762">
        <v>1</v>
      </c>
      <c r="E23" s="762">
        <v>1</v>
      </c>
      <c r="F23" s="761"/>
    </row>
    <row r="24" spans="1:6" s="757" customFormat="1" ht="16.5" x14ac:dyDescent="0.2">
      <c r="A24" s="759" t="s">
        <v>573</v>
      </c>
      <c r="B24" s="759">
        <v>6</v>
      </c>
      <c r="C24" s="759">
        <v>6</v>
      </c>
      <c r="D24" s="759">
        <v>7</v>
      </c>
      <c r="E24" s="759">
        <v>8</v>
      </c>
      <c r="F24" s="758"/>
    </row>
    <row r="25" spans="1:6" x14ac:dyDescent="0.2">
      <c r="A25" s="755"/>
      <c r="B25" s="755"/>
      <c r="C25" s="755"/>
      <c r="D25" s="755"/>
      <c r="E25" s="755"/>
      <c r="F25" s="755"/>
    </row>
    <row r="26" spans="1:6" x14ac:dyDescent="0.2">
      <c r="A26" s="756" t="s">
        <v>574</v>
      </c>
      <c r="B26" s="756"/>
      <c r="C26" s="756"/>
      <c r="D26" s="756"/>
      <c r="E26" s="756"/>
      <c r="F26" s="755"/>
    </row>
    <row r="27" spans="1:6" ht="134.25" customHeight="1" x14ac:dyDescent="0.2">
      <c r="A27" s="962" t="s">
        <v>575</v>
      </c>
      <c r="B27" s="962"/>
      <c r="C27" s="962"/>
      <c r="D27" s="962"/>
      <c r="E27" s="962"/>
      <c r="F27" s="755"/>
    </row>
    <row r="28" spans="1:6" ht="14.25" customHeight="1" x14ac:dyDescent="0.25">
      <c r="A28" s="958" t="s">
        <v>576</v>
      </c>
      <c r="B28" s="958"/>
      <c r="C28" s="958"/>
      <c r="D28" s="958"/>
      <c r="E28" s="958"/>
      <c r="F28" s="755"/>
    </row>
    <row r="29" spans="1:6" ht="12" customHeight="1" x14ac:dyDescent="0.25">
      <c r="A29" s="957" t="s">
        <v>577</v>
      </c>
      <c r="B29" s="957"/>
      <c r="C29" s="957"/>
      <c r="D29" s="957"/>
      <c r="E29" s="957"/>
      <c r="F29" s="755"/>
    </row>
    <row r="30" spans="1:6" ht="27" customHeight="1" x14ac:dyDescent="0.25">
      <c r="A30" s="957" t="s">
        <v>578</v>
      </c>
      <c r="B30" s="957"/>
      <c r="C30" s="957"/>
      <c r="D30" s="957"/>
      <c r="E30" s="957"/>
      <c r="F30" s="755"/>
    </row>
    <row r="31" spans="1:6" ht="42.75" customHeight="1" x14ac:dyDescent="0.25">
      <c r="A31" s="957" t="s">
        <v>579</v>
      </c>
      <c r="B31" s="957"/>
      <c r="C31" s="957"/>
      <c r="D31" s="957"/>
      <c r="E31" s="957"/>
      <c r="F31" s="755"/>
    </row>
    <row r="32" spans="1:6" ht="28.5" customHeight="1" x14ac:dyDescent="0.25">
      <c r="A32" s="958" t="s">
        <v>580</v>
      </c>
      <c r="B32" s="958"/>
      <c r="C32" s="958"/>
      <c r="D32" s="958"/>
      <c r="E32" s="958"/>
      <c r="F32" s="755"/>
    </row>
    <row r="33" spans="1:6" ht="91.5" customHeight="1" x14ac:dyDescent="0.25">
      <c r="A33" s="958" t="s">
        <v>581</v>
      </c>
      <c r="B33" s="958"/>
      <c r="C33" s="958"/>
      <c r="D33" s="958"/>
      <c r="E33" s="958"/>
      <c r="F33" s="755"/>
    </row>
    <row r="34" spans="1:6" ht="180" customHeight="1" x14ac:dyDescent="0.25">
      <c r="A34" s="957" t="s">
        <v>582</v>
      </c>
      <c r="B34" s="957"/>
      <c r="C34" s="957"/>
      <c r="D34" s="957"/>
      <c r="E34" s="957"/>
      <c r="F34" s="755"/>
    </row>
    <row r="35" spans="1:6" ht="209.25" customHeight="1" x14ac:dyDescent="0.25">
      <c r="A35" s="957" t="s">
        <v>622</v>
      </c>
      <c r="B35" s="957"/>
      <c r="C35" s="957"/>
      <c r="D35" s="957"/>
      <c r="E35" s="957"/>
      <c r="F35" s="755"/>
    </row>
    <row r="36" spans="1:6" ht="29.25" customHeight="1" x14ac:dyDescent="0.25">
      <c r="A36" s="957"/>
      <c r="B36" s="957"/>
      <c r="C36" s="957"/>
      <c r="D36" s="957"/>
      <c r="E36" s="957"/>
      <c r="F36" s="755"/>
    </row>
    <row r="37" spans="1:6" x14ac:dyDescent="0.2">
      <c r="A37" s="755"/>
      <c r="B37" s="755"/>
      <c r="C37" s="755"/>
      <c r="D37" s="755"/>
      <c r="E37" s="755"/>
      <c r="F37" s="755"/>
    </row>
    <row r="38" spans="1:6" x14ac:dyDescent="0.2">
      <c r="A38" s="755"/>
      <c r="B38" s="755"/>
      <c r="C38" s="755"/>
      <c r="D38" s="755"/>
      <c r="E38" s="755"/>
      <c r="F38" s="755"/>
    </row>
    <row r="39" spans="1:6" x14ac:dyDescent="0.2">
      <c r="A39" s="755"/>
      <c r="B39" s="755"/>
      <c r="C39" s="755"/>
      <c r="D39" s="755"/>
      <c r="E39" s="755"/>
      <c r="F39" s="755"/>
    </row>
    <row r="40" spans="1:6" x14ac:dyDescent="0.2">
      <c r="A40" s="755"/>
      <c r="B40" s="755"/>
      <c r="C40" s="755"/>
      <c r="D40" s="755"/>
      <c r="E40" s="755"/>
      <c r="F40" s="755"/>
    </row>
    <row r="41" spans="1:6" x14ac:dyDescent="0.2">
      <c r="A41" s="755"/>
      <c r="B41" s="755"/>
      <c r="C41" s="755"/>
      <c r="D41" s="755"/>
      <c r="E41" s="755"/>
      <c r="F41" s="755"/>
    </row>
    <row r="42" spans="1:6" x14ac:dyDescent="0.2">
      <c r="A42" s="755"/>
      <c r="B42" s="755"/>
      <c r="C42" s="755"/>
      <c r="D42" s="755"/>
      <c r="E42" s="755"/>
      <c r="F42" s="755"/>
    </row>
    <row r="43" spans="1:6" x14ac:dyDescent="0.2">
      <c r="A43" s="755"/>
      <c r="B43" s="755"/>
      <c r="C43" s="755"/>
      <c r="D43" s="755"/>
      <c r="E43" s="755"/>
      <c r="F43" s="755"/>
    </row>
    <row r="44" spans="1:6" x14ac:dyDescent="0.2">
      <c r="A44" s="755"/>
      <c r="B44" s="755"/>
      <c r="C44" s="755"/>
      <c r="D44" s="755"/>
      <c r="E44" s="755"/>
      <c r="F44" s="755"/>
    </row>
    <row r="45" spans="1:6" x14ac:dyDescent="0.2">
      <c r="A45" s="755"/>
      <c r="B45" s="755"/>
      <c r="C45" s="755"/>
      <c r="D45" s="755"/>
      <c r="E45" s="755"/>
      <c r="F45" s="755"/>
    </row>
  </sheetData>
  <mergeCells count="14">
    <mergeCell ref="A28:E28"/>
    <mergeCell ref="A1:E1"/>
    <mergeCell ref="C2:E2"/>
    <mergeCell ref="A3:A4"/>
    <mergeCell ref="B3:E3"/>
    <mergeCell ref="A27:E27"/>
    <mergeCell ref="A36:E36"/>
    <mergeCell ref="A29:E29"/>
    <mergeCell ref="A30:E30"/>
    <mergeCell ref="A31:E31"/>
    <mergeCell ref="A32:E32"/>
    <mergeCell ref="A33:E33"/>
    <mergeCell ref="A34:E34"/>
    <mergeCell ref="A35:E3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O97"/>
  <sheetViews>
    <sheetView view="pageBreakPreview" topLeftCell="A52" zoomScale="69" zoomScaleNormal="60" zoomScaleSheetLayoutView="69" workbookViewId="0">
      <selection activeCell="H96" sqref="H96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65" t="s">
        <v>260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</row>
    <row r="2" spans="1:15" ht="6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2"/>
    </row>
    <row r="3" spans="1:15" ht="45.75" customHeight="1" thickBot="1" x14ac:dyDescent="0.25">
      <c r="A3" s="122"/>
      <c r="B3" s="966" t="s">
        <v>114</v>
      </c>
      <c r="C3" s="963" t="s">
        <v>171</v>
      </c>
      <c r="D3" s="964"/>
      <c r="E3" s="963" t="s">
        <v>177</v>
      </c>
      <c r="F3" s="964"/>
      <c r="G3" s="963" t="s">
        <v>172</v>
      </c>
      <c r="H3" s="964"/>
      <c r="I3" s="963" t="s">
        <v>173</v>
      </c>
      <c r="J3" s="964"/>
      <c r="K3" s="963" t="s">
        <v>174</v>
      </c>
      <c r="L3" s="964"/>
      <c r="M3" s="963" t="s">
        <v>175</v>
      </c>
      <c r="N3" s="964"/>
    </row>
    <row r="4" spans="1:15" ht="23.25" customHeight="1" thickBot="1" x14ac:dyDescent="0.25">
      <c r="A4" s="122"/>
      <c r="B4" s="967"/>
      <c r="C4" s="126">
        <v>2015</v>
      </c>
      <c r="D4" s="126">
        <v>2016</v>
      </c>
      <c r="E4" s="126">
        <v>2015</v>
      </c>
      <c r="F4" s="126">
        <v>2016</v>
      </c>
      <c r="G4" s="126">
        <v>2015</v>
      </c>
      <c r="H4" s="126">
        <v>2016</v>
      </c>
      <c r="I4" s="126">
        <v>2015</v>
      </c>
      <c r="J4" s="126">
        <v>2016</v>
      </c>
      <c r="K4" s="126">
        <v>2015</v>
      </c>
      <c r="L4" s="126">
        <v>2016</v>
      </c>
      <c r="M4" s="126">
        <v>2015</v>
      </c>
      <c r="N4" s="126">
        <v>2016</v>
      </c>
    </row>
    <row r="5" spans="1:15" s="40" customFormat="1" ht="45" customHeight="1" x14ac:dyDescent="0.2">
      <c r="A5" s="127"/>
      <c r="B5" s="128" t="s">
        <v>9</v>
      </c>
      <c r="C5" s="129">
        <v>5815.07</v>
      </c>
      <c r="D5" s="129">
        <v>4462.3</v>
      </c>
      <c r="E5" s="129">
        <v>14766.91</v>
      </c>
      <c r="F5" s="130">
        <v>8479.875</v>
      </c>
      <c r="G5" s="129">
        <v>1243.48</v>
      </c>
      <c r="H5" s="129">
        <v>853.85</v>
      </c>
      <c r="I5" s="129">
        <v>784.33</v>
      </c>
      <c r="J5" s="130">
        <v>499.9</v>
      </c>
      <c r="K5" s="129">
        <v>1251.8499999999999</v>
      </c>
      <c r="L5" s="129">
        <v>1097.3800000000001</v>
      </c>
      <c r="M5" s="131">
        <v>17.100000000000001</v>
      </c>
      <c r="N5" s="131">
        <v>14.02</v>
      </c>
    </row>
    <row r="6" spans="1:15" s="40" customFormat="1" ht="39" customHeight="1" x14ac:dyDescent="0.2">
      <c r="A6" s="127"/>
      <c r="B6" s="132" t="s">
        <v>10</v>
      </c>
      <c r="C6" s="133">
        <v>5701.4874999999993</v>
      </c>
      <c r="D6" s="133">
        <v>4594.96</v>
      </c>
      <c r="E6" s="133">
        <v>14531.125</v>
      </c>
      <c r="F6" s="134">
        <v>8306.4269047619055</v>
      </c>
      <c r="G6" s="133">
        <v>1197.5999999999999</v>
      </c>
      <c r="H6" s="133">
        <v>920.24</v>
      </c>
      <c r="I6" s="133">
        <v>785.55</v>
      </c>
      <c r="J6" s="134">
        <v>505.57</v>
      </c>
      <c r="K6" s="133">
        <v>1227.19</v>
      </c>
      <c r="L6" s="133">
        <v>1199.9100000000001</v>
      </c>
      <c r="M6" s="135">
        <v>16.84</v>
      </c>
      <c r="N6" s="135">
        <v>15.07</v>
      </c>
    </row>
    <row r="7" spans="1:15" s="40" customFormat="1" ht="39.75" customHeight="1" x14ac:dyDescent="0.2">
      <c r="A7" s="127"/>
      <c r="B7" s="132" t="s">
        <v>11</v>
      </c>
      <c r="C7" s="133">
        <v>5925.4554545454539</v>
      </c>
      <c r="D7" s="133">
        <v>4947.04</v>
      </c>
      <c r="E7" s="133">
        <v>13742.160909090908</v>
      </c>
      <c r="F7" s="134">
        <v>8700.9538095238095</v>
      </c>
      <c r="G7" s="133">
        <v>1138.6400000000001</v>
      </c>
      <c r="H7" s="133">
        <v>968.43</v>
      </c>
      <c r="I7" s="133">
        <v>786.32</v>
      </c>
      <c r="J7" s="134">
        <v>567.38</v>
      </c>
      <c r="K7" s="133">
        <v>1178.6300000000001</v>
      </c>
      <c r="L7" s="133">
        <v>1246.3399999999999</v>
      </c>
      <c r="M7" s="135">
        <v>16.22</v>
      </c>
      <c r="N7" s="135">
        <v>15.42</v>
      </c>
    </row>
    <row r="8" spans="1:15" s="40" customFormat="1" ht="43.5" customHeight="1" x14ac:dyDescent="0.2">
      <c r="A8" s="127"/>
      <c r="B8" s="132" t="s">
        <v>12</v>
      </c>
      <c r="C8" s="133">
        <v>6027.97</v>
      </c>
      <c r="D8" s="133">
        <v>4850.55</v>
      </c>
      <c r="E8" s="133">
        <v>12779.75</v>
      </c>
      <c r="F8" s="134">
        <v>8849.65</v>
      </c>
      <c r="G8" s="133">
        <v>1150.0999999999999</v>
      </c>
      <c r="H8" s="133">
        <v>994.19</v>
      </c>
      <c r="I8" s="133">
        <v>768.8</v>
      </c>
      <c r="J8" s="134">
        <v>574.33000000000004</v>
      </c>
      <c r="K8" s="133">
        <v>1197.9100000000001</v>
      </c>
      <c r="L8" s="133">
        <v>1242.26</v>
      </c>
      <c r="M8" s="135">
        <v>16.34</v>
      </c>
      <c r="N8" s="135">
        <v>16.260000000000002</v>
      </c>
    </row>
    <row r="9" spans="1:15" s="40" customFormat="1" ht="41.25" customHeight="1" x14ac:dyDescent="0.2">
      <c r="B9" s="132" t="s">
        <v>13</v>
      </c>
      <c r="C9" s="133">
        <v>6300.0776315789481</v>
      </c>
      <c r="D9" s="133">
        <v>4707.8500000000004</v>
      </c>
      <c r="E9" s="133">
        <v>13504.998684210526</v>
      </c>
      <c r="F9" s="134">
        <v>8685.8799999999992</v>
      </c>
      <c r="G9" s="133">
        <v>1140.26</v>
      </c>
      <c r="H9" s="133">
        <v>1033.7</v>
      </c>
      <c r="I9" s="133">
        <v>784.42</v>
      </c>
      <c r="J9" s="134">
        <v>576.75</v>
      </c>
      <c r="K9" s="133">
        <v>1199.05</v>
      </c>
      <c r="L9" s="133">
        <v>1259.4000000000001</v>
      </c>
      <c r="M9" s="135">
        <v>16.8</v>
      </c>
      <c r="N9" s="135">
        <v>16.89</v>
      </c>
    </row>
    <row r="10" spans="1:15" s="40" customFormat="1" ht="41.25" customHeight="1" x14ac:dyDescent="0.2">
      <c r="B10" s="132" t="s">
        <v>14</v>
      </c>
      <c r="C10" s="133">
        <v>5833.2168181818179</v>
      </c>
      <c r="D10" s="133">
        <v>4630.2700000000004</v>
      </c>
      <c r="E10" s="133">
        <v>12776.591363636364</v>
      </c>
      <c r="F10" s="134">
        <v>8911.7022727272742</v>
      </c>
      <c r="G10" s="133">
        <v>1088.77</v>
      </c>
      <c r="H10" s="133">
        <v>984.14</v>
      </c>
      <c r="I10" s="133">
        <v>726.77</v>
      </c>
      <c r="J10" s="134">
        <v>553.09</v>
      </c>
      <c r="K10" s="133">
        <v>1181.5</v>
      </c>
      <c r="L10" s="133">
        <v>1276.4000000000001</v>
      </c>
      <c r="M10" s="135">
        <v>16.100000000000001</v>
      </c>
      <c r="N10" s="135">
        <v>17.18</v>
      </c>
    </row>
    <row r="11" spans="1:15" s="40" customFormat="1" ht="47.25" customHeight="1" x14ac:dyDescent="0.2">
      <c r="B11" s="136" t="s">
        <v>113</v>
      </c>
      <c r="C11" s="137">
        <v>5456.2165217391303</v>
      </c>
      <c r="D11" s="133">
        <v>4855.357857142857</v>
      </c>
      <c r="E11" s="137">
        <v>11380.55</v>
      </c>
      <c r="F11" s="134">
        <v>10248.92738095238</v>
      </c>
      <c r="G11" s="137">
        <v>1014.09</v>
      </c>
      <c r="H11" s="133">
        <v>1085.76</v>
      </c>
      <c r="I11" s="137">
        <v>642.57000000000005</v>
      </c>
      <c r="J11" s="134">
        <v>646.14</v>
      </c>
      <c r="K11" s="137">
        <v>1130.04</v>
      </c>
      <c r="L11" s="133">
        <v>1337.33</v>
      </c>
      <c r="M11" s="138">
        <v>15.07</v>
      </c>
      <c r="N11" s="135">
        <v>19.920000000000002</v>
      </c>
    </row>
    <row r="12" spans="1:15" s="40" customFormat="1" ht="43.5" customHeight="1" x14ac:dyDescent="0.2">
      <c r="B12" s="136" t="s">
        <v>121</v>
      </c>
      <c r="C12" s="137">
        <v>5088.5600000000004</v>
      </c>
      <c r="D12" s="133">
        <v>4757.8172727272722</v>
      </c>
      <c r="E12" s="137">
        <v>10338.75</v>
      </c>
      <c r="F12" s="134">
        <v>10350.566818181818</v>
      </c>
      <c r="G12" s="137">
        <v>983.15</v>
      </c>
      <c r="H12" s="133">
        <v>1123.77</v>
      </c>
      <c r="I12" s="137">
        <v>595.4</v>
      </c>
      <c r="J12" s="134">
        <v>700.09</v>
      </c>
      <c r="K12" s="137">
        <v>1117.48</v>
      </c>
      <c r="L12" s="133">
        <v>1341.09</v>
      </c>
      <c r="M12" s="138">
        <v>14.94</v>
      </c>
      <c r="N12" s="135">
        <v>19.64</v>
      </c>
    </row>
    <row r="13" spans="1:15" s="40" customFormat="1" ht="42.75" customHeight="1" x14ac:dyDescent="0.2">
      <c r="B13" s="136" t="s">
        <v>127</v>
      </c>
      <c r="C13" s="137">
        <v>5207.3204545454546</v>
      </c>
      <c r="D13" s="137">
        <v>4706.7859090909096</v>
      </c>
      <c r="E13" s="137">
        <v>9895.4599999999991</v>
      </c>
      <c r="F13" s="139">
        <v>10185.569545454546</v>
      </c>
      <c r="G13" s="137">
        <v>965.36</v>
      </c>
      <c r="H13" s="137">
        <v>1045.95</v>
      </c>
      <c r="I13" s="137">
        <v>608.5</v>
      </c>
      <c r="J13" s="139">
        <v>682.23</v>
      </c>
      <c r="K13" s="137">
        <v>1124.53</v>
      </c>
      <c r="L13" s="137">
        <v>1326.03</v>
      </c>
      <c r="M13" s="138">
        <v>14.79</v>
      </c>
      <c r="N13" s="138">
        <v>19.28</v>
      </c>
    </row>
    <row r="14" spans="1:15" s="40" customFormat="1" ht="51.75" customHeight="1" x14ac:dyDescent="0.2">
      <c r="B14" s="132" t="s">
        <v>128</v>
      </c>
      <c r="C14" s="133">
        <v>5221.8100000000004</v>
      </c>
      <c r="D14" s="133">
        <v>4731.761428571428</v>
      </c>
      <c r="E14" s="133">
        <v>10341.370000000001</v>
      </c>
      <c r="F14" s="133">
        <v>10262.27</v>
      </c>
      <c r="G14" s="133">
        <v>977.09</v>
      </c>
      <c r="H14" s="133">
        <v>959.14</v>
      </c>
      <c r="I14" s="133">
        <v>691.5</v>
      </c>
      <c r="J14" s="133">
        <v>644.85</v>
      </c>
      <c r="K14" s="133">
        <v>1159.25</v>
      </c>
      <c r="L14" s="133">
        <v>1266.71</v>
      </c>
      <c r="M14" s="135">
        <v>15.71</v>
      </c>
      <c r="N14" s="133">
        <v>17.739999999999998</v>
      </c>
    </row>
    <row r="15" spans="1:15" s="40" customFormat="1" ht="45" customHeight="1" x14ac:dyDescent="0.2">
      <c r="B15" s="132" t="s">
        <v>132</v>
      </c>
      <c r="C15" s="133">
        <v>4807.63</v>
      </c>
      <c r="D15" s="140">
        <v>5442.7250000000004</v>
      </c>
      <c r="E15" s="133">
        <v>9228.57</v>
      </c>
      <c r="F15" s="141">
        <v>11139.772272727274</v>
      </c>
      <c r="G15" s="133">
        <v>883.52</v>
      </c>
      <c r="H15" s="140">
        <v>953</v>
      </c>
      <c r="I15" s="133">
        <v>574.04999999999995</v>
      </c>
      <c r="J15" s="141">
        <v>696.68</v>
      </c>
      <c r="K15" s="133">
        <v>1085.7</v>
      </c>
      <c r="L15" s="140">
        <v>1235.98</v>
      </c>
      <c r="M15" s="135">
        <v>14.51</v>
      </c>
      <c r="N15" s="142">
        <v>17.420000000000002</v>
      </c>
    </row>
    <row r="16" spans="1:15" s="40" customFormat="1" ht="51.75" customHeight="1" thickBot="1" x14ac:dyDescent="0.25">
      <c r="B16" s="132" t="s">
        <v>133</v>
      </c>
      <c r="C16" s="133">
        <v>4628.5949999999993</v>
      </c>
      <c r="D16" s="133">
        <v>5665.8249999999998</v>
      </c>
      <c r="E16" s="143">
        <v>8688.6914285714283</v>
      </c>
      <c r="F16" s="134">
        <v>11009.75</v>
      </c>
      <c r="G16" s="133">
        <v>859.9</v>
      </c>
      <c r="H16" s="133">
        <v>919.05</v>
      </c>
      <c r="I16" s="143">
        <v>552.04999999999995</v>
      </c>
      <c r="J16" s="134">
        <v>706.98</v>
      </c>
      <c r="K16" s="133">
        <v>1068.1400000000001</v>
      </c>
      <c r="L16" s="133">
        <v>1150.77</v>
      </c>
      <c r="M16" s="135">
        <v>14.05</v>
      </c>
      <c r="N16" s="135">
        <v>16.38</v>
      </c>
    </row>
    <row r="17" spans="2:14" s="40" customFormat="1" ht="49.5" customHeight="1" thickBot="1" x14ac:dyDescent="0.25">
      <c r="B17" s="144" t="s">
        <v>176</v>
      </c>
      <c r="C17" s="145">
        <f>AVERAGE(C5:C16)</f>
        <v>5501.1174483825671</v>
      </c>
      <c r="D17" s="145">
        <f>AVERAGE(D5:D16)</f>
        <v>4862.7702056277058</v>
      </c>
      <c r="E17" s="145">
        <f t="shared" ref="E17:I17" si="0">AVERAGE(E5:E16)</f>
        <v>11831.243948792435</v>
      </c>
      <c r="F17" s="145">
        <f>AVERAGE(F5:F16)</f>
        <v>9594.2786670274181</v>
      </c>
      <c r="G17" s="145">
        <f>AVERAGE(G5:G16)</f>
        <v>1053.4966666666667</v>
      </c>
      <c r="H17" s="145">
        <f>AVERAGE(H5:H16)</f>
        <v>986.76833333333332</v>
      </c>
      <c r="I17" s="145">
        <f t="shared" si="0"/>
        <v>691.68833333333339</v>
      </c>
      <c r="J17" s="145">
        <f>AVERAGE(J5:J16)</f>
        <v>612.83249999999998</v>
      </c>
      <c r="K17" s="145">
        <f>AVERAGE(K5:K16)</f>
        <v>1160.1058333333333</v>
      </c>
      <c r="L17" s="145">
        <f>AVERAGE(L5:L16)</f>
        <v>1248.3000000000002</v>
      </c>
      <c r="M17" s="146">
        <f>AVERAGE(M5:M16)</f>
        <v>15.705833333333333</v>
      </c>
      <c r="N17" s="146">
        <f>AVERAGE(N5:N16)</f>
        <v>17.10166666666667</v>
      </c>
    </row>
    <row r="18" spans="2:14" ht="30" customHeight="1" x14ac:dyDescent="0.25"/>
    <row r="21" spans="2:14" x14ac:dyDescent="0.25">
      <c r="F21" s="47"/>
    </row>
    <row r="57" ht="42.75" customHeight="1" x14ac:dyDescent="0.25"/>
    <row r="96" spans="8:8" ht="26.25" x14ac:dyDescent="0.4">
      <c r="H96" s="97">
        <v>16</v>
      </c>
    </row>
    <row r="97" spans="8:8" ht="26.25" x14ac:dyDescent="0.4">
      <c r="H97" s="9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2:J19"/>
  <sheetViews>
    <sheetView view="pageBreakPreview" topLeftCell="A46" zoomScale="96" zoomScaleNormal="85" zoomScaleSheetLayoutView="96" workbookViewId="0">
      <selection activeCell="Q72" sqref="Q72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1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78"/>
      <c r="C3" s="78"/>
      <c r="D3" s="78"/>
      <c r="E3" s="78"/>
      <c r="F3" s="78"/>
      <c r="G3" s="78"/>
      <c r="H3" s="78"/>
      <c r="I3" s="20"/>
      <c r="J3" s="20"/>
    </row>
    <row r="4" spans="2:10" ht="14.25" customHeight="1" x14ac:dyDescent="0.25">
      <c r="B4" s="79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79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79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79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79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79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79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0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1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2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2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2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3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Санарова Анастасия Олеговна</cp:lastModifiedBy>
  <cp:lastPrinted>2017-04-03T04:34:56Z</cp:lastPrinted>
  <dcterms:created xsi:type="dcterms:W3CDTF">1996-09-27T09:22:49Z</dcterms:created>
  <dcterms:modified xsi:type="dcterms:W3CDTF">2017-04-03T05:10:23Z</dcterms:modified>
</cp:coreProperties>
</file>