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7 год\на Сайт\"/>
    </mc:Choice>
  </mc:AlternateContent>
  <bookViews>
    <workbookView xWindow="0" yWindow="0" windowWidth="28800" windowHeight="12435" tabRatio="896" firstSheet="1" activeTab="1"/>
  </bookViews>
  <sheets>
    <sheet name="диаграмма" sheetId="26" state="hidden" r:id="rId1"/>
    <sheet name="демогр" sheetId="149" r:id="rId2"/>
    <sheet name="труд рес" sheetId="306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271" r:id="rId9"/>
    <sheet name="сеть учреждений" sheetId="304" r:id="rId10"/>
    <sheet name="типы учреждений" sheetId="302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диаграмма!$A$75:$C$83</definedName>
    <definedName name="_xlnm.Print_Titles" localSheetId="5">'дин. цен '!$3:$4</definedName>
    <definedName name="_xlnm.Print_Titles" localSheetId="9">'сеть учреждений'!$3:$4</definedName>
    <definedName name="_xlnm.Print_Area" localSheetId="1">демогр!$A$1:$J$61</definedName>
    <definedName name="_xlnm.Print_Area" localSheetId="5">'дин. цен '!$A$1:$J$93</definedName>
    <definedName name="_xlnm.Print_Area" localSheetId="3">занятость!$A$1:$H$51</definedName>
    <definedName name="_xlnm.Print_Area" localSheetId="9">'сеть учреждений'!$A$1:$E$131</definedName>
    <definedName name="_xlnm.Print_Area" localSheetId="8">'Средние цены+ИПЦ'!$A$1:$T$91</definedName>
    <definedName name="_xlnm.Print_Area" localSheetId="4">'Ст.мин. набора прод.'!$A$1:$K$152</definedName>
    <definedName name="_xlnm.Print_Area" localSheetId="10">'типы учреждений'!$A$1:$E$35</definedName>
    <definedName name="_xlnm.Print_Area" localSheetId="2">'труд рес'!$A$1:$I$67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I25" i="306" l="1"/>
  <c r="I10" i="306"/>
  <c r="I11" i="306"/>
  <c r="I12" i="306"/>
  <c r="I13" i="306"/>
  <c r="I14" i="306"/>
  <c r="I15" i="306"/>
  <c r="I16" i="306"/>
  <c r="I17" i="306"/>
  <c r="I18" i="306"/>
  <c r="I19" i="306"/>
  <c r="I20" i="306"/>
  <c r="I21" i="306"/>
  <c r="I22" i="306"/>
  <c r="I23" i="306"/>
  <c r="I24" i="306"/>
  <c r="I9" i="306"/>
  <c r="I6" i="306"/>
  <c r="F37" i="306"/>
  <c r="I60" i="306" l="1"/>
  <c r="H60" i="306"/>
  <c r="I59" i="306"/>
  <c r="H59" i="306"/>
  <c r="G58" i="306"/>
  <c r="F58" i="306"/>
  <c r="I56" i="306"/>
  <c r="H56" i="306"/>
  <c r="I55" i="306"/>
  <c r="H55" i="306"/>
  <c r="G54" i="306"/>
  <c r="F54" i="306"/>
  <c r="D46" i="306"/>
  <c r="H45" i="306"/>
  <c r="G45" i="306"/>
  <c r="H44" i="306"/>
  <c r="G44" i="306"/>
  <c r="I43" i="306"/>
  <c r="H43" i="306"/>
  <c r="I42" i="306"/>
  <c r="H42" i="306"/>
  <c r="I41" i="306"/>
  <c r="H41" i="306"/>
  <c r="I40" i="306"/>
  <c r="H40" i="306"/>
  <c r="I38" i="306"/>
  <c r="H38" i="306"/>
  <c r="G37" i="306"/>
  <c r="F46" i="306" s="1"/>
  <c r="H26" i="306"/>
  <c r="G26" i="306"/>
  <c r="H58" i="306" l="1"/>
  <c r="I54" i="306"/>
  <c r="H54" i="306"/>
  <c r="H37" i="306"/>
  <c r="I58" i="306"/>
  <c r="H46" i="306"/>
  <c r="G46" i="306"/>
  <c r="I37" i="306"/>
  <c r="H5" i="149" l="1"/>
  <c r="D115" i="304" l="1"/>
  <c r="C115" i="304"/>
  <c r="D104" i="304"/>
  <c r="D101" i="304"/>
  <c r="C101" i="304"/>
  <c r="D92" i="304"/>
  <c r="D91" i="304" s="1"/>
  <c r="D88" i="304"/>
  <c r="D64" i="304" s="1"/>
  <c r="C88" i="304"/>
  <c r="C64" i="304"/>
  <c r="D57" i="304"/>
  <c r="C57" i="304"/>
  <c r="D53" i="304"/>
  <c r="C53" i="304"/>
  <c r="D49" i="304"/>
  <c r="C49" i="304"/>
  <c r="D46" i="304"/>
  <c r="D45" i="304" s="1"/>
  <c r="D7" i="304" s="1"/>
  <c r="C46" i="304"/>
  <c r="E45" i="304"/>
  <c r="C45" i="304"/>
  <c r="D41" i="304"/>
  <c r="C41" i="304"/>
  <c r="C11" i="304" s="1"/>
  <c r="D30" i="304"/>
  <c r="D15" i="304"/>
  <c r="D11" i="304" s="1"/>
  <c r="C15" i="304"/>
  <c r="E11" i="304"/>
  <c r="E5" i="304" s="1"/>
  <c r="D9" i="304"/>
  <c r="C9" i="304"/>
  <c r="C7" i="304"/>
  <c r="D6" i="304"/>
  <c r="C6" i="304"/>
  <c r="C8" i="304" l="1"/>
  <c r="C5" i="304" s="1"/>
  <c r="D8" i="304"/>
  <c r="D5" i="304" s="1"/>
  <c r="F13" i="149" l="1"/>
  <c r="I91" i="98" l="1"/>
  <c r="F91" i="98"/>
  <c r="C91" i="98"/>
  <c r="J69" i="293" l="1"/>
  <c r="F69" i="293"/>
  <c r="H69" i="293"/>
  <c r="E16" i="302" l="1"/>
  <c r="D16" i="302"/>
  <c r="C16" i="302"/>
  <c r="B16" i="302"/>
  <c r="B5" i="302" s="1"/>
  <c r="E10" i="302"/>
  <c r="E7" i="302" s="1"/>
  <c r="E5" i="302" s="1"/>
  <c r="D10" i="302"/>
  <c r="D7" i="302" s="1"/>
  <c r="D5" i="302" s="1"/>
  <c r="C7" i="302"/>
  <c r="B7" i="302"/>
  <c r="C5" i="302"/>
  <c r="H13" i="149" l="1"/>
  <c r="H11" i="149"/>
  <c r="H9" i="149"/>
  <c r="C13" i="149" l="1"/>
  <c r="F9" i="23" l="1"/>
  <c r="F8" i="23"/>
  <c r="F7" i="23"/>
  <c r="F6" i="23"/>
  <c r="F5" i="23"/>
  <c r="H60" i="293"/>
  <c r="H54" i="293"/>
  <c r="H6" i="293"/>
  <c r="H25" i="149" l="1"/>
  <c r="H24" i="149"/>
  <c r="C22" i="149"/>
  <c r="H21" i="149"/>
  <c r="H20" i="149"/>
  <c r="D91" i="98" l="1"/>
  <c r="G91" i="98"/>
  <c r="J91" i="98"/>
  <c r="C90" i="98" l="1"/>
  <c r="H34" i="293" l="1"/>
  <c r="E22" i="149" l="1"/>
  <c r="H22" i="149" s="1"/>
  <c r="D90" i="98" l="1"/>
  <c r="F90" i="98"/>
  <c r="G90" i="98"/>
  <c r="I90" i="98"/>
  <c r="J90" i="98"/>
  <c r="H52" i="293" l="1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H67" i="293" l="1"/>
  <c r="H70" i="293" l="1"/>
  <c r="D88" i="98" l="1"/>
  <c r="G88" i="98"/>
  <c r="J88" i="98"/>
  <c r="D87" i="98" l="1"/>
  <c r="G87" i="98"/>
  <c r="D17" i="95" l="1"/>
  <c r="D86" i="98" l="1"/>
  <c r="G86" i="98"/>
  <c r="J86" i="98"/>
  <c r="D69" i="293" l="1"/>
  <c r="H48" i="293"/>
  <c r="H7" i="293" l="1"/>
  <c r="H8" i="293"/>
  <c r="H9" i="293"/>
  <c r="H10" i="293"/>
  <c r="H11" i="293"/>
  <c r="H12" i="293"/>
  <c r="H13" i="293"/>
  <c r="H14" i="293"/>
  <c r="H15" i="293"/>
  <c r="H16" i="293"/>
  <c r="H17" i="293"/>
  <c r="H18" i="293"/>
  <c r="H19" i="293"/>
  <c r="H20" i="293"/>
  <c r="H21" i="293"/>
  <c r="H22" i="293"/>
  <c r="H23" i="293"/>
  <c r="H24" i="293"/>
  <c r="H25" i="293"/>
  <c r="H26" i="293"/>
  <c r="H27" i="293"/>
  <c r="H28" i="293"/>
  <c r="H29" i="293"/>
  <c r="H30" i="293"/>
  <c r="H31" i="293"/>
  <c r="H32" i="293"/>
  <c r="H33" i="293"/>
  <c r="H36" i="293"/>
  <c r="H37" i="293"/>
  <c r="H38" i="293"/>
  <c r="H39" i="293"/>
  <c r="H40" i="293"/>
  <c r="H41" i="293"/>
  <c r="H42" i="293"/>
  <c r="H43" i="293"/>
  <c r="H44" i="293"/>
  <c r="H45" i="293"/>
  <c r="H46" i="293"/>
  <c r="H47" i="293"/>
  <c r="H49" i="293"/>
  <c r="H50" i="293"/>
  <c r="H51" i="293"/>
  <c r="H53" i="293"/>
  <c r="H55" i="293"/>
  <c r="H56" i="293"/>
  <c r="H57" i="293"/>
  <c r="H58" i="293"/>
  <c r="H61" i="293"/>
  <c r="H62" i="293"/>
  <c r="H63" i="293"/>
  <c r="H64" i="293"/>
  <c r="H68" i="293"/>
  <c r="J85" i="98" l="1"/>
  <c r="I85" i="98"/>
  <c r="G85" i="98"/>
  <c r="F85" i="98"/>
  <c r="D85" i="98"/>
  <c r="C85" i="98"/>
  <c r="B11" i="26" l="1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13" i="149" l="1"/>
  <c r="I13" i="149"/>
  <c r="I22" i="149" l="1"/>
  <c r="D81" i="98" l="1"/>
  <c r="C80" i="98"/>
  <c r="J81" i="98" l="1"/>
  <c r="I81" i="98"/>
  <c r="G81" i="98"/>
  <c r="G80" i="98"/>
  <c r="F81" i="98"/>
  <c r="F80" i="98"/>
  <c r="BB28" i="26" l="1"/>
  <c r="BC28" i="26" s="1"/>
  <c r="D80" i="98" l="1"/>
  <c r="D78" i="98"/>
  <c r="C78" i="98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sharedStrings.xml><?xml version="1.0" encoding="utf-8"?>
<sst xmlns="http://schemas.openxmlformats.org/spreadsheetml/2006/main" count="1153" uniqueCount="660">
  <si>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</si>
  <si>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</si>
  <si>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</si>
  <si>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</si>
  <si>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</si>
  <si>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</si>
  <si>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</si>
  <si>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</si>
  <si>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</si>
  <si>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</si>
  <si>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</si>
  <si>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</si>
  <si>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</si>
  <si>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</si>
  <si>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</si>
  <si>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</si>
  <si>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</si>
  <si>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</si>
  <si>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</si>
  <si>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</si>
  <si>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</si>
  <si>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</si>
  <si>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</si>
  <si>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</si>
  <si>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</si>
  <si>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</si>
  <si>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</si>
  <si>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</si>
  <si>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</si>
  <si>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</si>
  <si>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</si>
  <si>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</si>
  <si>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</si>
  <si>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</si>
  <si>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</si>
  <si>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</si>
  <si>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</si>
  <si>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</si>
  <si>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</si>
  <si>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</si>
  <si>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</si>
  <si>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</si>
  <si>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</si>
  <si>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</si>
  <si>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</si>
  <si>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</si>
  <si>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</si>
  <si>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</si>
  <si>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</si>
  <si>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</si>
  <si>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</si>
  <si>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</si>
  <si>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</si>
  <si>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</si>
  <si>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</si>
  <si>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</si>
  <si>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</si>
  <si>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</si>
  <si>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</si>
  <si>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</si>
  <si>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</si>
  <si>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</si>
  <si>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</si>
  <si>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</si>
  <si>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</si>
  <si>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</si>
  <si>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</si>
  <si>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</si>
  <si>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</si>
  <si>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</si>
  <si>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</si>
  <si>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</si>
  <si>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</si>
  <si>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</si>
  <si>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</si>
  <si>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</si>
  <si>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</si>
  <si>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</si>
  <si>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</si>
  <si>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</si>
  <si>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</si>
  <si>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</si>
  <si>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</si>
  <si>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</si>
  <si>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</si>
  <si>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</si>
  <si>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</si>
  <si>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</si>
  <si>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</si>
  <si>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</si>
  <si>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</si>
  <si>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</si>
  <si>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</si>
  <si>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</si>
  <si>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</si>
  <si>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</si>
  <si>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</si>
  <si>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</si>
  <si>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</si>
  <si>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</si>
  <si>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</si>
  <si>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</si>
  <si>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</si>
  <si>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</si>
  <si>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</si>
  <si>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</si>
  <si>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</si>
  <si>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</si>
  <si>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</si>
  <si>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</si>
  <si>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</si>
  <si>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</si>
  <si>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</si>
  <si>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</si>
  <si>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</si>
  <si>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</si>
  <si>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</si>
  <si>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</si>
  <si>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</si>
  <si>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</si>
  <si>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</si>
  <si>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</si>
  <si>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</si>
  <si>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</si>
  <si>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</si>
  <si>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</si>
  <si>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</si>
  <si>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</si>
  <si>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</si>
  <si>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</si>
  <si>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</si>
  <si>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</si>
  <si>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</si>
  <si>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</si>
  <si>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</si>
  <si>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</si>
  <si>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</si>
  <si>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</si>
  <si>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</si>
  <si>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</si>
  <si>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</si>
  <si>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</si>
  <si>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</si>
  <si>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</si>
  <si>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</si>
  <si>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</si>
  <si>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</si>
  <si>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</si>
  <si>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</si>
  <si>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</si>
  <si>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</si>
  <si>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</si>
  <si>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</si>
  <si>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</si>
  <si>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</si>
  <si>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</si>
  <si>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</si>
  <si>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</si>
  <si>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</si>
  <si>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</si>
  <si>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</si>
  <si>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</si>
  <si>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</si>
  <si>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</si>
  <si>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</si>
  <si>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</si>
  <si>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</si>
  <si>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</si>
  <si>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</si>
  <si>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</si>
  <si>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</si>
  <si>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</si>
  <si>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</si>
  <si>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</si>
  <si>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</si>
  <si>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</si>
  <si>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</si>
  <si>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</si>
  <si>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</si>
  <si>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</si>
  <si>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</si>
  <si>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</si>
  <si>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</si>
  <si>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</si>
  <si>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</si>
  <si>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</si>
  <si>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</si>
  <si>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</si>
  <si>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</si>
  <si>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</si>
  <si>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</si>
  <si>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</si>
  <si>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</si>
  <si>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</si>
  <si>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</si>
  <si>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</si>
  <si>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</si>
  <si>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</si>
  <si>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</si>
  <si>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</si>
  <si>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</si>
  <si>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</si>
  <si>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</si>
  <si>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</si>
  <si>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</si>
  <si>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</si>
  <si>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</si>
  <si>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</si>
  <si>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</si>
  <si>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</si>
  <si>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</si>
  <si>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</si>
  <si>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</si>
  <si>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</si>
  <si>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</si>
  <si>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</si>
  <si>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</si>
  <si>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</si>
  <si>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</si>
  <si>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</si>
  <si>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</si>
  <si>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</si>
  <si>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</si>
  <si>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</si>
  <si>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</si>
  <si>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</si>
  <si>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</si>
  <si>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</si>
  <si>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</si>
  <si>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</si>
  <si>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</si>
  <si>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</si>
  <si>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</si>
  <si>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</si>
  <si>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</si>
  <si>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</si>
  <si>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</si>
  <si>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</si>
  <si>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</si>
  <si>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</si>
  <si>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</si>
  <si>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</si>
  <si>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</si>
  <si>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</si>
  <si>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</si>
  <si>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</si>
  <si>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</si>
  <si>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</si>
  <si>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</si>
  <si>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</si>
  <si>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</si>
  <si>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</si>
  <si>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</si>
  <si>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</si>
  <si>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</si>
  <si>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</si>
  <si>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</si>
  <si>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</si>
  <si>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</si>
  <si>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</si>
  <si>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</si>
  <si>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</si>
  <si>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</si>
  <si>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</si>
  <si>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</si>
  <si>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</si>
  <si>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</si>
  <si>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</si>
  <si>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</si>
  <si>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</si>
  <si>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</si>
  <si>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</si>
  <si>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</si>
  <si>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</si>
  <si>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</si>
  <si>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</si>
  <si>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</si>
  <si>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</si>
  <si>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</si>
  <si>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</si>
  <si>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</si>
  <si>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</si>
  <si>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</si>
  <si>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</si>
  <si>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</si>
  <si>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</si>
  <si>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</si>
  <si>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</si>
  <si>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</si>
  <si>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</si>
  <si>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</si>
  <si>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</si>
  <si>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</si>
  <si>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</si>
  <si>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</si>
  <si>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</si>
  <si>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</si>
  <si>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</si>
  <si>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</si>
  <si>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</si>
  <si>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</si>
  <si>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</si>
  <si>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</si>
  <si>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</si>
  <si>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</si>
  <si>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</si>
  <si>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</si>
  <si>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</si>
  <si>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</si>
  <si>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</si>
  <si>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</si>
  <si>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</si>
  <si>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</si>
  <si>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</si>
  <si>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</si>
  <si>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</si>
  <si>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</si>
  <si>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</si>
  <si>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</si>
  <si>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</si>
  <si>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</si>
  <si>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</si>
  <si>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</si>
  <si>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</si>
  <si>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</si>
  <si>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</si>
  <si>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</si>
  <si>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</si>
  <si>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</si>
  <si>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</si>
  <si>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</si>
  <si>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</si>
  <si>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</si>
  <si>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</si>
  <si>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</si>
  <si>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</si>
  <si>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</si>
  <si>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</si>
  <si>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</si>
  <si>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</si>
  <si>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</si>
  <si>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</si>
  <si>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</si>
  <si>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</si>
  <si>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</si>
  <si>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</si>
  <si>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</si>
  <si>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</si>
  <si>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</si>
  <si>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</si>
  <si>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</si>
  <si>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</si>
  <si>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</si>
  <si>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</si>
  <si>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</si>
  <si>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</si>
  <si>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</si>
  <si>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</si>
  <si>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</si>
  <si>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</si>
  <si>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</si>
  <si>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</si>
  <si>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</si>
  <si>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</si>
  <si>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</si>
  <si>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</si>
  <si>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</si>
  <si>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</si>
  <si>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</si>
  <si>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</si>
  <si>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</si>
  <si>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</si>
  <si>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</si>
  <si>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</si>
  <si>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</si>
  <si>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</si>
  <si>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r>
      <t>26 / 40</t>
    </r>
    <r>
      <rPr>
        <vertAlign val="superscript"/>
        <sz val="13"/>
        <rFont val="Times New Roman Cyr"/>
        <charset val="204"/>
      </rPr>
      <t>1)</t>
    </r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</si>
  <si>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</si>
  <si>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</si>
  <si>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</si>
  <si>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</si>
  <si>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</si>
  <si>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</si>
  <si>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</si>
  <si>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</si>
  <si>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</si>
  <si>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</si>
  <si>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</si>
  <si>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</si>
  <si>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</si>
  <si>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</si>
  <si>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 xml:space="preserve">                - Управление по спорту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</si>
  <si>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</si>
  <si>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</si>
  <si>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</si>
  <si>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</si>
  <si>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</si>
  <si>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</si>
  <si>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</si>
  <si>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</si>
  <si>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62,00 / 68,00</t>
  </si>
  <si>
    <t>на 01.01.17г.</t>
  </si>
  <si>
    <t>4 кв. 2016</t>
  </si>
  <si>
    <t>декабрь
2016</t>
  </si>
  <si>
    <t>на 01.01.17г</t>
  </si>
  <si>
    <t>декабрь 2016</t>
  </si>
  <si>
    <t>2017</t>
  </si>
  <si>
    <t>к декабрю 2016 г., %</t>
  </si>
  <si>
    <t>к декабрю 2016г., %</t>
  </si>
  <si>
    <t>в т.ч.: школа</t>
  </si>
  <si>
    <t xml:space="preserve">         лицей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</si>
  <si>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</si>
  <si>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</si>
  <si>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</si>
  <si>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</si>
  <si>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</si>
  <si>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>Средний курс за 2016 год</t>
  </si>
  <si>
    <t>58,38 / 61,50</t>
  </si>
  <si>
    <t>62,21 / 65,71</t>
  </si>
  <si>
    <t>60,71 / 63,83</t>
  </si>
  <si>
    <t>63,82 / 67,32</t>
  </si>
  <si>
    <t>65,22 / 65,84</t>
  </si>
  <si>
    <t>59,00 / 65,00</t>
  </si>
  <si>
    <t>61,83 / 62,38</t>
  </si>
  <si>
    <t xml:space="preserve">Таймырский Долгано-Ненецкий муницип. район </t>
  </si>
  <si>
    <t>59,34 / 59,94</t>
  </si>
  <si>
    <t>63,34 / 64,01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</si>
  <si>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</si>
  <si>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</si>
  <si>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</si>
  <si>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</si>
  <si>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</si>
  <si>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</si>
  <si>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</si>
  <si>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</si>
  <si>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</si>
  <si>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</si>
  <si>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</si>
  <si>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</si>
  <si>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58,00 / 62,00</t>
  </si>
  <si>
    <t>61,00 / 65,00</t>
  </si>
  <si>
    <t xml:space="preserve">Деятельность финансовая и страховая </t>
  </si>
  <si>
    <t>№ п/п</t>
  </si>
  <si>
    <t xml:space="preserve">от 300 до 2200 </t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</si>
  <si>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</si>
  <si>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t>57,93 / 60,21</t>
  </si>
  <si>
    <t>60.72 / 64,22</t>
  </si>
  <si>
    <t>57,00 / 61,00</t>
  </si>
  <si>
    <t>62,00 / 66,00</t>
  </si>
  <si>
    <t>58,23 / 58,76</t>
  </si>
  <si>
    <t>62,07 / 62,68</t>
  </si>
  <si>
    <t xml:space="preserve"> -</t>
  </si>
  <si>
    <t>56,62 / 59,74</t>
  </si>
  <si>
    <t>60,43 / 63,93</t>
  </si>
  <si>
    <t>57,74 / 58,25</t>
  </si>
  <si>
    <t>61,70 / 62,29</t>
  </si>
  <si>
    <t>1 кв. 2017</t>
  </si>
  <si>
    <t>56,00 / 58,00</t>
  </si>
  <si>
    <t>63,00 / 65,00</t>
  </si>
  <si>
    <t xml:space="preserve">    - муниципальные</t>
  </si>
  <si>
    <t>1/1</t>
  </si>
  <si>
    <t xml:space="preserve">чел. 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</si>
  <si>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</si>
  <si>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55,20 / 58,32</t>
  </si>
  <si>
    <t>59,05 / 62,55</t>
  </si>
  <si>
    <t>56,22 / 56,71</t>
  </si>
  <si>
    <t>60,27 / 60,89</t>
  </si>
  <si>
    <t>Деятельности по операциям с недвижимым имуществом</t>
  </si>
  <si>
    <t>55,72 / 58,84</t>
  </si>
  <si>
    <t>61,65 / 65,15</t>
  </si>
  <si>
    <t>56,00 / 59,00</t>
  </si>
  <si>
    <t>56,66 / 57,24</t>
  </si>
  <si>
    <t>62,67 / 63,36</t>
  </si>
  <si>
    <t>65,00 / 67,50</t>
  </si>
  <si>
    <t>56,72 / 59,81</t>
  </si>
  <si>
    <t>63,70 / 67,13</t>
  </si>
  <si>
    <t>58,10 / 58,73</t>
  </si>
  <si>
    <t>65,28 / 66,03</t>
  </si>
  <si>
    <t>0 / 0</t>
  </si>
  <si>
    <t>2 кв. 2017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</si>
  <si>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</si>
  <si>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</si>
  <si>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</si>
  <si>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</si>
  <si>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</si>
  <si>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</si>
  <si>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</si>
  <si>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</si>
  <si>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</si>
  <si>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t xml:space="preserve"> - НОЧУ ВО «Московский финансово-промышленный университет «Синергия», филиал</t>
  </si>
  <si>
    <t>34-17-62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</si>
  <si>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</si>
  <si>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</si>
  <si>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1.3. Театры (Краевой бюджет):, всего: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</si>
  <si>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</si>
  <si>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</si>
  <si>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</si>
  <si>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</si>
  <si>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</si>
  <si>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</si>
  <si>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</si>
  <si>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</si>
  <si>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</si>
  <si>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</si>
  <si>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</si>
  <si>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t>1.1.1</t>
  </si>
  <si>
    <t xml:space="preserve">Обрабатывающие производства, в т.ч. </t>
  </si>
  <si>
    <t xml:space="preserve"> ЗФ ПАО "ГМК "Норильский никель"</t>
  </si>
  <si>
    <t>58,22 / 61,34</t>
  </si>
  <si>
    <t>58,00 / 61,00</t>
  </si>
  <si>
    <t>59,47 / 59,98</t>
  </si>
  <si>
    <t>67,17 / 70,63</t>
  </si>
  <si>
    <t>66,50 / 69,50</t>
  </si>
  <si>
    <t>68,38 / 69,02</t>
  </si>
  <si>
    <r>
      <t xml:space="preserve"> Детское дошкольное учреждение:</t>
    </r>
    <r>
      <rPr>
        <b/>
        <sz val="14"/>
        <rFont val="Calibri"/>
        <family val="2"/>
        <charset val="204"/>
      </rPr>
      <t>²⁾</t>
    </r>
  </si>
  <si>
    <r>
      <t>Тарифы для населения на жилищно-коммунальное хозяйство</t>
    </r>
    <r>
      <rPr>
        <b/>
        <sz val="14"/>
        <rFont val="Calibri"/>
        <family val="2"/>
        <charset val="204"/>
      </rPr>
      <t>²⁾</t>
    </r>
  </si>
  <si>
    <t>57,44 / 57,96</t>
  </si>
  <si>
    <t>68,43 / 68,98</t>
  </si>
  <si>
    <t>58,03 / 61,57</t>
  </si>
  <si>
    <t>59,37 / 59,86</t>
  </si>
  <si>
    <t>68,73 / 72,23</t>
  </si>
  <si>
    <t>70,05 / 70,63</t>
  </si>
  <si>
    <t>услуга не оказывается (ремонт)</t>
  </si>
  <si>
    <t>2) По МО г. Дудинка информация приведена по состоянию на 01.10.2017 г.</t>
  </si>
  <si>
    <t>57,00 / 60,00</t>
  </si>
  <si>
    <t>68,00 / 71,50</t>
  </si>
  <si>
    <t>33 / 36</t>
  </si>
  <si>
    <t>56,43 / 59,55</t>
  </si>
  <si>
    <t>66,38 / 69,88</t>
  </si>
  <si>
    <t>56,28 / 59,44</t>
  </si>
  <si>
    <t>67,21 / 70,71</t>
  </si>
  <si>
    <t>57,48 / 57,98</t>
  </si>
  <si>
    <t>67,59 / 68,12</t>
  </si>
  <si>
    <t>39,5 / 40</t>
  </si>
  <si>
    <t>41,6 / 43</t>
  </si>
  <si>
    <t>43,5 / 45</t>
  </si>
  <si>
    <t>3 кв. 2017</t>
  </si>
  <si>
    <t>45 / 46</t>
  </si>
  <si>
    <t>62,00 / 67,00</t>
  </si>
  <si>
    <t>56,50 / 59,50</t>
  </si>
  <si>
    <t>66,50 / 70,00</t>
  </si>
  <si>
    <t>71,00 / 75,00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</si>
  <si>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</si>
  <si>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</si>
  <si>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</si>
  <si>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</si>
  <si>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</si>
  <si>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</si>
  <si>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</si>
  <si>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</si>
  <si>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</si>
  <si>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</si>
  <si>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Сеть учреждений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</si>
  <si>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</si>
  <si>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</si>
  <si>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r>
      <t>Цены на дизельное топливо и бензин в МО г. Норильск,</t>
    </r>
    <r>
      <rPr>
        <sz val="13"/>
        <rFont val="Times New Roman"/>
        <family val="1"/>
        <charset val="204"/>
      </rPr>
      <t xml:space="preserve"> рублей/литр</t>
    </r>
  </si>
  <si>
    <t>40 / 41</t>
  </si>
  <si>
    <t>41 / 43</t>
  </si>
  <si>
    <t>46,5 / 48</t>
  </si>
  <si>
    <t>47,3 / 48,5</t>
  </si>
  <si>
    <t>ноябрь 2017</t>
  </si>
  <si>
    <t>57,62 / 60,75</t>
  </si>
  <si>
    <t>67,75 / 71,25</t>
  </si>
  <si>
    <t>67,00 / 71,00</t>
  </si>
  <si>
    <t>58,62 / 59,24</t>
  </si>
  <si>
    <t>68,87 / 69,48</t>
  </si>
  <si>
    <t>декабрь
  2017</t>
  </si>
  <si>
    <r>
      <t>на 01.01.18г.</t>
    </r>
    <r>
      <rPr>
        <b/>
        <vertAlign val="superscript"/>
        <sz val="12"/>
        <rFont val="Times New Roman Cyr"/>
        <charset val="204"/>
      </rPr>
      <t>4)</t>
    </r>
  </si>
  <si>
    <t>Отклонение 01.01.18г./ 01.01.17г, +, -</t>
  </si>
  <si>
    <t>на 01.01.18г</t>
  </si>
  <si>
    <t>на 01.01.17</t>
  </si>
  <si>
    <t>на 01.01.18</t>
  </si>
  <si>
    <t>01.01.18 г.</t>
  </si>
  <si>
    <t>01.01.15 г.</t>
  </si>
  <si>
    <t>01.01.16 г.</t>
  </si>
  <si>
    <t>01.01.17 г.</t>
  </si>
  <si>
    <t>45 / 45,5</t>
  </si>
  <si>
    <t>43,9 / 46</t>
  </si>
  <si>
    <t>45,7 / 48</t>
  </si>
  <si>
    <t>47,3 / 47,5</t>
  </si>
  <si>
    <t>на 01.01.18г.</t>
  </si>
  <si>
    <t>Отклонение 01.01.18/ 01.01.17,          +, -</t>
  </si>
  <si>
    <t>Итого 
за 12 месяцев</t>
  </si>
  <si>
    <t>декабрь 2017</t>
  </si>
  <si>
    <t>Средний курс за 2017 год</t>
  </si>
  <si>
    <t>за декабрь 2017г</t>
  </si>
  <si>
    <t>за декабрь 2016г</t>
  </si>
  <si>
    <r>
      <t>Средние цены в городах РФ и МО г. Норильск в декабре 2017 года</t>
    </r>
    <r>
      <rPr>
        <vertAlign val="superscript"/>
        <sz val="12"/>
        <rFont val="Times New Roman"/>
        <family val="1"/>
        <charset val="204"/>
      </rPr>
      <t>1)</t>
    </r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</si>
  <si>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</si>
  <si>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</si>
  <si>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</si>
  <si>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</si>
  <si>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</si>
  <si>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178 654</t>
    </r>
    <r>
      <rPr>
        <vertAlign val="superscript"/>
        <sz val="13"/>
        <rFont val="Times New Roman Cyr"/>
        <charset val="204"/>
      </rPr>
      <t>2)</t>
    </r>
  </si>
  <si>
    <t>4 кв. 2017</t>
  </si>
  <si>
    <t>6 344/ 0</t>
  </si>
  <si>
    <t xml:space="preserve">         центр образования</t>
  </si>
  <si>
    <t>0</t>
  </si>
  <si>
    <t>3 609/86 142</t>
  </si>
  <si>
    <t>3 519/88 381</t>
  </si>
  <si>
    <t>минус родина</t>
  </si>
  <si>
    <t xml:space="preserve"> - МБУ «Музейно-выставочный комплекс "Музей Норильска" / в том числе филиал в районе Талнах</t>
  </si>
  <si>
    <t>3+3.1.1.+4+5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</si>
  <si>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</si>
  <si>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</si>
  <si>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</si>
  <si>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</si>
  <si>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</si>
  <si>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</si>
  <si>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</si>
  <si>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</si>
  <si>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</si>
  <si>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</si>
  <si>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</si>
  <si>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</si>
  <si>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</si>
  <si>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</si>
  <si>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</si>
  <si>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</si>
  <si>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</si>
  <si>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</si>
  <si>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</si>
  <si>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</si>
  <si>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</si>
  <si>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</si>
  <si>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</si>
  <si>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</si>
  <si>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</si>
  <si>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</si>
  <si>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</si>
  <si>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>55,00 / 59,00</t>
  </si>
  <si>
    <t>3) По данным МО г.Дудинка на 01.01.2018 г.</t>
  </si>
  <si>
    <t>2) Данные Красноярскстата</t>
  </si>
  <si>
    <r>
      <t>178 654</t>
    </r>
    <r>
      <rPr>
        <vertAlign val="superscript"/>
        <sz val="14"/>
        <rFont val="Times New Roman Cyr"/>
        <charset val="204"/>
      </rPr>
      <t>2</t>
    </r>
    <r>
      <rPr>
        <vertAlign val="superscript"/>
        <sz val="13"/>
        <rFont val="Times New Roman Cyr"/>
        <charset val="204"/>
      </rPr>
      <t>)</t>
    </r>
  </si>
  <si>
    <r>
      <t>на 01.01.17г.</t>
    </r>
    <r>
      <rPr>
        <b/>
        <vertAlign val="superscript"/>
        <sz val="12"/>
        <rFont val="Times New Roman Cyr"/>
        <charset val="204"/>
      </rPr>
      <t>3)</t>
    </r>
  </si>
  <si>
    <t>4) По данным ЗАГС</t>
  </si>
  <si>
    <r>
      <t xml:space="preserve"> - АНО «Учебный центр в городе Норильске» (является представителем ФГАОУ ВО «Тюменский государственный университет» и БПОУ ОО «Омский авиационный колледж имени Н.Е.Жуковского»)</t>
    </r>
    <r>
      <rPr>
        <vertAlign val="superscript"/>
        <sz val="13"/>
        <color rgb="FF00B050"/>
        <rFont val="Times New Roman"/>
        <family val="1"/>
        <charset val="204"/>
      </rPr>
      <t>1</t>
    </r>
  </si>
  <si>
    <t>22-90-90</t>
  </si>
  <si>
    <r>
      <t xml:space="preserve"> - КГБУЗ «Норильская городская больница №3» (п. Снежногорск)</t>
    </r>
    <r>
      <rPr>
        <vertAlign val="superscript"/>
        <sz val="13"/>
        <color rgb="FF0070C0"/>
        <rFont val="Times New Roman"/>
        <family val="1"/>
        <charset val="204"/>
      </rPr>
      <t>2</t>
    </r>
  </si>
  <si>
    <r>
      <t xml:space="preserve"> - КГБУЗ «Норильский межрайонный родильный дом» (Центральный р-н)</t>
    </r>
    <r>
      <rPr>
        <vertAlign val="superscript"/>
        <sz val="13"/>
        <color rgb="FF0070C0"/>
        <rFont val="Times New Roman"/>
        <family val="1"/>
        <charset val="204"/>
      </rPr>
      <t>2</t>
    </r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</si>
  <si>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</si>
  <si>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</si>
  <si>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t>6 122/0</t>
  </si>
  <si>
    <r>
      <t>180 239</t>
    </r>
    <r>
      <rPr>
        <vertAlign val="superscript"/>
        <sz val="13"/>
        <rFont val="Times New Roman Cyr"/>
        <charset val="204"/>
      </rPr>
      <t>2)</t>
    </r>
  </si>
  <si>
    <t>4) Ежеквартальная информация</t>
  </si>
  <si>
    <r>
      <t>на 01.01.18г.</t>
    </r>
    <r>
      <rPr>
        <b/>
        <vertAlign val="superscript"/>
        <sz val="12"/>
        <rFont val="Times New Roman Cyr"/>
        <charset val="204"/>
      </rPr>
      <t>3)</t>
    </r>
  </si>
  <si>
    <t>3) Данные Красноярскстата</t>
  </si>
  <si>
    <r>
      <t>ЦБ РФ</t>
    </r>
    <r>
      <rPr>
        <vertAlign val="superscript"/>
        <sz val="12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</si>
  <si>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2)</t>
    </r>
  </si>
  <si>
    <t>1) Среднемесячные курсы валют согласно данных ЦБ РФ 
2) Данные банков</t>
  </si>
  <si>
    <t>2) Данные банков</t>
  </si>
  <si>
    <t>на 01.01.18 г.</t>
  </si>
  <si>
    <t>на 01.01.2017 г.</t>
  </si>
  <si>
    <t>на 01.01.2018 г.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</si>
  <si>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2017 г. составила 97 689 чел. и рассчитывается как сумма среднесписочной численности работников занятых в крупных и средних организациях - 82 304 чел. (по форме Красноярскстата в среднем за период 2017 г.) и численности работников СМП которая по оценке 2017 г. составила - 15 385 чел.</t>
  </si>
  <si>
    <t>2016</t>
  </si>
  <si>
    <t>за год</t>
  </si>
  <si>
    <t>2017/2016 год, %</t>
  </si>
  <si>
    <t>Отклонение
декабрь 2017 / 2016</t>
  </si>
  <si>
    <t>Отклонение
01.01.18г. / 01.01.17г.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</si>
</sst>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10"/>
      <color indexed="8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vertAlign val="superscript"/>
      <sz val="13"/>
      <color rgb="FF0070C0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vertAlign val="superscript"/>
      <sz val="14"/>
      <name val="Times New Roman Cyr"/>
      <charset val="204"/>
    </font>
    <font>
      <vertAlign val="superscript"/>
      <sz val="13"/>
      <color rgb="FF00B05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01">
    <xf numFmtId="0" fontId="0" fillId="0" borderId="0"/>
    <xf numFmtId="164" fontId="36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5" fillId="0" borderId="0"/>
    <xf numFmtId="0" fontId="36" fillId="0" borderId="0"/>
    <xf numFmtId="9" fontId="36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7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23" fillId="30" borderId="81" applyNumberFormat="0" applyAlignment="0" applyProtection="0"/>
    <xf numFmtId="0" fontId="122" fillId="31" borderId="82" applyNumberFormat="0" applyAlignment="0" applyProtection="0"/>
    <xf numFmtId="0" fontId="121" fillId="31" borderId="8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120" fillId="0" borderId="79" applyNumberFormat="0" applyFill="0" applyAlignment="0" applyProtection="0"/>
    <xf numFmtId="0" fontId="119" fillId="0" borderId="87" applyNumberFormat="0" applyFill="0" applyAlignment="0" applyProtection="0"/>
    <xf numFmtId="0" fontId="118" fillId="0" borderId="80" applyNumberFormat="0" applyFill="0" applyAlignment="0" applyProtection="0"/>
    <xf numFmtId="0" fontId="118" fillId="0" borderId="0" applyNumberFormat="0" applyFill="0" applyBorder="0" applyAlignment="0" applyProtection="0"/>
    <xf numFmtId="0" fontId="109" fillId="0" borderId="86" applyNumberFormat="0" applyFill="0" applyAlignment="0" applyProtection="0"/>
    <xf numFmtId="0" fontId="110" fillId="32" borderId="84" applyNumberFormat="0" applyAlignment="0" applyProtection="0"/>
    <xf numFmtId="0" fontId="117" fillId="0" borderId="0" applyNumberFormat="0" applyFill="0" applyBorder="0" applyAlignment="0" applyProtection="0"/>
    <xf numFmtId="0" fontId="116" fillId="33" borderId="0" applyNumberFormat="0" applyBorder="0" applyAlignment="0" applyProtection="0"/>
    <xf numFmtId="0" fontId="115" fillId="34" borderId="0" applyNumberFormat="0" applyBorder="0" applyAlignment="0" applyProtection="0"/>
    <xf numFmtId="0" fontId="114" fillId="0" borderId="0" applyNumberFormat="0" applyFill="0" applyBorder="0" applyAlignment="0" applyProtection="0"/>
    <xf numFmtId="0" fontId="36" fillId="35" borderId="85" applyNumberFormat="0" applyFont="0" applyAlignment="0" applyProtection="0"/>
    <xf numFmtId="9" fontId="36" fillId="0" borderId="0" applyFont="0" applyFill="0" applyBorder="0" applyAlignment="0" applyProtection="0"/>
    <xf numFmtId="0" fontId="113" fillId="0" borderId="83" applyNumberFormat="0" applyFill="0" applyAlignment="0" applyProtection="0"/>
    <xf numFmtId="0" fontId="11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12" fillId="36" borderId="0" applyNumberFormat="0" applyBorder="0" applyAlignment="0" applyProtection="0"/>
    <xf numFmtId="0" fontId="36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139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22">
    <xf numFmtId="0" fontId="0" fillId="0" borderId="0" xfId="0"/>
    <xf numFmtId="166" fontId="42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Border="1"/>
    <xf numFmtId="0" fontId="42" fillId="0" borderId="0" xfId="0" applyFont="1" applyFill="1" applyBorder="1"/>
    <xf numFmtId="167" fontId="37" fillId="0" borderId="0" xfId="0" applyNumberFormat="1" applyFont="1" applyFill="1"/>
    <xf numFmtId="0" fontId="38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3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8" fillId="0" borderId="0" xfId="0" applyFont="1" applyFill="1" applyBorder="1" applyAlignment="1">
      <alignment horizontal="center"/>
    </xf>
    <xf numFmtId="0" fontId="65" fillId="0" borderId="0" xfId="0" applyFont="1" applyFill="1" applyBorder="1"/>
    <xf numFmtId="0" fontId="42" fillId="0" borderId="0" xfId="0" applyFont="1" applyFill="1" applyAlignment="1">
      <alignment wrapText="1"/>
    </xf>
    <xf numFmtId="0" fontId="6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wrapText="1"/>
    </xf>
    <xf numFmtId="0" fontId="38" fillId="0" borderId="0" xfId="0" applyFont="1" applyFill="1" applyBorder="1"/>
    <xf numFmtId="0" fontId="64" fillId="0" borderId="0" xfId="0" applyFont="1" applyFill="1" applyBorder="1" applyAlignment="1">
      <alignment vertical="top" wrapText="1"/>
    </xf>
    <xf numFmtId="2" fontId="37" fillId="0" borderId="0" xfId="0" applyNumberFormat="1" applyFont="1" applyFill="1"/>
    <xf numFmtId="1" fontId="37" fillId="0" borderId="0" xfId="0" applyNumberFormat="1" applyFont="1" applyFill="1"/>
    <xf numFmtId="49" fontId="37" fillId="0" borderId="0" xfId="0" applyNumberFormat="1" applyFont="1" applyFill="1" applyAlignment="1">
      <alignment horizontal="center"/>
    </xf>
    <xf numFmtId="0" fontId="38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66" fillId="0" borderId="0" xfId="0" applyFont="1" applyFill="1" applyBorder="1"/>
    <xf numFmtId="3" fontId="37" fillId="0" borderId="0" xfId="0" applyNumberFormat="1" applyFont="1" applyFill="1"/>
    <xf numFmtId="167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/>
    <xf numFmtId="0" fontId="66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vertical="top" wrapText="1"/>
    </xf>
    <xf numFmtId="0" fontId="68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justify"/>
    </xf>
    <xf numFmtId="0" fontId="65" fillId="0" borderId="0" xfId="0" applyFont="1" applyFill="1"/>
    <xf numFmtId="0" fontId="51" fillId="0" borderId="0" xfId="0" applyFont="1" applyFill="1" applyAlignment="1"/>
    <xf numFmtId="0" fontId="50" fillId="0" borderId="0" xfId="0" applyFont="1" applyFill="1" applyBorder="1" applyAlignment="1">
      <alignment horizontal="center"/>
    </xf>
    <xf numFmtId="2" fontId="46" fillId="0" borderId="0" xfId="0" applyNumberFormat="1" applyFont="1" applyFill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93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Alignment="1"/>
    <xf numFmtId="0" fontId="42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/>
    <xf numFmtId="3" fontId="42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/>
    <xf numFmtId="0" fontId="65" fillId="0" borderId="0" xfId="0" applyFont="1" applyFill="1" applyBorder="1"/>
    <xf numFmtId="0" fontId="72" fillId="0" borderId="0" xfId="0" applyFont="1" applyFill="1" applyAlignment="1">
      <alignment horizontal="center"/>
    </xf>
    <xf numFmtId="0" fontId="65" fillId="0" borderId="0" xfId="0" applyFont="1" applyFill="1" applyBorder="1" applyAlignment="1">
      <alignment vertical="center"/>
    </xf>
    <xf numFmtId="1" fontId="89" fillId="0" borderId="0" xfId="0" applyNumberFormat="1" applyFont="1" applyFill="1"/>
    <xf numFmtId="0" fontId="89" fillId="0" borderId="0" xfId="0" applyFont="1" applyFill="1"/>
    <xf numFmtId="4" fontId="89" fillId="0" borderId="0" xfId="0" applyNumberFormat="1" applyFont="1" applyFill="1"/>
    <xf numFmtId="0" fontId="39" fillId="0" borderId="0" xfId="0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/>
    <xf numFmtId="0" fontId="37" fillId="0" borderId="0" xfId="0" applyFont="1" applyFill="1"/>
    <xf numFmtId="0" fontId="38" fillId="0" borderId="0" xfId="0" applyFont="1" applyFill="1" applyAlignment="1">
      <alignment horizontal="center"/>
    </xf>
    <xf numFmtId="0" fontId="65" fillId="0" borderId="0" xfId="0" applyFont="1" applyFill="1" applyBorder="1"/>
    <xf numFmtId="0" fontId="65" fillId="0" borderId="0" xfId="0" applyFont="1" applyFill="1" applyBorder="1" applyAlignment="1"/>
    <xf numFmtId="0" fontId="37" fillId="0" borderId="0" xfId="0" applyFont="1" applyFill="1" applyAlignment="1"/>
    <xf numFmtId="0" fontId="65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left" vertical="justify" wrapText="1"/>
    </xf>
    <xf numFmtId="0" fontId="53" fillId="0" borderId="0" xfId="0" applyFont="1" applyFill="1" applyBorder="1" applyAlignment="1">
      <alignment horizontal="left" vertical="justify" wrapText="1"/>
    </xf>
    <xf numFmtId="0" fontId="42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Alignment="1">
      <alignment horizontal="center"/>
    </xf>
    <xf numFmtId="0" fontId="38" fillId="0" borderId="9" xfId="0" applyFont="1" applyFill="1" applyBorder="1" applyAlignment="1">
      <alignment horizontal="left" wrapText="1"/>
    </xf>
    <xf numFmtId="0" fontId="37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/>
    <xf numFmtId="0" fontId="38" fillId="0" borderId="0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2" borderId="0" xfId="0" applyFont="1" applyFill="1" applyBorder="1"/>
    <xf numFmtId="0" fontId="63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/>
    <xf numFmtId="167" fontId="38" fillId="0" borderId="0" xfId="0" applyNumberFormat="1" applyFont="1" applyFill="1" applyBorder="1"/>
    <xf numFmtId="166" fontId="42" fillId="2" borderId="2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vertical="center" wrapText="1"/>
    </xf>
    <xf numFmtId="0" fontId="42" fillId="2" borderId="5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0" fontId="37" fillId="2" borderId="1" xfId="0" applyFont="1" applyFill="1" applyBorder="1"/>
    <xf numFmtId="0" fontId="42" fillId="2" borderId="3" xfId="0" applyFont="1" applyFill="1" applyBorder="1" applyAlignment="1">
      <alignment vertical="center"/>
    </xf>
    <xf numFmtId="0" fontId="42" fillId="2" borderId="4" xfId="0" applyFont="1" applyFill="1" applyBorder="1" applyAlignment="1">
      <alignment horizontal="center" vertical="center"/>
    </xf>
    <xf numFmtId="166" fontId="42" fillId="2" borderId="3" xfId="0" applyNumberFormat="1" applyFont="1" applyFill="1" applyBorder="1" applyAlignment="1">
      <alignment horizontal="center" vertical="center"/>
    </xf>
    <xf numFmtId="167" fontId="37" fillId="2" borderId="3" xfId="0" applyNumberFormat="1" applyFont="1" applyFill="1" applyBorder="1"/>
    <xf numFmtId="0" fontId="42" fillId="2" borderId="2" xfId="0" applyFont="1" applyFill="1" applyBorder="1" applyAlignment="1">
      <alignment vertical="center" wrapText="1"/>
    </xf>
    <xf numFmtId="0" fontId="42" fillId="2" borderId="31" xfId="0" applyFont="1" applyFill="1" applyBorder="1" applyAlignment="1">
      <alignment horizontal="center" vertical="center"/>
    </xf>
    <xf numFmtId="167" fontId="37" fillId="2" borderId="2" xfId="0" applyNumberFormat="1" applyFont="1" applyFill="1" applyBorder="1"/>
    <xf numFmtId="0" fontId="65" fillId="0" borderId="0" xfId="19" applyFont="1" applyFill="1"/>
    <xf numFmtId="0" fontId="62" fillId="0" borderId="32" xfId="19" applyFont="1" applyFill="1" applyBorder="1" applyAlignment="1">
      <alignment horizontal="center" vertical="center"/>
    </xf>
    <xf numFmtId="14" fontId="62" fillId="0" borderId="32" xfId="19" applyNumberFormat="1" applyFont="1" applyFill="1" applyBorder="1" applyAlignment="1">
      <alignment horizontal="center" vertical="center"/>
    </xf>
    <xf numFmtId="14" fontId="62" fillId="0" borderId="55" xfId="19" applyNumberFormat="1" applyFont="1" applyFill="1" applyBorder="1" applyAlignment="1">
      <alignment horizontal="center" vertical="center"/>
    </xf>
    <xf numFmtId="0" fontId="65" fillId="0" borderId="0" xfId="19" applyFont="1" applyFill="1" applyBorder="1"/>
    <xf numFmtId="0" fontId="65" fillId="6" borderId="0" xfId="19" applyFont="1" applyFill="1" applyBorder="1"/>
    <xf numFmtId="0" fontId="65" fillId="6" borderId="0" xfId="19" applyFont="1" applyFill="1"/>
    <xf numFmtId="0" fontId="65" fillId="5" borderId="0" xfId="19" applyFont="1" applyFill="1"/>
    <xf numFmtId="0" fontId="65" fillId="5" borderId="0" xfId="19" applyFont="1" applyFill="1" applyBorder="1"/>
    <xf numFmtId="0" fontId="76" fillId="5" borderId="0" xfId="19" applyFont="1" applyFill="1"/>
    <xf numFmtId="0" fontId="76" fillId="5" borderId="0" xfId="19" applyFont="1" applyFill="1" applyBorder="1"/>
    <xf numFmtId="0" fontId="76" fillId="0" borderId="0" xfId="19" applyFont="1" applyFill="1"/>
    <xf numFmtId="167" fontId="89" fillId="0" borderId="0" xfId="0" applyNumberFormat="1" applyFont="1" applyFill="1"/>
    <xf numFmtId="0" fontId="79" fillId="5" borderId="0" xfId="0" applyFont="1" applyFill="1" applyAlignment="1"/>
    <xf numFmtId="0" fontId="49" fillId="5" borderId="0" xfId="0" applyFont="1" applyFill="1" applyAlignment="1"/>
    <xf numFmtId="0" fontId="37" fillId="5" borderId="0" xfId="0" applyFont="1" applyFill="1"/>
    <xf numFmtId="0" fontId="75" fillId="5" borderId="0" xfId="0" applyFont="1" applyFill="1"/>
    <xf numFmtId="0" fontId="41" fillId="5" borderId="0" xfId="0" applyFont="1" applyFill="1" applyBorder="1"/>
    <xf numFmtId="3" fontId="42" fillId="5" borderId="0" xfId="0" applyNumberFormat="1" applyFont="1" applyFill="1" applyBorder="1" applyAlignment="1">
      <alignment horizontal="center" vertical="center"/>
    </xf>
    <xf numFmtId="167" fontId="37" fillId="5" borderId="0" xfId="0" applyNumberFormat="1" applyFont="1" applyFill="1" applyAlignment="1">
      <alignment horizontal="left"/>
    </xf>
    <xf numFmtId="0" fontId="41" fillId="5" borderId="0" xfId="0" applyFont="1" applyFill="1" applyBorder="1" applyAlignment="1">
      <alignment horizontal="left"/>
    </xf>
    <xf numFmtId="166" fontId="38" fillId="5" borderId="7" xfId="0" applyNumberFormat="1" applyFont="1" applyFill="1" applyBorder="1" applyAlignment="1">
      <alignment horizontal="center" vertical="center"/>
    </xf>
    <xf numFmtId="0" fontId="38" fillId="5" borderId="8" xfId="0" applyFont="1" applyFill="1" applyBorder="1"/>
    <xf numFmtId="0" fontId="38" fillId="5" borderId="0" xfId="0" applyFont="1" applyFill="1" applyBorder="1"/>
    <xf numFmtId="166" fontId="38" fillId="5" borderId="0" xfId="0" applyNumberFormat="1" applyFont="1" applyFill="1" applyBorder="1"/>
    <xf numFmtId="167" fontId="37" fillId="5" borderId="0" xfId="0" applyNumberFormat="1" applyFont="1" applyFill="1"/>
    <xf numFmtId="166" fontId="42" fillId="5" borderId="0" xfId="0" applyNumberFormat="1" applyFont="1" applyFill="1" applyBorder="1" applyAlignment="1">
      <alignment horizontal="center" vertical="center"/>
    </xf>
    <xf numFmtId="2" fontId="37" fillId="5" borderId="0" xfId="0" applyNumberFormat="1" applyFont="1" applyFill="1" applyAlignment="1">
      <alignment horizontal="left"/>
    </xf>
    <xf numFmtId="0" fontId="37" fillId="5" borderId="0" xfId="0" applyFont="1" applyFill="1" applyBorder="1"/>
    <xf numFmtId="3" fontId="37" fillId="5" borderId="0" xfId="0" applyNumberFormat="1" applyFont="1" applyFill="1"/>
    <xf numFmtId="0" fontId="42" fillId="5" borderId="0" xfId="0" applyFont="1" applyFill="1"/>
    <xf numFmtId="0" fontId="45" fillId="5" borderId="0" xfId="0" applyFont="1" applyFill="1"/>
    <xf numFmtId="0" fontId="82" fillId="5" borderId="0" xfId="10" applyFont="1" applyFill="1"/>
    <xf numFmtId="0" fontId="82" fillId="5" borderId="0" xfId="7" applyFont="1" applyFill="1"/>
    <xf numFmtId="167" fontId="82" fillId="5" borderId="0" xfId="10" applyNumberFormat="1" applyFont="1" applyFill="1" applyBorder="1"/>
    <xf numFmtId="0" fontId="63" fillId="5" borderId="0" xfId="0" applyFont="1" applyFill="1" applyAlignment="1">
      <alignment horizontal="left"/>
    </xf>
    <xf numFmtId="0" fontId="82" fillId="5" borderId="0" xfId="11" applyFont="1" applyFill="1"/>
    <xf numFmtId="0" fontId="82" fillId="5" borderId="0" xfId="12" applyFont="1" applyFill="1"/>
    <xf numFmtId="0" fontId="82" fillId="5" borderId="0" xfId="13" applyFont="1" applyFill="1"/>
    <xf numFmtId="0" fontId="63" fillId="5" borderId="0" xfId="0" applyFont="1" applyFill="1" applyBorder="1" applyAlignment="1">
      <alignment horizontal="left" wrapText="1"/>
    </xf>
    <xf numFmtId="0" fontId="85" fillId="5" borderId="0" xfId="3" applyFont="1" applyFill="1" applyBorder="1" applyAlignment="1">
      <alignment horizontal="right" wrapText="1"/>
    </xf>
    <xf numFmtId="0" fontId="83" fillId="5" borderId="0" xfId="2" applyFont="1" applyFill="1" applyBorder="1" applyAlignment="1">
      <alignment horizontal="right" wrapText="1"/>
    </xf>
    <xf numFmtId="0" fontId="81" fillId="5" borderId="0" xfId="14" applyFill="1"/>
    <xf numFmtId="0" fontId="81" fillId="5" borderId="0" xfId="15" applyFill="1"/>
    <xf numFmtId="167" fontId="87" fillId="5" borderId="0" xfId="17" applyNumberFormat="1" applyFont="1" applyFill="1" applyBorder="1" applyAlignment="1">
      <alignment horizontal="center" wrapText="1"/>
    </xf>
    <xf numFmtId="0" fontId="85" fillId="5" borderId="0" xfId="4" applyFont="1" applyFill="1" applyBorder="1" applyAlignment="1">
      <alignment horizontal="right" wrapText="1"/>
    </xf>
    <xf numFmtId="0" fontId="82" fillId="5" borderId="0" xfId="16" applyFont="1" applyFill="1"/>
    <xf numFmtId="0" fontId="82" fillId="5" borderId="0" xfId="8" applyFont="1" applyFill="1"/>
    <xf numFmtId="0" fontId="63" fillId="5" borderId="0" xfId="17" applyFont="1" applyFill="1" applyBorder="1" applyAlignment="1">
      <alignment horizontal="left" wrapText="1"/>
    </xf>
    <xf numFmtId="0" fontId="82" fillId="5" borderId="0" xfId="9" applyFont="1" applyFill="1"/>
    <xf numFmtId="167" fontId="63" fillId="5" borderId="0" xfId="0" applyNumberFormat="1" applyFont="1" applyFill="1" applyBorder="1" applyAlignment="1">
      <alignment horizontal="center" vertical="center" wrapText="1"/>
    </xf>
    <xf numFmtId="0" fontId="86" fillId="5" borderId="0" xfId="5" applyFont="1" applyFill="1" applyBorder="1" applyAlignment="1">
      <alignment horizontal="right" wrapText="1"/>
    </xf>
    <xf numFmtId="0" fontId="84" fillId="5" borderId="0" xfId="8" applyFont="1" applyFill="1"/>
    <xf numFmtId="0" fontId="39" fillId="5" borderId="0" xfId="0" applyFont="1" applyFill="1" applyBorder="1"/>
    <xf numFmtId="0" fontId="84" fillId="5" borderId="0" xfId="10" applyFont="1" applyFill="1"/>
    <xf numFmtId="0" fontId="84" fillId="5" borderId="0" xfId="9" applyFont="1" applyFill="1"/>
    <xf numFmtId="0" fontId="39" fillId="5" borderId="0" xfId="0" applyFont="1" applyFill="1"/>
    <xf numFmtId="0" fontId="40" fillId="5" borderId="0" xfId="0" applyFont="1" applyFill="1" applyBorder="1" applyAlignment="1">
      <alignment vertical="center"/>
    </xf>
    <xf numFmtId="2" fontId="61" fillId="5" borderId="0" xfId="0" applyNumberFormat="1" applyFont="1" applyFill="1" applyBorder="1" applyAlignment="1">
      <alignment vertical="center"/>
    </xf>
    <xf numFmtId="0" fontId="90" fillId="5" borderId="32" xfId="0" applyFont="1" applyFill="1" applyBorder="1" applyAlignment="1">
      <alignment horizontal="center" vertical="top" wrapText="1"/>
    </xf>
    <xf numFmtId="0" fontId="91" fillId="5" borderId="57" xfId="0" applyFont="1" applyFill="1" applyBorder="1" applyAlignment="1">
      <alignment horizontal="center" vertical="center" wrapText="1"/>
    </xf>
    <xf numFmtId="166" fontId="91" fillId="5" borderId="12" xfId="0" applyNumberFormat="1" applyFont="1" applyFill="1" applyBorder="1" applyAlignment="1">
      <alignment horizontal="center" vertical="center" wrapText="1"/>
    </xf>
    <xf numFmtId="166" fontId="91" fillId="5" borderId="13" xfId="0" applyNumberFormat="1" applyFont="1" applyFill="1" applyBorder="1" applyAlignment="1">
      <alignment horizontal="center" vertical="center" wrapText="1"/>
    </xf>
    <xf numFmtId="166" fontId="91" fillId="5" borderId="41" xfId="0" applyNumberFormat="1" applyFont="1" applyFill="1" applyBorder="1" applyAlignment="1">
      <alignment horizontal="center" vertical="center" wrapText="1"/>
    </xf>
    <xf numFmtId="0" fontId="91" fillId="5" borderId="29" xfId="0" applyFont="1" applyFill="1" applyBorder="1" applyAlignment="1">
      <alignment horizontal="center" vertical="center" wrapText="1"/>
    </xf>
    <xf numFmtId="166" fontId="91" fillId="5" borderId="14" xfId="0" applyNumberFormat="1" applyFont="1" applyFill="1" applyBorder="1" applyAlignment="1">
      <alignment horizontal="center" vertical="center" wrapText="1"/>
    </xf>
    <xf numFmtId="166" fontId="91" fillId="5" borderId="16" xfId="0" applyNumberFormat="1" applyFont="1" applyFill="1" applyBorder="1" applyAlignment="1">
      <alignment horizontal="center" vertical="center" wrapText="1"/>
    </xf>
    <xf numFmtId="166" fontId="91" fillId="5" borderId="43" xfId="0" applyNumberFormat="1" applyFont="1" applyFill="1" applyBorder="1" applyAlignment="1">
      <alignment horizontal="center" vertical="center" wrapText="1"/>
    </xf>
    <xf numFmtId="0" fontId="91" fillId="5" borderId="36" xfId="0" applyFont="1" applyFill="1" applyBorder="1" applyAlignment="1">
      <alignment horizontal="center" vertical="center" wrapText="1"/>
    </xf>
    <xf numFmtId="166" fontId="91" fillId="5" borderId="23" xfId="0" applyNumberFormat="1" applyFont="1" applyFill="1" applyBorder="1" applyAlignment="1">
      <alignment horizontal="center" vertical="center" wrapText="1"/>
    </xf>
    <xf numFmtId="166" fontId="91" fillId="5" borderId="49" xfId="0" applyNumberFormat="1" applyFont="1" applyFill="1" applyBorder="1" applyAlignment="1">
      <alignment horizontal="center" vertical="center" wrapText="1"/>
    </xf>
    <xf numFmtId="166" fontId="91" fillId="5" borderId="15" xfId="0" applyNumberFormat="1" applyFont="1" applyFill="1" applyBorder="1" applyAlignment="1">
      <alignment horizontal="center" vertical="center" wrapText="1"/>
    </xf>
    <xf numFmtId="0" fontId="90" fillId="5" borderId="55" xfId="0" applyFont="1" applyFill="1" applyBorder="1" applyAlignment="1">
      <alignment horizontal="center" vertical="center" wrapText="1"/>
    </xf>
    <xf numFmtId="166" fontId="90" fillId="5" borderId="27" xfId="0" applyNumberFormat="1" applyFont="1" applyFill="1" applyBorder="1" applyAlignment="1">
      <alignment horizontal="center" vertical="center" wrapText="1"/>
    </xf>
    <xf numFmtId="166" fontId="90" fillId="5" borderId="32" xfId="0" applyNumberFormat="1" applyFont="1" applyFill="1" applyBorder="1" applyAlignment="1">
      <alignment horizontal="center" vertical="center" wrapText="1"/>
    </xf>
    <xf numFmtId="0" fontId="126" fillId="0" borderId="0" xfId="0" applyFont="1" applyFill="1" applyBorder="1"/>
    <xf numFmtId="0" fontId="62" fillId="0" borderId="5" xfId="19" applyFont="1" applyFill="1" applyBorder="1"/>
    <xf numFmtId="0" fontId="57" fillId="0" borderId="1" xfId="19" applyFont="1" applyFill="1" applyBorder="1" applyAlignment="1">
      <alignment horizontal="center"/>
    </xf>
    <xf numFmtId="0" fontId="62" fillId="0" borderId="4" xfId="19" applyFont="1" applyFill="1" applyBorder="1"/>
    <xf numFmtId="0" fontId="62" fillId="0" borderId="3" xfId="19" applyFont="1" applyFill="1" applyBorder="1" applyAlignment="1">
      <alignment horizontal="center"/>
    </xf>
    <xf numFmtId="0" fontId="57" fillId="0" borderId="3" xfId="19" applyFont="1" applyFill="1" applyBorder="1" applyAlignment="1">
      <alignment horizontal="center"/>
    </xf>
    <xf numFmtId="3" fontId="57" fillId="0" borderId="3" xfId="19" applyNumberFormat="1" applyFont="1" applyFill="1" applyBorder="1" applyAlignment="1">
      <alignment horizontal="center"/>
    </xf>
    <xf numFmtId="49" fontId="57" fillId="0" borderId="3" xfId="19" applyNumberFormat="1" applyFont="1" applyFill="1" applyBorder="1" applyAlignment="1">
      <alignment horizontal="center" vertical="center"/>
    </xf>
    <xf numFmtId="3" fontId="57" fillId="0" borderId="3" xfId="19" applyNumberFormat="1" applyFont="1" applyFill="1" applyBorder="1" applyAlignment="1">
      <alignment horizontal="center" vertical="center"/>
    </xf>
    <xf numFmtId="0" fontId="57" fillId="0" borderId="4" xfId="19" applyFont="1" applyFill="1" applyBorder="1" applyAlignment="1">
      <alignment horizontal="center"/>
    </xf>
    <xf numFmtId="0" fontId="57" fillId="0" borderId="4" xfId="19" applyFont="1" applyFill="1" applyBorder="1"/>
    <xf numFmtId="0" fontId="57" fillId="0" borderId="2" xfId="19" applyFont="1" applyFill="1" applyBorder="1" applyAlignment="1">
      <alignment horizontal="center"/>
    </xf>
    <xf numFmtId="0" fontId="62" fillId="0" borderId="5" xfId="19" applyFont="1" applyFill="1" applyBorder="1" applyAlignment="1">
      <alignment vertical="center"/>
    </xf>
    <xf numFmtId="0" fontId="62" fillId="0" borderId="1" xfId="19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 vertical="center"/>
    </xf>
    <xf numFmtId="167" fontId="128" fillId="0" borderId="0" xfId="0" applyNumberFormat="1" applyFont="1" applyFill="1"/>
    <xf numFmtId="167" fontId="127" fillId="0" borderId="0" xfId="0" applyNumberFormat="1" applyFont="1" applyFill="1"/>
    <xf numFmtId="0" fontId="38" fillId="0" borderId="55" xfId="0" applyNumberFormat="1" applyFont="1" applyFill="1" applyBorder="1" applyAlignment="1">
      <alignment horizontal="center" vertical="center"/>
    </xf>
    <xf numFmtId="0" fontId="65" fillId="2" borderId="0" xfId="0" applyFont="1" applyFill="1" applyBorder="1"/>
    <xf numFmtId="3" fontId="54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91" fillId="0" borderId="29" xfId="0" applyFont="1" applyFill="1" applyBorder="1" applyAlignment="1">
      <alignment horizontal="center" vertical="center" wrapText="1"/>
    </xf>
    <xf numFmtId="166" fontId="91" fillId="0" borderId="14" xfId="0" applyNumberFormat="1" applyFont="1" applyFill="1" applyBorder="1" applyAlignment="1">
      <alignment horizontal="center" vertical="center" wrapText="1"/>
    </xf>
    <xf numFmtId="166" fontId="91" fillId="0" borderId="16" xfId="0" applyNumberFormat="1" applyFont="1" applyFill="1" applyBorder="1" applyAlignment="1">
      <alignment horizontal="center" vertical="center" wrapText="1"/>
    </xf>
    <xf numFmtId="166" fontId="91" fillId="0" borderId="43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3" fontId="42" fillId="2" borderId="3" xfId="0" applyNumberFormat="1" applyFont="1" applyFill="1" applyBorder="1" applyAlignment="1">
      <alignment horizontal="center" vertical="center"/>
    </xf>
    <xf numFmtId="0" fontId="63" fillId="2" borderId="57" xfId="0" applyFont="1" applyFill="1" applyBorder="1" applyAlignment="1">
      <alignment horizontal="center" vertical="top" wrapText="1"/>
    </xf>
    <xf numFmtId="0" fontId="63" fillId="2" borderId="11" xfId="0" applyFont="1" applyFill="1" applyBorder="1" applyAlignment="1">
      <alignment horizontal="center" wrapText="1"/>
    </xf>
    <xf numFmtId="0" fontId="63" fillId="2" borderId="60" xfId="0" applyFont="1" applyFill="1" applyBorder="1" applyAlignment="1">
      <alignment horizontal="center" wrapText="1"/>
    </xf>
    <xf numFmtId="0" fontId="63" fillId="2" borderId="58" xfId="0" applyFont="1" applyFill="1" applyBorder="1" applyAlignment="1">
      <alignment horizontal="center" wrapText="1"/>
    </xf>
    <xf numFmtId="167" fontId="63" fillId="2" borderId="60" xfId="0" applyNumberFormat="1" applyFont="1" applyFill="1" applyBorder="1" applyAlignment="1">
      <alignment horizontal="center" wrapText="1"/>
    </xf>
    <xf numFmtId="167" fontId="63" fillId="2" borderId="58" xfId="0" applyNumberFormat="1" applyFont="1" applyFill="1" applyBorder="1" applyAlignment="1">
      <alignment horizontal="center" wrapText="1"/>
    </xf>
    <xf numFmtId="0" fontId="63" fillId="2" borderId="29" xfId="0" applyFont="1" applyFill="1" applyBorder="1" applyAlignment="1">
      <alignment horizontal="center" vertical="top" wrapText="1"/>
    </xf>
    <xf numFmtId="0" fontId="63" fillId="2" borderId="17" xfId="0" applyFont="1" applyFill="1" applyBorder="1" applyAlignment="1">
      <alignment horizontal="center" wrapText="1"/>
    </xf>
    <xf numFmtId="0" fontId="63" fillId="2" borderId="59" xfId="0" applyFont="1" applyFill="1" applyBorder="1" applyAlignment="1">
      <alignment horizontal="center" wrapText="1"/>
    </xf>
    <xf numFmtId="0" fontId="63" fillId="2" borderId="18" xfId="0" applyFont="1" applyFill="1" applyBorder="1" applyAlignment="1">
      <alignment horizontal="center" wrapText="1"/>
    </xf>
    <xf numFmtId="167" fontId="63" fillId="2" borderId="59" xfId="0" applyNumberFormat="1" applyFont="1" applyFill="1" applyBorder="1" applyAlignment="1">
      <alignment horizontal="center" wrapText="1"/>
    </xf>
    <xf numFmtId="167" fontId="63" fillId="2" borderId="18" xfId="0" applyNumberFormat="1" applyFont="1" applyFill="1" applyBorder="1" applyAlignment="1">
      <alignment horizontal="center" wrapText="1"/>
    </xf>
    <xf numFmtId="2" fontId="63" fillId="2" borderId="18" xfId="0" applyNumberFormat="1" applyFont="1" applyFill="1" applyBorder="1" applyAlignment="1">
      <alignment horizontal="center" wrapText="1"/>
    </xf>
    <xf numFmtId="0" fontId="63" fillId="2" borderId="36" xfId="0" applyFont="1" applyFill="1" applyBorder="1" applyAlignment="1">
      <alignment horizontal="center" vertical="top" wrapText="1"/>
    </xf>
    <xf numFmtId="0" fontId="63" fillId="2" borderId="46" xfId="0" applyFont="1" applyFill="1" applyBorder="1" applyAlignment="1">
      <alignment horizontal="center" wrapText="1"/>
    </xf>
    <xf numFmtId="167" fontId="63" fillId="2" borderId="62" xfId="0" applyNumberFormat="1" applyFont="1" applyFill="1" applyBorder="1" applyAlignment="1">
      <alignment horizontal="center" wrapText="1"/>
    </xf>
    <xf numFmtId="2" fontId="63" fillId="2" borderId="37" xfId="0" applyNumberFormat="1" applyFont="1" applyFill="1" applyBorder="1" applyAlignment="1">
      <alignment horizontal="center" wrapText="1"/>
    </xf>
    <xf numFmtId="167" fontId="63" fillId="2" borderId="37" xfId="0" applyNumberFormat="1" applyFont="1" applyFill="1" applyBorder="1" applyAlignment="1">
      <alignment horizontal="center" wrapText="1"/>
    </xf>
    <xf numFmtId="49" fontId="63" fillId="2" borderId="12" xfId="0" applyNumberFormat="1" applyFont="1" applyFill="1" applyBorder="1" applyAlignment="1">
      <alignment horizontal="center" vertical="top" wrapText="1"/>
    </xf>
    <xf numFmtId="2" fontId="63" fillId="2" borderId="58" xfId="0" applyNumberFormat="1" applyFont="1" applyFill="1" applyBorder="1" applyAlignment="1">
      <alignment horizontal="center" wrapText="1"/>
    </xf>
    <xf numFmtId="167" fontId="63" fillId="2" borderId="11" xfId="0" applyNumberFormat="1" applyFont="1" applyFill="1" applyBorder="1" applyAlignment="1">
      <alignment horizontal="center" wrapText="1"/>
    </xf>
    <xf numFmtId="49" fontId="63" fillId="2" borderId="23" xfId="0" applyNumberFormat="1" applyFont="1" applyFill="1" applyBorder="1" applyAlignment="1">
      <alignment horizontal="center" vertical="top" wrapText="1"/>
    </xf>
    <xf numFmtId="167" fontId="63" fillId="2" borderId="46" xfId="0" applyNumberFormat="1" applyFont="1" applyFill="1" applyBorder="1" applyAlignment="1">
      <alignment horizontal="center" wrapText="1"/>
    </xf>
    <xf numFmtId="0" fontId="63" fillId="2" borderId="23" xfId="0" applyFont="1" applyFill="1" applyBorder="1" applyAlignment="1">
      <alignment horizontal="center" vertical="top" wrapText="1"/>
    </xf>
    <xf numFmtId="0" fontId="63" fillId="2" borderId="14" xfId="0" applyFont="1" applyFill="1" applyBorder="1" applyAlignment="1">
      <alignment horizontal="center" vertical="top" wrapText="1"/>
    </xf>
    <xf numFmtId="167" fontId="63" fillId="2" borderId="17" xfId="0" applyNumberFormat="1" applyFont="1" applyFill="1" applyBorder="1" applyAlignment="1">
      <alignment horizontal="center" wrapText="1"/>
    </xf>
    <xf numFmtId="49" fontId="63" fillId="2" borderId="57" xfId="0" applyNumberFormat="1" applyFont="1" applyFill="1" applyBorder="1" applyAlignment="1">
      <alignment horizontal="center" vertical="top" wrapText="1"/>
    </xf>
    <xf numFmtId="167" fontId="63" fillId="2" borderId="61" xfId="0" applyNumberFormat="1" applyFont="1" applyFill="1" applyBorder="1" applyAlignment="1">
      <alignment horizontal="center" wrapText="1"/>
    </xf>
    <xf numFmtId="167" fontId="63" fillId="2" borderId="53" xfId="0" applyNumberFormat="1" applyFont="1" applyFill="1" applyBorder="1" applyAlignment="1">
      <alignment horizontal="center" wrapText="1"/>
    </xf>
    <xf numFmtId="2" fontId="63" fillId="2" borderId="11" xfId="0" applyNumberFormat="1" applyFont="1" applyFill="1" applyBorder="1" applyAlignment="1">
      <alignment horizontal="center" wrapText="1"/>
    </xf>
    <xf numFmtId="49" fontId="63" fillId="2" borderId="29" xfId="0" applyNumberFormat="1" applyFont="1" applyFill="1" applyBorder="1" applyAlignment="1">
      <alignment horizontal="center" vertical="top" wrapText="1"/>
    </xf>
    <xf numFmtId="167" fontId="63" fillId="2" borderId="19" xfId="0" applyNumberFormat="1" applyFont="1" applyFill="1" applyBorder="1" applyAlignment="1">
      <alignment horizontal="center" wrapText="1"/>
    </xf>
    <xf numFmtId="167" fontId="63" fillId="2" borderId="20" xfId="0" applyNumberFormat="1" applyFont="1" applyFill="1" applyBorder="1" applyAlignment="1">
      <alignment horizontal="center" wrapText="1"/>
    </xf>
    <xf numFmtId="49" fontId="63" fillId="2" borderId="36" xfId="0" applyNumberFormat="1" applyFont="1" applyFill="1" applyBorder="1" applyAlignment="1">
      <alignment horizontal="center" vertical="top" wrapText="1"/>
    </xf>
    <xf numFmtId="167" fontId="63" fillId="2" borderId="63" xfId="0" applyNumberFormat="1" applyFont="1" applyFill="1" applyBorder="1" applyAlignment="1">
      <alignment horizontal="center" wrapText="1"/>
    </xf>
    <xf numFmtId="2" fontId="63" fillId="2" borderId="62" xfId="0" applyNumberFormat="1" applyFont="1" applyFill="1" applyBorder="1" applyAlignment="1">
      <alignment horizontal="center" wrapText="1"/>
    </xf>
    <xf numFmtId="167" fontId="63" fillId="2" borderId="26" xfId="0" applyNumberFormat="1" applyFont="1" applyFill="1" applyBorder="1" applyAlignment="1">
      <alignment horizontal="center" wrapText="1"/>
    </xf>
    <xf numFmtId="2" fontId="63" fillId="2" borderId="46" xfId="0" applyNumberFormat="1" applyFont="1" applyFill="1" applyBorder="1" applyAlignment="1">
      <alignment horizontal="center" wrapText="1"/>
    </xf>
    <xf numFmtId="2" fontId="63" fillId="2" borderId="59" xfId="0" applyNumberFormat="1" applyFont="1" applyFill="1" applyBorder="1" applyAlignment="1">
      <alignment horizontal="center" wrapText="1"/>
    </xf>
    <xf numFmtId="2" fontId="63" fillId="2" borderId="17" xfId="0" applyNumberFormat="1" applyFont="1" applyFill="1" applyBorder="1" applyAlignment="1">
      <alignment horizontal="center" wrapText="1"/>
    </xf>
    <xf numFmtId="49" fontId="63" fillId="2" borderId="14" xfId="0" applyNumberFormat="1" applyFont="1" applyFill="1" applyBorder="1" applyAlignment="1">
      <alignment horizontal="center" vertical="top" wrapText="1"/>
    </xf>
    <xf numFmtId="49" fontId="63" fillId="2" borderId="67" xfId="0" applyNumberFormat="1" applyFont="1" applyFill="1" applyBorder="1" applyAlignment="1">
      <alignment horizontal="center" vertical="top" wrapText="1"/>
    </xf>
    <xf numFmtId="167" fontId="63" fillId="2" borderId="44" xfId="0" applyNumberFormat="1" applyFont="1" applyFill="1" applyBorder="1" applyAlignment="1">
      <alignment horizontal="center" wrapText="1"/>
    </xf>
    <xf numFmtId="167" fontId="63" fillId="2" borderId="65" xfId="0" applyNumberFormat="1" applyFont="1" applyFill="1" applyBorder="1" applyAlignment="1">
      <alignment horizontal="center" wrapText="1"/>
    </xf>
    <xf numFmtId="167" fontId="63" fillId="2" borderId="68" xfId="0" applyNumberFormat="1" applyFont="1" applyFill="1" applyBorder="1" applyAlignment="1">
      <alignment horizontal="center" wrapText="1"/>
    </xf>
    <xf numFmtId="167" fontId="63" fillId="2" borderId="69" xfId="0" applyNumberFormat="1" applyFont="1" applyFill="1" applyBorder="1" applyAlignment="1">
      <alignment horizontal="center" wrapText="1"/>
    </xf>
    <xf numFmtId="167" fontId="63" fillId="2" borderId="11" xfId="0" applyNumberFormat="1" applyFont="1" applyFill="1" applyBorder="1" applyAlignment="1">
      <alignment horizontal="center" vertical="center" wrapText="1"/>
    </xf>
    <xf numFmtId="167" fontId="63" fillId="2" borderId="60" xfId="0" applyNumberFormat="1" applyFont="1" applyFill="1" applyBorder="1" applyAlignment="1">
      <alignment horizontal="center" vertical="center" wrapText="1"/>
    </xf>
    <xf numFmtId="167" fontId="63" fillId="2" borderId="58" xfId="0" applyNumberFormat="1" applyFont="1" applyFill="1" applyBorder="1" applyAlignment="1">
      <alignment horizontal="center" vertical="center" wrapText="1"/>
    </xf>
    <xf numFmtId="167" fontId="63" fillId="2" borderId="61" xfId="0" applyNumberFormat="1" applyFont="1" applyFill="1" applyBorder="1" applyAlignment="1">
      <alignment horizontal="center" vertical="center" wrapText="1"/>
    </xf>
    <xf numFmtId="167" fontId="63" fillId="2" borderId="53" xfId="0" applyNumberFormat="1" applyFont="1" applyFill="1" applyBorder="1" applyAlignment="1">
      <alignment horizontal="center" vertical="center" wrapText="1"/>
    </xf>
    <xf numFmtId="167" fontId="63" fillId="2" borderId="18" xfId="0" applyNumberFormat="1" applyFont="1" applyFill="1" applyBorder="1" applyAlignment="1">
      <alignment horizontal="center" vertical="center" wrapText="1"/>
    </xf>
    <xf numFmtId="167" fontId="63" fillId="2" borderId="20" xfId="0" applyNumberFormat="1" applyFont="1" applyFill="1" applyBorder="1" applyAlignment="1">
      <alignment horizontal="center" vertical="center" wrapText="1"/>
    </xf>
    <xf numFmtId="167" fontId="63" fillId="2" borderId="17" xfId="0" applyNumberFormat="1" applyFont="1" applyFill="1" applyBorder="1" applyAlignment="1">
      <alignment horizontal="center" vertical="center" wrapText="1"/>
    </xf>
    <xf numFmtId="49" fontId="63" fillId="2" borderId="29" xfId="0" applyNumberFormat="1" applyFont="1" applyFill="1" applyBorder="1" applyAlignment="1">
      <alignment horizontal="center" vertical="center" wrapText="1"/>
    </xf>
    <xf numFmtId="167" fontId="63" fillId="2" borderId="59" xfId="0" applyNumberFormat="1" applyFont="1" applyFill="1" applyBorder="1" applyAlignment="1">
      <alignment horizontal="center" vertical="center" wrapText="1"/>
    </xf>
    <xf numFmtId="167" fontId="63" fillId="2" borderId="19" xfId="0" applyNumberFormat="1" applyFont="1" applyFill="1" applyBorder="1" applyAlignment="1">
      <alignment horizontal="center" vertical="center" wrapText="1"/>
    </xf>
    <xf numFmtId="49" fontId="63" fillId="2" borderId="36" xfId="0" applyNumberFormat="1" applyFont="1" applyFill="1" applyBorder="1" applyAlignment="1">
      <alignment horizontal="center" vertical="center" wrapText="1"/>
    </xf>
    <xf numFmtId="167" fontId="63" fillId="2" borderId="46" xfId="0" applyNumberFormat="1" applyFont="1" applyFill="1" applyBorder="1" applyAlignment="1">
      <alignment horizontal="center" vertical="center" wrapText="1"/>
    </xf>
    <xf numFmtId="167" fontId="63" fillId="2" borderId="62" xfId="0" applyNumberFormat="1" applyFont="1" applyFill="1" applyBorder="1" applyAlignment="1">
      <alignment horizontal="center" vertical="center" wrapText="1"/>
    </xf>
    <xf numFmtId="167" fontId="63" fillId="2" borderId="37" xfId="0" applyNumberFormat="1" applyFont="1" applyFill="1" applyBorder="1" applyAlignment="1">
      <alignment horizontal="center" vertical="center" wrapText="1"/>
    </xf>
    <xf numFmtId="167" fontId="63" fillId="2" borderId="63" xfId="0" applyNumberFormat="1" applyFont="1" applyFill="1" applyBorder="1" applyAlignment="1">
      <alignment horizontal="center" vertical="center" wrapText="1"/>
    </xf>
    <xf numFmtId="167" fontId="63" fillId="2" borderId="26" xfId="0" applyNumberFormat="1" applyFont="1" applyFill="1" applyBorder="1" applyAlignment="1">
      <alignment horizontal="center" vertical="center" wrapText="1"/>
    </xf>
    <xf numFmtId="49" fontId="63" fillId="2" borderId="67" xfId="0" applyNumberFormat="1" applyFont="1" applyFill="1" applyBorder="1" applyAlignment="1">
      <alignment horizontal="center" vertical="center" wrapText="1"/>
    </xf>
    <xf numFmtId="166" fontId="63" fillId="2" borderId="44" xfId="0" applyNumberFormat="1" applyFont="1" applyFill="1" applyBorder="1" applyAlignment="1">
      <alignment horizontal="center" vertical="center" wrapText="1"/>
    </xf>
    <xf numFmtId="167" fontId="63" fillId="2" borderId="65" xfId="0" applyNumberFormat="1" applyFont="1" applyFill="1" applyBorder="1" applyAlignment="1">
      <alignment horizontal="center" vertical="center" wrapText="1"/>
    </xf>
    <xf numFmtId="167" fontId="63" fillId="2" borderId="68" xfId="0" applyNumberFormat="1" applyFont="1" applyFill="1" applyBorder="1" applyAlignment="1">
      <alignment horizontal="center" vertical="center" wrapText="1"/>
    </xf>
    <xf numFmtId="49" fontId="63" fillId="2" borderId="12" xfId="0" applyNumberFormat="1" applyFont="1" applyFill="1" applyBorder="1" applyAlignment="1">
      <alignment horizontal="center" vertical="center" wrapText="1"/>
    </xf>
    <xf numFmtId="166" fontId="63" fillId="2" borderId="11" xfId="0" applyNumberFormat="1" applyFont="1" applyFill="1" applyBorder="1" applyAlignment="1">
      <alignment horizontal="center" vertical="center" wrapText="1"/>
    </xf>
    <xf numFmtId="49" fontId="63" fillId="2" borderId="14" xfId="0" applyNumberFormat="1" applyFont="1" applyFill="1" applyBorder="1" applyAlignment="1">
      <alignment horizontal="center" vertical="center" wrapText="1"/>
    </xf>
    <xf numFmtId="166" fontId="63" fillId="2" borderId="17" xfId="0" applyNumberFormat="1" applyFont="1" applyFill="1" applyBorder="1" applyAlignment="1">
      <alignment horizontal="center" vertical="center" wrapText="1"/>
    </xf>
    <xf numFmtId="49" fontId="63" fillId="2" borderId="23" xfId="0" applyNumberFormat="1" applyFont="1" applyFill="1" applyBorder="1" applyAlignment="1">
      <alignment horizontal="center" vertical="center" wrapText="1"/>
    </xf>
    <xf numFmtId="166" fontId="63" fillId="2" borderId="46" xfId="0" applyNumberFormat="1" applyFont="1" applyFill="1" applyBorder="1" applyAlignment="1">
      <alignment horizontal="center" vertical="center" wrapText="1"/>
    </xf>
    <xf numFmtId="49" fontId="63" fillId="2" borderId="3" xfId="0" applyNumberFormat="1" applyFont="1" applyFill="1" applyBorder="1" applyAlignment="1">
      <alignment horizontal="center" vertical="center" wrapText="1"/>
    </xf>
    <xf numFmtId="166" fontId="63" fillId="2" borderId="78" xfId="0" applyNumberFormat="1" applyFont="1" applyFill="1" applyBorder="1" applyAlignment="1">
      <alignment horizontal="center" vertical="center" wrapText="1"/>
    </xf>
    <xf numFmtId="167" fontId="63" fillId="2" borderId="7" xfId="0" applyNumberFormat="1" applyFont="1" applyFill="1" applyBorder="1" applyAlignment="1">
      <alignment horizontal="center" vertical="center" wrapText="1"/>
    </xf>
    <xf numFmtId="167" fontId="63" fillId="2" borderId="47" xfId="0" applyNumberFormat="1" applyFont="1" applyFill="1" applyBorder="1" applyAlignment="1">
      <alignment horizontal="center" vertical="center" wrapText="1"/>
    </xf>
    <xf numFmtId="49" fontId="63" fillId="2" borderId="1" xfId="0" applyNumberFormat="1" applyFont="1" applyFill="1" applyBorder="1" applyAlignment="1">
      <alignment horizontal="center" vertical="center" wrapText="1"/>
    </xf>
    <xf numFmtId="166" fontId="63" fillId="2" borderId="71" xfId="0" applyNumberFormat="1" applyFont="1" applyFill="1" applyBorder="1" applyAlignment="1">
      <alignment horizontal="center" vertical="center" wrapText="1"/>
    </xf>
    <xf numFmtId="167" fontId="63" fillId="2" borderId="76" xfId="0" applyNumberFormat="1" applyFont="1" applyFill="1" applyBorder="1" applyAlignment="1">
      <alignment horizontal="center" vertical="center" wrapText="1"/>
    </xf>
    <xf numFmtId="167" fontId="63" fillId="2" borderId="72" xfId="0" applyNumberFormat="1" applyFont="1" applyFill="1" applyBorder="1" applyAlignment="1">
      <alignment horizontal="center" vertical="center" wrapText="1"/>
    </xf>
    <xf numFmtId="49" fontId="63" fillId="2" borderId="3" xfId="19" applyNumberFormat="1" applyFont="1" applyFill="1" applyBorder="1" applyAlignment="1">
      <alignment horizontal="center" vertical="center" wrapText="1"/>
    </xf>
    <xf numFmtId="166" fontId="63" fillId="2" borderId="78" xfId="19" applyNumberFormat="1" applyFont="1" applyFill="1" applyBorder="1" applyAlignment="1">
      <alignment horizontal="center" vertical="center" wrapText="1"/>
    </xf>
    <xf numFmtId="167" fontId="63" fillId="2" borderId="7" xfId="19" applyNumberFormat="1" applyFont="1" applyFill="1" applyBorder="1" applyAlignment="1">
      <alignment horizontal="center" vertical="center" wrapText="1"/>
    </xf>
    <xf numFmtId="167" fontId="63" fillId="2" borderId="47" xfId="19" applyNumberFormat="1" applyFont="1" applyFill="1" applyBorder="1" applyAlignment="1">
      <alignment horizontal="center" vertical="center" wrapText="1"/>
    </xf>
    <xf numFmtId="49" fontId="63" fillId="2" borderId="14" xfId="19" applyNumberFormat="1" applyFont="1" applyFill="1" applyBorder="1" applyAlignment="1">
      <alignment horizontal="center" vertical="center" wrapText="1"/>
    </xf>
    <xf numFmtId="166" fontId="63" fillId="2" borderId="17" xfId="19" applyNumberFormat="1" applyFont="1" applyFill="1" applyBorder="1" applyAlignment="1">
      <alignment horizontal="center" vertical="center" wrapText="1"/>
    </xf>
    <xf numFmtId="167" fontId="63" fillId="2" borderId="59" xfId="19" applyNumberFormat="1" applyFont="1" applyFill="1" applyBorder="1" applyAlignment="1">
      <alignment horizontal="center" vertical="center" wrapText="1"/>
    </xf>
    <xf numFmtId="167" fontId="63" fillId="2" borderId="18" xfId="19" applyNumberFormat="1" applyFont="1" applyFill="1" applyBorder="1" applyAlignment="1">
      <alignment horizontal="center" vertical="center" wrapText="1"/>
    </xf>
    <xf numFmtId="0" fontId="37" fillId="2" borderId="38" xfId="0" applyFont="1" applyFill="1" applyBorder="1"/>
    <xf numFmtId="167" fontId="37" fillId="2" borderId="39" xfId="0" applyNumberFormat="1" applyFont="1" applyFill="1" applyBorder="1"/>
    <xf numFmtId="167" fontId="37" fillId="2" borderId="40" xfId="0" applyNumberFormat="1" applyFont="1" applyFill="1" applyBorder="1"/>
    <xf numFmtId="0" fontId="41" fillId="0" borderId="5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/>
    </xf>
    <xf numFmtId="0" fontId="41" fillId="0" borderId="55" xfId="0" applyFont="1" applyFill="1" applyBorder="1" applyAlignment="1">
      <alignment vertical="center"/>
    </xf>
    <xf numFmtId="0" fontId="41" fillId="0" borderId="55" xfId="0" applyFont="1" applyFill="1" applyBorder="1" applyAlignment="1">
      <alignment horizontal="left" vertical="center" wrapText="1"/>
    </xf>
    <xf numFmtId="0" fontId="41" fillId="0" borderId="55" xfId="0" applyFont="1" applyFill="1" applyBorder="1" applyAlignment="1">
      <alignment vertical="center" wrapText="1"/>
    </xf>
    <xf numFmtId="0" fontId="42" fillId="0" borderId="31" xfId="0" applyNumberFormat="1" applyFont="1" applyFill="1" applyBorder="1" applyAlignment="1">
      <alignment horizontal="center" vertical="center"/>
    </xf>
    <xf numFmtId="0" fontId="42" fillId="0" borderId="55" xfId="0" applyNumberFormat="1" applyFont="1" applyFill="1" applyBorder="1" applyAlignment="1">
      <alignment horizontal="center" vertical="center"/>
    </xf>
    <xf numFmtId="0" fontId="42" fillId="0" borderId="5" xfId="0" applyNumberFormat="1" applyFont="1" applyFill="1" applyBorder="1" applyAlignment="1">
      <alignment horizontal="center" vertical="center" wrapText="1"/>
    </xf>
    <xf numFmtId="2" fontId="43" fillId="0" borderId="32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2" fontId="39" fillId="0" borderId="32" xfId="0" applyNumberFormat="1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167" fontId="42" fillId="0" borderId="32" xfId="0" applyNumberFormat="1" applyFont="1" applyFill="1" applyBorder="1" applyAlignment="1">
      <alignment horizontal="center" vertical="center" wrapText="1"/>
    </xf>
    <xf numFmtId="3" fontId="42" fillId="0" borderId="3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/>
    <xf numFmtId="3" fontId="42" fillId="0" borderId="60" xfId="0" applyNumberFormat="1" applyFont="1" applyFill="1" applyBorder="1" applyAlignment="1">
      <alignment horizontal="center" vertical="center"/>
    </xf>
    <xf numFmtId="0" fontId="37" fillId="0" borderId="17" xfId="0" applyFont="1" applyFill="1" applyBorder="1"/>
    <xf numFmtId="0" fontId="37" fillId="0" borderId="59" xfId="0" applyFont="1" applyFill="1" applyBorder="1"/>
    <xf numFmtId="0" fontId="42" fillId="0" borderId="17" xfId="0" applyFont="1" applyFill="1" applyBorder="1"/>
    <xf numFmtId="0" fontId="42" fillId="0" borderId="44" xfId="0" applyFont="1" applyFill="1" applyBorder="1"/>
    <xf numFmtId="0" fontId="41" fillId="0" borderId="57" xfId="0" applyFont="1" applyFill="1" applyBorder="1"/>
    <xf numFmtId="166" fontId="99" fillId="0" borderId="11" xfId="0" applyNumberFormat="1" applyFont="1" applyFill="1" applyBorder="1" applyAlignment="1">
      <alignment horizontal="center" vertical="center"/>
    </xf>
    <xf numFmtId="166" fontId="99" fillId="0" borderId="12" xfId="0" applyNumberFormat="1" applyFont="1" applyFill="1" applyBorder="1" applyAlignment="1">
      <alignment horizontal="center" vertical="center"/>
    </xf>
    <xf numFmtId="0" fontId="42" fillId="0" borderId="29" xfId="0" applyFont="1" applyFill="1" applyBorder="1"/>
    <xf numFmtId="0" fontId="42" fillId="0" borderId="36" xfId="0" applyFont="1" applyFill="1" applyBorder="1"/>
    <xf numFmtId="0" fontId="37" fillId="0" borderId="57" xfId="0" applyFont="1" applyFill="1" applyBorder="1"/>
    <xf numFmtId="166" fontId="99" fillId="0" borderId="60" xfId="0" applyNumberFormat="1" applyFont="1" applyFill="1" applyBorder="1" applyAlignment="1">
      <alignment horizontal="center" vertical="center"/>
    </xf>
    <xf numFmtId="166" fontId="99" fillId="0" borderId="41" xfId="0" applyNumberFormat="1" applyFont="1" applyFill="1" applyBorder="1" applyAlignment="1">
      <alignment horizontal="center" vertical="center"/>
    </xf>
    <xf numFmtId="0" fontId="38" fillId="0" borderId="17" xfId="0" applyFont="1" applyFill="1" applyBorder="1"/>
    <xf numFmtId="0" fontId="38" fillId="0" borderId="24" xfId="0" applyFont="1" applyFill="1" applyBorder="1"/>
    <xf numFmtId="167" fontId="37" fillId="0" borderId="0" xfId="0" applyNumberFormat="1" applyFont="1" applyFill="1" applyAlignment="1">
      <alignment horizontal="center" vertical="center"/>
    </xf>
    <xf numFmtId="0" fontId="41" fillId="0" borderId="2" xfId="0" applyFont="1" applyFill="1" applyBorder="1" applyAlignment="1">
      <alignment horizontal="left"/>
    </xf>
    <xf numFmtId="0" fontId="41" fillId="0" borderId="32" xfId="0" applyFont="1" applyFill="1" applyBorder="1" applyAlignment="1">
      <alignment horizontal="left"/>
    </xf>
    <xf numFmtId="0" fontId="41" fillId="0" borderId="1" xfId="0" applyFont="1" applyFill="1" applyBorder="1"/>
    <xf numFmtId="0" fontId="42" fillId="0" borderId="2" xfId="0" applyFont="1" applyFill="1" applyBorder="1" applyAlignment="1">
      <alignment horizontal="left"/>
    </xf>
    <xf numFmtId="0" fontId="41" fillId="0" borderId="2" xfId="0" applyFont="1" applyFill="1" applyBorder="1"/>
    <xf numFmtId="0" fontId="41" fillId="0" borderId="32" xfId="0" applyFont="1" applyFill="1" applyBorder="1"/>
    <xf numFmtId="0" fontId="50" fillId="0" borderId="0" xfId="0" applyFont="1" applyFill="1" applyBorder="1"/>
    <xf numFmtId="0" fontId="37" fillId="0" borderId="2" xfId="0" applyNumberFormat="1" applyFont="1" applyFill="1" applyBorder="1" applyAlignment="1">
      <alignment horizontal="center" vertical="center"/>
    </xf>
    <xf numFmtId="0" fontId="37" fillId="0" borderId="32" xfId="0" applyNumberFormat="1" applyFont="1" applyFill="1" applyBorder="1" applyAlignment="1">
      <alignment horizontal="center" vertical="center"/>
    </xf>
    <xf numFmtId="3" fontId="42" fillId="0" borderId="3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67" xfId="0" applyNumberFormat="1" applyFont="1" applyFill="1" applyBorder="1" applyAlignment="1">
      <alignment horizontal="center" vertical="center"/>
    </xf>
    <xf numFmtId="2" fontId="41" fillId="0" borderId="32" xfId="0" applyNumberFormat="1" applyFont="1" applyFill="1" applyBorder="1" applyAlignment="1">
      <alignment horizontal="center" vertical="center" wrapText="1"/>
    </xf>
    <xf numFmtId="2" fontId="42" fillId="0" borderId="3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0" fontId="42" fillId="0" borderId="67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top" wrapText="1"/>
    </xf>
    <xf numFmtId="0" fontId="43" fillId="0" borderId="52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42" fillId="0" borderId="2" xfId="0" applyFont="1" applyFill="1" applyBorder="1"/>
    <xf numFmtId="0" fontId="42" fillId="0" borderId="4" xfId="0" applyNumberFormat="1" applyFont="1" applyFill="1" applyBorder="1" applyAlignment="1">
      <alignment horizontal="center" vertical="center" wrapText="1"/>
    </xf>
    <xf numFmtId="0" fontId="42" fillId="0" borderId="31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166" fontId="38" fillId="0" borderId="5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166" fontId="42" fillId="0" borderId="67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vertical="center" wrapText="1"/>
    </xf>
    <xf numFmtId="166" fontId="63" fillId="0" borderId="27" xfId="0" applyNumberFormat="1" applyFont="1" applyFill="1" applyBorder="1" applyAlignment="1">
      <alignment horizontal="center" vertical="center" wrapText="1"/>
    </xf>
    <xf numFmtId="166" fontId="63" fillId="0" borderId="73" xfId="0" applyNumberFormat="1" applyFont="1" applyFill="1" applyBorder="1" applyAlignment="1">
      <alignment horizontal="center" vertical="center" wrapText="1"/>
    </xf>
    <xf numFmtId="49" fontId="63" fillId="0" borderId="55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49" fontId="63" fillId="0" borderId="32" xfId="0" applyNumberFormat="1" applyFont="1" applyFill="1" applyBorder="1" applyAlignment="1">
      <alignment horizontal="center" vertical="center" wrapText="1"/>
    </xf>
    <xf numFmtId="49" fontId="63" fillId="0" borderId="2" xfId="19" applyNumberFormat="1" applyFont="1" applyFill="1" applyBorder="1" applyAlignment="1">
      <alignment horizontal="center" vertical="center" wrapText="1"/>
    </xf>
    <xf numFmtId="166" fontId="63" fillId="0" borderId="24" xfId="19" applyNumberFormat="1" applyFont="1" applyFill="1" applyBorder="1" applyAlignment="1">
      <alignment horizontal="center" vertical="center" wrapText="1"/>
    </xf>
    <xf numFmtId="167" fontId="63" fillId="0" borderId="77" xfId="19" applyNumberFormat="1" applyFont="1" applyFill="1" applyBorder="1" applyAlignment="1">
      <alignment horizontal="center" vertical="center" wrapText="1"/>
    </xf>
    <xf numFmtId="167" fontId="63" fillId="0" borderId="30" xfId="19" applyNumberFormat="1" applyFont="1" applyFill="1" applyBorder="1" applyAlignment="1">
      <alignment horizontal="center" vertical="center" wrapText="1"/>
    </xf>
    <xf numFmtId="167" fontId="63" fillId="0" borderId="64" xfId="0" applyNumberFormat="1" applyFont="1" applyFill="1" applyBorder="1" applyAlignment="1">
      <alignment horizontal="center" vertical="center" wrapText="1"/>
    </xf>
    <xf numFmtId="167" fontId="63" fillId="0" borderId="28" xfId="0" applyNumberFormat="1" applyFont="1" applyFill="1" applyBorder="1" applyAlignment="1">
      <alignment horizontal="center" vertical="center" wrapText="1"/>
    </xf>
    <xf numFmtId="166" fontId="63" fillId="0" borderId="71" xfId="0" applyNumberFormat="1" applyFont="1" applyFill="1" applyBorder="1" applyAlignment="1">
      <alignment horizontal="center" vertical="center" wrapText="1"/>
    </xf>
    <xf numFmtId="167" fontId="63" fillId="0" borderId="76" xfId="0" applyNumberFormat="1" applyFont="1" applyFill="1" applyBorder="1" applyAlignment="1">
      <alignment horizontal="center" vertical="center" wrapText="1"/>
    </xf>
    <xf numFmtId="167" fontId="63" fillId="0" borderId="7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top"/>
    </xf>
    <xf numFmtId="0" fontId="38" fillId="3" borderId="5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37" fillId="0" borderId="3" xfId="0" applyNumberFormat="1" applyFont="1" applyFill="1" applyBorder="1" applyAlignment="1">
      <alignment horizontal="center" vertical="center"/>
    </xf>
    <xf numFmtId="0" fontId="37" fillId="0" borderId="40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/>
    </xf>
    <xf numFmtId="0" fontId="41" fillId="0" borderId="5" xfId="0" applyFont="1" applyFill="1" applyBorder="1"/>
    <xf numFmtId="0" fontId="42" fillId="0" borderId="31" xfId="0" applyFont="1" applyFill="1" applyBorder="1" applyAlignment="1">
      <alignment horizontal="left"/>
    </xf>
    <xf numFmtId="0" fontId="53" fillId="0" borderId="41" xfId="0" applyNumberFormat="1" applyFont="1" applyFill="1" applyBorder="1" applyAlignment="1">
      <alignment horizontal="center" vertical="center"/>
    </xf>
    <xf numFmtId="0" fontId="42" fillId="0" borderId="48" xfId="0" applyNumberFormat="1" applyFont="1" applyFill="1" applyBorder="1" applyAlignment="1">
      <alignment horizontal="center" vertical="center"/>
    </xf>
    <xf numFmtId="0" fontId="56" fillId="0" borderId="43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0" fontId="60" fillId="0" borderId="49" xfId="0" applyNumberFormat="1" applyFont="1" applyFill="1" applyBorder="1" applyAlignment="1">
      <alignment horizontal="center" vertical="center"/>
    </xf>
    <xf numFmtId="3" fontId="42" fillId="0" borderId="67" xfId="0" applyNumberFormat="1" applyFont="1" applyFill="1" applyBorder="1" applyAlignment="1">
      <alignment horizontal="center" vertical="center"/>
    </xf>
    <xf numFmtId="3" fontId="42" fillId="0" borderId="22" xfId="0" applyNumberFormat="1" applyFont="1" applyFill="1" applyBorder="1" applyAlignment="1">
      <alignment horizontal="center" vertical="center"/>
    </xf>
    <xf numFmtId="166" fontId="42" fillId="0" borderId="22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60" fillId="0" borderId="23" xfId="0" applyNumberFormat="1" applyFont="1" applyFill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76" fillId="0" borderId="52" xfId="19" applyFont="1" applyFill="1" applyBorder="1" applyAlignment="1">
      <alignment horizontal="center" vertical="center" wrapText="1"/>
    </xf>
    <xf numFmtId="0" fontId="80" fillId="0" borderId="1" xfId="19" applyFont="1" applyFill="1" applyBorder="1" applyAlignment="1">
      <alignment horizontal="left" vertical="center" wrapText="1"/>
    </xf>
    <xf numFmtId="0" fontId="80" fillId="0" borderId="1" xfId="19" applyFont="1" applyFill="1" applyBorder="1" applyAlignment="1">
      <alignment horizontal="center" vertical="center"/>
    </xf>
    <xf numFmtId="3" fontId="80" fillId="0" borderId="1" xfId="19" applyNumberFormat="1" applyFont="1" applyFill="1" applyBorder="1" applyAlignment="1">
      <alignment horizontal="center" vertical="center"/>
    </xf>
    <xf numFmtId="0" fontId="130" fillId="0" borderId="3" xfId="19" applyNumberFormat="1" applyFont="1" applyFill="1" applyBorder="1" applyAlignment="1">
      <alignment horizontal="left" vertical="center" indent="2"/>
    </xf>
    <xf numFmtId="0" fontId="130" fillId="0" borderId="3" xfId="19" applyFont="1" applyFill="1" applyBorder="1" applyAlignment="1">
      <alignment horizontal="center" vertical="center"/>
    </xf>
    <xf numFmtId="3" fontId="130" fillId="0" borderId="4" xfId="19" applyNumberFormat="1" applyFont="1" applyFill="1" applyBorder="1" applyAlignment="1">
      <alignment horizontal="center" vertical="center"/>
    </xf>
    <xf numFmtId="0" fontId="131" fillId="0" borderId="3" xfId="19" applyNumberFormat="1" applyFont="1" applyFill="1" applyBorder="1" applyAlignment="1">
      <alignment horizontal="left" vertical="center" indent="2"/>
    </xf>
    <xf numFmtId="0" fontId="131" fillId="0" borderId="3" xfId="19" applyFont="1" applyFill="1" applyBorder="1" applyAlignment="1">
      <alignment horizontal="center" vertical="center"/>
    </xf>
    <xf numFmtId="3" fontId="131" fillId="0" borderId="4" xfId="19" applyNumberFormat="1" applyFont="1" applyFill="1" applyBorder="1" applyAlignment="1">
      <alignment horizontal="center" vertical="center"/>
    </xf>
    <xf numFmtId="0" fontId="132" fillId="0" borderId="3" xfId="19" applyNumberFormat="1" applyFont="1" applyFill="1" applyBorder="1" applyAlignment="1">
      <alignment horizontal="left" vertical="center" indent="2"/>
    </xf>
    <xf numFmtId="0" fontId="132" fillId="0" borderId="3" xfId="19" applyFont="1" applyFill="1" applyBorder="1" applyAlignment="1">
      <alignment horizontal="center" vertical="center"/>
    </xf>
    <xf numFmtId="3" fontId="132" fillId="0" borderId="4" xfId="19" applyNumberFormat="1" applyFont="1" applyFill="1" applyBorder="1" applyAlignment="1">
      <alignment horizontal="center" vertical="center"/>
    </xf>
    <xf numFmtId="0" fontId="133" fillId="0" borderId="2" xfId="19" applyNumberFormat="1" applyFont="1" applyFill="1" applyBorder="1" applyAlignment="1">
      <alignment horizontal="left" vertical="center" wrapText="1" indent="2"/>
    </xf>
    <xf numFmtId="0" fontId="133" fillId="0" borderId="2" xfId="19" applyFont="1" applyFill="1" applyBorder="1" applyAlignment="1">
      <alignment horizontal="center" vertical="center"/>
    </xf>
    <xf numFmtId="3" fontId="133" fillId="0" borderId="31" xfId="19" applyNumberFormat="1" applyFont="1" applyFill="1" applyBorder="1" applyAlignment="1">
      <alignment horizontal="center" vertical="center"/>
    </xf>
    <xf numFmtId="49" fontId="62" fillId="3" borderId="1" xfId="19" applyNumberFormat="1" applyFont="1" applyFill="1" applyBorder="1" applyAlignment="1">
      <alignment horizontal="center"/>
    </xf>
    <xf numFmtId="0" fontId="134" fillId="0" borderId="4" xfId="19" applyFont="1" applyFill="1" applyBorder="1"/>
    <xf numFmtId="0" fontId="134" fillId="0" borderId="3" xfId="19" applyFont="1" applyFill="1" applyBorder="1" applyAlignment="1">
      <alignment horizontal="center"/>
    </xf>
    <xf numFmtId="0" fontId="135" fillId="0" borderId="4" xfId="19" applyFont="1" applyFill="1" applyBorder="1" applyAlignment="1">
      <alignment horizontal="left"/>
    </xf>
    <xf numFmtId="0" fontId="135" fillId="0" borderId="3" xfId="19" applyFont="1" applyFill="1" applyBorder="1" applyAlignment="1">
      <alignment horizontal="center"/>
    </xf>
    <xf numFmtId="3" fontId="134" fillId="0" borderId="3" xfId="19" applyNumberFormat="1" applyFont="1" applyFill="1" applyBorder="1" applyAlignment="1">
      <alignment horizontal="center"/>
    </xf>
    <xf numFmtId="0" fontId="135" fillId="0" borderId="3" xfId="19" applyNumberFormat="1" applyFont="1" applyFill="1" applyBorder="1" applyAlignment="1">
      <alignment horizontal="center"/>
    </xf>
    <xf numFmtId="49" fontId="65" fillId="0" borderId="0" xfId="19" applyNumberFormat="1" applyFont="1" applyFill="1" applyBorder="1"/>
    <xf numFmtId="3" fontId="135" fillId="0" borderId="3" xfId="19" applyNumberFormat="1" applyFont="1" applyFill="1" applyBorder="1" applyAlignment="1">
      <alignment horizontal="center" vertical="center"/>
    </xf>
    <xf numFmtId="0" fontId="136" fillId="0" borderId="4" xfId="19" applyFont="1" applyFill="1" applyBorder="1"/>
    <xf numFmtId="0" fontId="136" fillId="0" borderId="3" xfId="19" applyFont="1" applyFill="1" applyBorder="1" applyAlignment="1">
      <alignment horizontal="center"/>
    </xf>
    <xf numFmtId="0" fontId="137" fillId="0" borderId="4" xfId="19" applyFont="1" applyFill="1" applyBorder="1" applyAlignment="1">
      <alignment horizontal="left"/>
    </xf>
    <xf numFmtId="0" fontId="137" fillId="0" borderId="3" xfId="19" applyFont="1" applyFill="1" applyBorder="1" applyAlignment="1">
      <alignment horizontal="center"/>
    </xf>
    <xf numFmtId="49" fontId="137" fillId="0" borderId="3" xfId="19" applyNumberFormat="1" applyFont="1" applyFill="1" applyBorder="1" applyAlignment="1">
      <alignment horizontal="center" vertical="center"/>
    </xf>
    <xf numFmtId="0" fontId="137" fillId="0" borderId="4" xfId="19" applyFont="1" applyFill="1" applyBorder="1" applyAlignment="1">
      <alignment horizontal="center"/>
    </xf>
    <xf numFmtId="0" fontId="136" fillId="5" borderId="4" xfId="19" applyFont="1" applyFill="1" applyBorder="1" applyAlignment="1">
      <alignment horizontal="left"/>
    </xf>
    <xf numFmtId="0" fontId="137" fillId="5" borderId="4" xfId="19" applyFont="1" applyFill="1" applyBorder="1" applyAlignment="1">
      <alignment horizontal="center"/>
    </xf>
    <xf numFmtId="3" fontId="136" fillId="5" borderId="3" xfId="19" applyNumberFormat="1" applyFont="1" applyFill="1" applyBorder="1" applyAlignment="1">
      <alignment horizontal="center"/>
    </xf>
    <xf numFmtId="0" fontId="136" fillId="5" borderId="4" xfId="19" applyFont="1" applyFill="1" applyBorder="1" applyAlignment="1">
      <alignment horizontal="center"/>
    </xf>
    <xf numFmtId="0" fontId="62" fillId="5" borderId="3" xfId="19" applyFont="1" applyFill="1" applyBorder="1" applyAlignment="1">
      <alignment horizontal="center"/>
    </xf>
    <xf numFmtId="0" fontId="124" fillId="0" borderId="4" xfId="19" applyFont="1" applyFill="1" applyBorder="1" applyAlignment="1">
      <alignment horizontal="left"/>
    </xf>
    <xf numFmtId="0" fontId="124" fillId="0" borderId="3" xfId="19" applyFont="1" applyFill="1" applyBorder="1" applyAlignment="1">
      <alignment horizontal="center"/>
    </xf>
    <xf numFmtId="0" fontId="62" fillId="5" borderId="4" xfId="19" applyFont="1" applyFill="1" applyBorder="1"/>
    <xf numFmtId="3" fontId="124" fillId="0" borderId="3" xfId="19" applyNumberFormat="1" applyFont="1" applyFill="1" applyBorder="1" applyAlignment="1">
      <alignment horizontal="center" vertical="center"/>
    </xf>
    <xf numFmtId="0" fontId="138" fillId="0" borderId="4" xfId="19" applyFont="1" applyFill="1" applyBorder="1" applyAlignment="1">
      <alignment horizontal="left"/>
    </xf>
    <xf numFmtId="0" fontId="138" fillId="0" borderId="3" xfId="19" applyFont="1" applyFill="1" applyBorder="1" applyAlignment="1">
      <alignment horizontal="center"/>
    </xf>
    <xf numFmtId="0" fontId="138" fillId="0" borderId="3" xfId="19" applyNumberFormat="1" applyFont="1" applyFill="1" applyBorder="1" applyAlignment="1">
      <alignment horizontal="center" vertical="center"/>
    </xf>
    <xf numFmtId="49" fontId="124" fillId="0" borderId="3" xfId="19" applyNumberFormat="1" applyFont="1" applyFill="1" applyBorder="1" applyAlignment="1">
      <alignment horizontal="center" vertical="center"/>
    </xf>
    <xf numFmtId="0" fontId="139" fillId="0" borderId="0" xfId="292"/>
    <xf numFmtId="0" fontId="135" fillId="0" borderId="4" xfId="19" applyFont="1" applyFill="1" applyBorder="1"/>
    <xf numFmtId="0" fontId="135" fillId="0" borderId="2" xfId="19" applyFont="1" applyFill="1" applyBorder="1" applyAlignment="1">
      <alignment horizontal="center"/>
    </xf>
    <xf numFmtId="0" fontId="136" fillId="0" borderId="5" xfId="19" applyFont="1" applyFill="1" applyBorder="1"/>
    <xf numFmtId="0" fontId="137" fillId="0" borderId="1" xfId="19" applyFont="1" applyFill="1" applyBorder="1" applyAlignment="1">
      <alignment horizontal="center" vertical="center"/>
    </xf>
    <xf numFmtId="0" fontId="57" fillId="3" borderId="1" xfId="19" applyFont="1" applyFill="1" applyBorder="1" applyAlignment="1">
      <alignment horizontal="center"/>
    </xf>
    <xf numFmtId="0" fontId="136" fillId="0" borderId="3" xfId="19" applyFont="1" applyFill="1" applyBorder="1" applyAlignment="1">
      <alignment horizontal="center" vertical="center"/>
    </xf>
    <xf numFmtId="0" fontId="137" fillId="0" borderId="4" xfId="19" applyFont="1" applyFill="1" applyBorder="1"/>
    <xf numFmtId="0" fontId="137" fillId="0" borderId="3" xfId="19" applyFont="1" applyFill="1" applyBorder="1" applyAlignment="1">
      <alignment horizontal="center" vertical="center"/>
    </xf>
    <xf numFmtId="49" fontId="137" fillId="0" borderId="3" xfId="19" applyNumberFormat="1" applyFont="1" applyFill="1" applyBorder="1" applyAlignment="1">
      <alignment horizontal="center"/>
    </xf>
    <xf numFmtId="0" fontId="137" fillId="0" borderId="4" xfId="19" applyFont="1" applyFill="1" applyBorder="1" applyAlignment="1">
      <alignment vertical="center" wrapText="1"/>
    </xf>
    <xf numFmtId="0" fontId="137" fillId="0" borderId="2" xfId="19" applyFont="1" applyFill="1" applyBorder="1" applyAlignment="1">
      <alignment horizontal="center"/>
    </xf>
    <xf numFmtId="0" fontId="57" fillId="0" borderId="5" xfId="19" applyFont="1" applyFill="1" applyBorder="1" applyAlignment="1">
      <alignment horizontal="center"/>
    </xf>
    <xf numFmtId="3" fontId="57" fillId="3" borderId="1" xfId="19" applyNumberFormat="1" applyFont="1" applyFill="1" applyBorder="1" applyAlignment="1">
      <alignment horizontal="center"/>
    </xf>
    <xf numFmtId="0" fontId="134" fillId="0" borderId="4" xfId="19" applyFont="1" applyFill="1" applyBorder="1" applyAlignment="1">
      <alignment horizontal="center"/>
    </xf>
    <xf numFmtId="0" fontId="62" fillId="0" borderId="4" xfId="19" applyFont="1" applyFill="1" applyBorder="1" applyAlignment="1">
      <alignment horizontal="center" vertical="center"/>
    </xf>
    <xf numFmtId="0" fontId="135" fillId="0" borderId="4" xfId="19" applyFont="1" applyFill="1" applyBorder="1" applyAlignment="1">
      <alignment horizontal="center" vertical="center"/>
    </xf>
    <xf numFmtId="0" fontId="57" fillId="0" borderId="4" xfId="19" applyFont="1" applyFill="1" applyBorder="1" applyAlignment="1">
      <alignment horizontal="center" vertical="center"/>
    </xf>
    <xf numFmtId="3" fontId="104" fillId="5" borderId="3" xfId="292" applyNumberFormat="1" applyFont="1" applyFill="1" applyBorder="1" applyAlignment="1">
      <alignment horizontal="center" vertical="center"/>
    </xf>
    <xf numFmtId="0" fontId="138" fillId="0" borderId="4" xfId="19" applyFont="1" applyFill="1" applyBorder="1" applyAlignment="1">
      <alignment wrapText="1"/>
    </xf>
    <xf numFmtId="0" fontId="138" fillId="0" borderId="4" xfId="19" applyFont="1" applyFill="1" applyBorder="1" applyAlignment="1">
      <alignment horizontal="center" vertical="center"/>
    </xf>
    <xf numFmtId="0" fontId="138" fillId="0" borderId="3" xfId="19" applyFont="1" applyFill="1" applyBorder="1" applyAlignment="1">
      <alignment horizontal="center" vertical="center"/>
    </xf>
    <xf numFmtId="0" fontId="136" fillId="0" borderId="4" xfId="19" applyFont="1" applyFill="1" applyBorder="1" applyAlignment="1">
      <alignment horizontal="center" vertical="center"/>
    </xf>
    <xf numFmtId="0" fontId="137" fillId="0" borderId="4" xfId="19" applyFont="1" applyFill="1" applyBorder="1" applyAlignment="1">
      <alignment horizontal="center" vertical="center"/>
    </xf>
    <xf numFmtId="0" fontId="134" fillId="0" borderId="4" xfId="19" applyFont="1" applyFill="1" applyBorder="1" applyAlignment="1">
      <alignment horizontal="center" vertical="center"/>
    </xf>
    <xf numFmtId="0" fontId="134" fillId="0" borderId="3" xfId="19" applyFont="1" applyFill="1" applyBorder="1" applyAlignment="1">
      <alignment horizontal="left"/>
    </xf>
    <xf numFmtId="0" fontId="135" fillId="0" borderId="3" xfId="19" applyFont="1" applyFill="1" applyBorder="1" applyAlignment="1">
      <alignment horizontal="left"/>
    </xf>
    <xf numFmtId="3" fontId="135" fillId="0" borderId="3" xfId="19" applyNumberFormat="1" applyFont="1" applyFill="1" applyBorder="1" applyAlignment="1">
      <alignment horizontal="center"/>
    </xf>
    <xf numFmtId="0" fontId="138" fillId="0" borderId="3" xfId="19" applyFont="1" applyFill="1" applyBorder="1" applyAlignment="1">
      <alignment horizontal="left" wrapText="1"/>
    </xf>
    <xf numFmtId="0" fontId="135" fillId="0" borderId="3" xfId="19" applyFont="1" applyFill="1" applyBorder="1" applyAlignment="1">
      <alignment horizontal="left" wrapText="1"/>
    </xf>
    <xf numFmtId="49" fontId="135" fillId="0" borderId="3" xfId="19" applyNumberFormat="1" applyFont="1" applyFill="1" applyBorder="1" applyAlignment="1">
      <alignment horizontal="center"/>
    </xf>
    <xf numFmtId="0" fontId="135" fillId="0" borderId="4" xfId="19" applyFont="1" applyFill="1" applyBorder="1" applyAlignment="1">
      <alignment horizontal="center"/>
    </xf>
    <xf numFmtId="0" fontId="134" fillId="0" borderId="1" xfId="19" applyFont="1" applyFill="1" applyBorder="1" applyAlignment="1">
      <alignment horizontal="left"/>
    </xf>
    <xf numFmtId="0" fontId="135" fillId="0" borderId="1" xfId="19" applyFont="1" applyFill="1" applyBorder="1" applyAlignment="1">
      <alignment horizontal="center"/>
    </xf>
    <xf numFmtId="0" fontId="62" fillId="3" borderId="1" xfId="19" applyFont="1" applyFill="1" applyBorder="1" applyAlignment="1">
      <alignment horizontal="center"/>
    </xf>
    <xf numFmtId="0" fontId="62" fillId="3" borderId="38" xfId="19" applyFont="1" applyFill="1" applyBorder="1" applyAlignment="1">
      <alignment horizontal="center"/>
    </xf>
    <xf numFmtId="0" fontId="134" fillId="0" borderId="39" xfId="19" applyFont="1" applyFill="1" applyBorder="1" applyAlignment="1">
      <alignment horizontal="center"/>
    </xf>
    <xf numFmtId="0" fontId="135" fillId="0" borderId="39" xfId="19" applyFont="1" applyFill="1" applyBorder="1" applyAlignment="1">
      <alignment horizontal="center"/>
    </xf>
    <xf numFmtId="0" fontId="135" fillId="0" borderId="3" xfId="19" applyFont="1" applyFill="1" applyBorder="1"/>
    <xf numFmtId="0" fontId="135" fillId="0" borderId="3" xfId="19" applyFont="1" applyFill="1" applyBorder="1" applyAlignment="1">
      <alignment vertical="center" wrapText="1"/>
    </xf>
    <xf numFmtId="3" fontId="135" fillId="5" borderId="3" xfId="19" applyNumberFormat="1" applyFont="1" applyFill="1" applyBorder="1" applyAlignment="1">
      <alignment horizontal="center" vertical="center"/>
    </xf>
    <xf numFmtId="3" fontId="135" fillId="5" borderId="39" xfId="19" applyNumberFormat="1" applyFont="1" applyFill="1" applyBorder="1" applyAlignment="1">
      <alignment horizontal="center" vertical="center"/>
    </xf>
    <xf numFmtId="0" fontId="134" fillId="0" borderId="4" xfId="19" applyFont="1" applyFill="1" applyBorder="1" applyAlignment="1">
      <alignment horizontal="left"/>
    </xf>
    <xf numFmtId="0" fontId="135" fillId="0" borderId="2" xfId="19" applyFont="1" applyFill="1" applyBorder="1" applyAlignment="1">
      <alignment horizontal="center" vertical="center"/>
    </xf>
    <xf numFmtId="0" fontId="135" fillId="0" borderId="39" xfId="19" applyFont="1" applyFill="1" applyBorder="1" applyAlignment="1">
      <alignment horizontal="center" vertical="center"/>
    </xf>
    <xf numFmtId="0" fontId="134" fillId="0" borderId="5" xfId="19" applyFont="1" applyFill="1" applyBorder="1" applyAlignment="1">
      <alignment horizontal="left"/>
    </xf>
    <xf numFmtId="0" fontId="135" fillId="0" borderId="1" xfId="19" applyFont="1" applyFill="1" applyBorder="1" applyAlignment="1">
      <alignment horizontal="center" vertical="center"/>
    </xf>
    <xf numFmtId="3" fontId="62" fillId="3" borderId="1" xfId="19" applyNumberFormat="1" applyFont="1" applyFill="1" applyBorder="1" applyAlignment="1">
      <alignment horizontal="center" vertical="center"/>
    </xf>
    <xf numFmtId="0" fontId="134" fillId="0" borderId="3" xfId="19" applyFont="1" applyFill="1" applyBorder="1" applyAlignment="1">
      <alignment horizontal="left" wrapText="1"/>
    </xf>
    <xf numFmtId="3" fontId="135" fillId="0" borderId="2" xfId="19" applyNumberFormat="1" applyFont="1" applyFill="1" applyBorder="1" applyAlignment="1">
      <alignment horizontal="center"/>
    </xf>
    <xf numFmtId="0" fontId="134" fillId="0" borderId="1" xfId="19" applyFont="1" applyFill="1" applyBorder="1" applyAlignment="1">
      <alignment horizontal="center"/>
    </xf>
    <xf numFmtId="3" fontId="62" fillId="3" borderId="1" xfId="19" applyNumberFormat="1" applyFont="1" applyFill="1" applyBorder="1" applyAlignment="1">
      <alignment horizontal="center"/>
    </xf>
    <xf numFmtId="0" fontId="135" fillId="0" borderId="3" xfId="19" applyFont="1" applyFill="1" applyBorder="1" applyAlignment="1">
      <alignment horizontal="left" vertical="distributed"/>
    </xf>
    <xf numFmtId="0" fontId="134" fillId="0" borderId="3" xfId="19" applyFont="1" applyFill="1" applyBorder="1" applyAlignment="1">
      <alignment horizontal="left" vertical="center"/>
    </xf>
    <xf numFmtId="0" fontId="134" fillId="0" borderId="2" xfId="19" applyFont="1" applyFill="1" applyBorder="1" applyAlignment="1">
      <alignment horizontal="left" vertical="center"/>
    </xf>
    <xf numFmtId="0" fontId="134" fillId="0" borderId="2" xfId="19" applyFont="1" applyFill="1" applyBorder="1" applyAlignment="1">
      <alignment horizontal="center"/>
    </xf>
    <xf numFmtId="0" fontId="62" fillId="0" borderId="39" xfId="19" applyFont="1" applyFill="1" applyBorder="1" applyAlignment="1">
      <alignment horizontal="center"/>
    </xf>
    <xf numFmtId="3" fontId="57" fillId="0" borderId="39" xfId="19" applyNumberFormat="1" applyFont="1" applyFill="1" applyBorder="1" applyAlignment="1">
      <alignment horizontal="center"/>
    </xf>
    <xf numFmtId="0" fontId="57" fillId="0" borderId="39" xfId="19" applyFont="1" applyFill="1" applyBorder="1" applyAlignment="1">
      <alignment horizontal="center"/>
    </xf>
    <xf numFmtId="0" fontId="124" fillId="0" borderId="2" xfId="19" applyFont="1" applyFill="1" applyBorder="1" applyAlignment="1">
      <alignment horizontal="center"/>
    </xf>
    <xf numFmtId="49" fontId="124" fillId="0" borderId="3" xfId="19" applyNumberFormat="1" applyFont="1" applyFill="1" applyBorder="1" applyAlignment="1">
      <alignment horizontal="center"/>
    </xf>
    <xf numFmtId="0" fontId="125" fillId="0" borderId="3" xfId="19" applyFont="1" applyFill="1" applyBorder="1" applyAlignment="1">
      <alignment horizontal="center"/>
    </xf>
    <xf numFmtId="0" fontId="62" fillId="0" borderId="38" xfId="19" applyFont="1" applyFill="1" applyBorder="1" applyAlignment="1">
      <alignment horizontal="center"/>
    </xf>
    <xf numFmtId="0" fontId="102" fillId="0" borderId="39" xfId="19" applyFont="1" applyFill="1" applyBorder="1"/>
    <xf numFmtId="3" fontId="80" fillId="0" borderId="3" xfId="19" applyNumberFormat="1" applyFont="1" applyFill="1" applyBorder="1" applyAlignment="1">
      <alignment horizontal="center" vertical="center"/>
    </xf>
    <xf numFmtId="3" fontId="80" fillId="0" borderId="2" xfId="19" applyNumberFormat="1" applyFont="1" applyFill="1" applyBorder="1" applyAlignment="1">
      <alignment horizontal="center" vertical="center"/>
    </xf>
    <xf numFmtId="3" fontId="124" fillId="0" borderId="3" xfId="19" applyNumberFormat="1" applyFont="1" applyFill="1" applyBorder="1" applyAlignment="1">
      <alignment horizontal="center"/>
    </xf>
    <xf numFmtId="3" fontId="80" fillId="0" borderId="38" xfId="19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 wrapText="1"/>
    </xf>
    <xf numFmtId="0" fontId="57" fillId="0" borderId="31" xfId="19" applyFont="1" applyFill="1" applyBorder="1"/>
    <xf numFmtId="0" fontId="57" fillId="0" borderId="31" xfId="19" applyFont="1" applyFill="1" applyBorder="1" applyAlignment="1">
      <alignment horizontal="center" vertical="center"/>
    </xf>
    <xf numFmtId="0" fontId="57" fillId="0" borderId="40" xfId="19" applyFont="1" applyFill="1" applyBorder="1" applyAlignment="1">
      <alignment horizontal="center"/>
    </xf>
    <xf numFmtId="3" fontId="42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6" fillId="2" borderId="0" xfId="0" applyFont="1" applyFill="1" applyBorder="1"/>
    <xf numFmtId="0" fontId="38" fillId="0" borderId="6" xfId="0" applyFont="1" applyFill="1" applyBorder="1" applyAlignment="1">
      <alignment horizontal="center"/>
    </xf>
    <xf numFmtId="166" fontId="42" fillId="0" borderId="32" xfId="0" applyNumberFormat="1" applyFont="1" applyFill="1" applyBorder="1" applyAlignment="1">
      <alignment horizontal="center" vertical="center"/>
    </xf>
    <xf numFmtId="4" fontId="42" fillId="0" borderId="3" xfId="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/>
    </xf>
    <xf numFmtId="166" fontId="42" fillId="0" borderId="59" xfId="0" applyNumberFormat="1" applyFont="1" applyFill="1" applyBorder="1" applyAlignment="1">
      <alignment horizontal="center" vertical="center"/>
    </xf>
    <xf numFmtId="167" fontId="42" fillId="0" borderId="32" xfId="0" applyNumberFormat="1" applyFont="1" applyFill="1" applyBorder="1" applyAlignment="1">
      <alignment horizontal="center" vertical="center"/>
    </xf>
    <xf numFmtId="166" fontId="42" fillId="0" borderId="3" xfId="0" applyNumberFormat="1" applyFont="1" applyFill="1" applyBorder="1" applyAlignment="1">
      <alignment horizontal="center" vertical="center" wrapText="1"/>
    </xf>
    <xf numFmtId="2" fontId="39" fillId="0" borderId="32" xfId="0" applyNumberFormat="1" applyFont="1" applyFill="1" applyBorder="1" applyAlignment="1">
      <alignment horizontal="center" wrapText="1"/>
    </xf>
    <xf numFmtId="0" fontId="43" fillId="0" borderId="32" xfId="0" applyFont="1" applyFill="1" applyBorder="1" applyAlignment="1">
      <alignment horizontal="center" vertical="center" wrapText="1"/>
    </xf>
    <xf numFmtId="166" fontId="42" fillId="0" borderId="2" xfId="0" applyNumberFormat="1" applyFont="1" applyFill="1" applyBorder="1" applyAlignment="1">
      <alignment horizontal="center" vertical="center" wrapText="1"/>
    </xf>
    <xf numFmtId="0" fontId="57" fillId="0" borderId="0" xfId="19" applyFont="1" applyFill="1" applyBorder="1" applyAlignment="1">
      <alignment horizontal="center"/>
    </xf>
    <xf numFmtId="166" fontId="37" fillId="0" borderId="3" xfId="0" applyNumberFormat="1" applyFont="1" applyFill="1" applyBorder="1" applyAlignment="1">
      <alignment horizontal="center" vertical="center" wrapText="1"/>
    </xf>
    <xf numFmtId="166" fontId="42" fillId="0" borderId="32" xfId="0" applyNumberFormat="1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166" fontId="54" fillId="0" borderId="14" xfId="0" applyNumberFormat="1" applyFont="1" applyFill="1" applyBorder="1" applyAlignment="1">
      <alignment horizontal="center" vertical="center" wrapText="1"/>
    </xf>
    <xf numFmtId="167" fontId="42" fillId="0" borderId="2" xfId="0" applyNumberFormat="1" applyFont="1" applyFill="1" applyBorder="1" applyAlignment="1">
      <alignment horizontal="center" vertical="center"/>
    </xf>
    <xf numFmtId="167" fontId="42" fillId="0" borderId="58" xfId="0" applyNumberFormat="1" applyFont="1" applyFill="1" applyBorder="1" applyAlignment="1">
      <alignment horizontal="center"/>
    </xf>
    <xf numFmtId="0" fontId="37" fillId="0" borderId="39" xfId="0" applyFont="1" applyFill="1" applyBorder="1"/>
    <xf numFmtId="166" fontId="42" fillId="0" borderId="65" xfId="0" applyNumberFormat="1" applyFont="1" applyFill="1" applyBorder="1" applyAlignment="1">
      <alignment horizontal="center" vertical="center"/>
    </xf>
    <xf numFmtId="0" fontId="42" fillId="0" borderId="11" xfId="0" applyFont="1" applyFill="1" applyBorder="1"/>
    <xf numFmtId="0" fontId="42" fillId="0" borderId="58" xfId="0" applyFont="1" applyFill="1" applyBorder="1"/>
    <xf numFmtId="167" fontId="38" fillId="0" borderId="59" xfId="0" applyNumberFormat="1" applyFont="1" applyFill="1" applyBorder="1" applyAlignment="1">
      <alignment horizontal="center"/>
    </xf>
    <xf numFmtId="167" fontId="38" fillId="0" borderId="18" xfId="0" applyNumberFormat="1" applyFont="1" applyFill="1" applyBorder="1" applyAlignment="1">
      <alignment horizontal="center"/>
    </xf>
    <xf numFmtId="167" fontId="38" fillId="0" borderId="77" xfId="0" applyNumberFormat="1" applyFont="1" applyFill="1" applyBorder="1" applyAlignment="1">
      <alignment horizontal="center"/>
    </xf>
    <xf numFmtId="167" fontId="38" fillId="0" borderId="30" xfId="0" applyNumberFormat="1" applyFont="1" applyFill="1" applyBorder="1" applyAlignment="1">
      <alignment horizontal="center"/>
    </xf>
    <xf numFmtId="3" fontId="55" fillId="0" borderId="14" xfId="0" applyNumberFormat="1" applyFont="1" applyFill="1" applyBorder="1" applyAlignment="1">
      <alignment horizontal="center" vertical="center"/>
    </xf>
    <xf numFmtId="166" fontId="53" fillId="0" borderId="12" xfId="0" applyNumberFormat="1" applyFont="1" applyFill="1" applyBorder="1" applyAlignment="1">
      <alignment horizontal="center" vertical="center"/>
    </xf>
    <xf numFmtId="3" fontId="60" fillId="0" borderId="22" xfId="0" applyNumberFormat="1" applyFont="1" applyFill="1" applyBorder="1" applyAlignment="1">
      <alignment horizontal="center" vertical="center"/>
    </xf>
    <xf numFmtId="166" fontId="60" fillId="0" borderId="22" xfId="0" applyNumberFormat="1" applyFont="1" applyFill="1" applyBorder="1" applyAlignment="1">
      <alignment horizontal="center" vertical="center"/>
    </xf>
    <xf numFmtId="166" fontId="53" fillId="0" borderId="14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167" fontId="63" fillId="0" borderId="0" xfId="0" applyNumberFormat="1" applyFont="1" applyFill="1" applyBorder="1" applyAlignment="1">
      <alignment vertical="center"/>
    </xf>
    <xf numFmtId="2" fontId="63" fillId="0" borderId="0" xfId="0" applyNumberFormat="1" applyFont="1" applyFill="1" applyBorder="1" applyAlignment="1">
      <alignment vertical="center"/>
    </xf>
    <xf numFmtId="4" fontId="63" fillId="0" borderId="0" xfId="0" applyNumberFormat="1" applyFont="1" applyFill="1" applyBorder="1" applyAlignment="1">
      <alignment vertical="center"/>
    </xf>
    <xf numFmtId="1" fontId="63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/>
    <xf numFmtId="0" fontId="42" fillId="3" borderId="5" xfId="0" applyFont="1" applyFill="1" applyBorder="1" applyAlignment="1">
      <alignment horizontal="left" vertical="center" wrapText="1"/>
    </xf>
    <xf numFmtId="0" fontId="42" fillId="3" borderId="4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right" vertical="center"/>
    </xf>
    <xf numFmtId="0" fontId="71" fillId="0" borderId="55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 wrapText="1"/>
    </xf>
    <xf numFmtId="0" fontId="71" fillId="0" borderId="55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66" xfId="0" applyFont="1" applyFill="1" applyBorder="1" applyAlignment="1">
      <alignment horizontal="center" vertical="center" wrapText="1"/>
    </xf>
    <xf numFmtId="0" fontId="63" fillId="0" borderId="55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  <xf numFmtId="0" fontId="62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vertical="center"/>
    </xf>
    <xf numFmtId="0" fontId="37" fillId="0" borderId="20" xfId="0" applyFont="1" applyFill="1" applyBorder="1"/>
    <xf numFmtId="0" fontId="37" fillId="0" borderId="14" xfId="0" applyFont="1" applyFill="1" applyBorder="1"/>
    <xf numFmtId="3" fontId="59" fillId="0" borderId="16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/>
    </xf>
    <xf numFmtId="0" fontId="59" fillId="0" borderId="20" xfId="0" applyFont="1" applyFill="1" applyBorder="1"/>
    <xf numFmtId="49" fontId="38" fillId="0" borderId="40" xfId="0" applyNumberFormat="1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>
      <alignment horizontal="center" vertical="center"/>
    </xf>
    <xf numFmtId="3" fontId="54" fillId="0" borderId="2" xfId="0" applyNumberFormat="1" applyFont="1" applyFill="1" applyBorder="1" applyAlignment="1">
      <alignment horizontal="center" vertical="center" wrapText="1"/>
    </xf>
    <xf numFmtId="166" fontId="54" fillId="0" borderId="2" xfId="0" applyNumberFormat="1" applyFont="1" applyFill="1" applyBorder="1" applyAlignment="1">
      <alignment horizontal="center" vertical="center" wrapText="1"/>
    </xf>
    <xf numFmtId="49" fontId="38" fillId="0" borderId="48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vertical="center"/>
    </xf>
    <xf numFmtId="0" fontId="42" fillId="0" borderId="22" xfId="0" applyNumberFormat="1" applyFont="1" applyFill="1" applyBorder="1" applyAlignment="1">
      <alignment horizontal="center" vertical="center"/>
    </xf>
    <xf numFmtId="3" fontId="59" fillId="0" borderId="22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 wrapText="1"/>
    </xf>
    <xf numFmtId="166" fontId="54" fillId="0" borderId="22" xfId="0" applyNumberFormat="1" applyFont="1" applyFill="1" applyBorder="1" applyAlignment="1">
      <alignment horizontal="center" vertical="center" wrapText="1"/>
    </xf>
    <xf numFmtId="0" fontId="51" fillId="0" borderId="48" xfId="0" applyNumberFormat="1" applyFont="1" applyFill="1" applyBorder="1" applyAlignment="1">
      <alignment horizontal="center" vertical="center"/>
    </xf>
    <xf numFmtId="3" fontId="53" fillId="0" borderId="22" xfId="0" applyNumberFormat="1" applyFont="1" applyFill="1" applyBorder="1" applyAlignment="1">
      <alignment horizontal="center" vertical="center"/>
    </xf>
    <xf numFmtId="166" fontId="53" fillId="0" borderId="22" xfId="0" applyNumberFormat="1" applyFont="1" applyFill="1" applyBorder="1" applyAlignment="1">
      <alignment horizontal="center" vertical="center"/>
    </xf>
    <xf numFmtId="0" fontId="51" fillId="0" borderId="43" xfId="0" applyNumberFormat="1" applyFont="1" applyFill="1" applyBorder="1" applyAlignment="1">
      <alignment horizontal="center" vertical="center"/>
    </xf>
    <xf numFmtId="3" fontId="53" fillId="0" borderId="14" xfId="0" applyNumberFormat="1" applyFont="1" applyFill="1" applyBorder="1" applyAlignment="1">
      <alignment horizontal="center" vertical="center"/>
    </xf>
    <xf numFmtId="0" fontId="92" fillId="0" borderId="45" xfId="0" applyNumberFormat="1" applyFont="1" applyFill="1" applyBorder="1" applyAlignment="1">
      <alignment horizontal="center" vertical="center"/>
    </xf>
    <xf numFmtId="3" fontId="53" fillId="0" borderId="67" xfId="0" applyNumberFormat="1" applyFont="1" applyFill="1" applyBorder="1" applyAlignment="1">
      <alignment horizontal="center" vertical="center"/>
    </xf>
    <xf numFmtId="3" fontId="53" fillId="0" borderId="2" xfId="0" applyNumberFormat="1" applyFont="1" applyFill="1" applyBorder="1" applyAlignment="1">
      <alignment horizontal="center" vertical="center"/>
    </xf>
    <xf numFmtId="166" fontId="53" fillId="0" borderId="2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1" fontId="37" fillId="0" borderId="0" xfId="0" applyNumberFormat="1" applyFont="1" applyFill="1" applyBorder="1"/>
    <xf numFmtId="3" fontId="59" fillId="2" borderId="14" xfId="0" applyNumberFormat="1" applyFont="1" applyFill="1" applyBorder="1" applyAlignment="1">
      <alignment horizontal="center" vertical="center" wrapText="1"/>
    </xf>
    <xf numFmtId="3" fontId="54" fillId="2" borderId="14" xfId="0" applyNumberFormat="1" applyFont="1" applyFill="1" applyBorder="1" applyAlignment="1">
      <alignment horizontal="center" vertical="center" wrapText="1"/>
    </xf>
    <xf numFmtId="166" fontId="42" fillId="0" borderId="38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 wrapText="1"/>
    </xf>
    <xf numFmtId="166" fontId="91" fillId="0" borderId="22" xfId="0" applyNumberFormat="1" applyFont="1" applyFill="1" applyBorder="1" applyAlignment="1">
      <alignment horizontal="center" vertical="center" wrapText="1"/>
    </xf>
    <xf numFmtId="166" fontId="91" fillId="0" borderId="21" xfId="0" applyNumberFormat="1" applyFont="1" applyFill="1" applyBorder="1" applyAlignment="1">
      <alignment horizontal="center" vertical="center" wrapText="1"/>
    </xf>
    <xf numFmtId="166" fontId="91" fillId="0" borderId="48" xfId="0" applyNumberFormat="1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wrapText="1"/>
    </xf>
    <xf numFmtId="0" fontId="37" fillId="0" borderId="5" xfId="0" applyFont="1" applyFill="1" applyBorder="1"/>
    <xf numFmtId="0" fontId="63" fillId="0" borderId="14" xfId="0" applyFont="1" applyFill="1" applyBorder="1" applyAlignment="1">
      <alignment horizontal="left" wrapText="1"/>
    </xf>
    <xf numFmtId="0" fontId="64" fillId="0" borderId="14" xfId="0" applyFont="1" applyFill="1" applyBorder="1" applyAlignment="1">
      <alignment horizontal="left" wrapText="1"/>
    </xf>
    <xf numFmtId="0" fontId="63" fillId="0" borderId="67" xfId="0" applyFont="1" applyFill="1" applyBorder="1" applyAlignment="1">
      <alignment horizontal="left" wrapText="1"/>
    </xf>
    <xf numFmtId="0" fontId="63" fillId="0" borderId="1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57" fillId="0" borderId="57" xfId="0" applyFont="1" applyFill="1" applyBorder="1" applyAlignment="1">
      <alignment vertical="top" wrapText="1"/>
    </xf>
    <xf numFmtId="167" fontId="63" fillId="0" borderId="12" xfId="0" applyNumberFormat="1" applyFont="1" applyFill="1" applyBorder="1" applyAlignment="1">
      <alignment horizontal="center" wrapText="1"/>
    </xf>
    <xf numFmtId="167" fontId="38" fillId="0" borderId="13" xfId="0" applyNumberFormat="1" applyFont="1" applyFill="1" applyBorder="1" applyAlignment="1">
      <alignment horizontal="center"/>
    </xf>
    <xf numFmtId="167" fontId="38" fillId="0" borderId="12" xfId="0" applyNumberFormat="1" applyFont="1" applyFill="1" applyBorder="1" applyAlignment="1">
      <alignment horizontal="center"/>
    </xf>
    <xf numFmtId="167" fontId="63" fillId="0" borderId="57" xfId="0" applyNumberFormat="1" applyFont="1" applyFill="1" applyBorder="1" applyAlignment="1">
      <alignment horizontal="center" wrapText="1"/>
    </xf>
    <xf numFmtId="167" fontId="38" fillId="0" borderId="41" xfId="0" applyNumberFormat="1" applyFont="1" applyFill="1" applyBorder="1" applyAlignment="1">
      <alignment horizontal="center"/>
    </xf>
    <xf numFmtId="167" fontId="63" fillId="0" borderId="13" xfId="0" applyNumberFormat="1" applyFont="1" applyFill="1" applyBorder="1" applyAlignment="1">
      <alignment horizontal="center" wrapText="1"/>
    </xf>
    <xf numFmtId="167" fontId="38" fillId="0" borderId="57" xfId="0" applyNumberFormat="1" applyFont="1" applyFill="1" applyBorder="1" applyAlignment="1">
      <alignment horizontal="center"/>
    </xf>
    <xf numFmtId="0" fontId="57" fillId="0" borderId="29" xfId="0" applyFont="1" applyFill="1" applyBorder="1" applyAlignment="1">
      <alignment vertical="top" wrapText="1"/>
    </xf>
    <xf numFmtId="167" fontId="63" fillId="0" borderId="14" xfId="0" applyNumberFormat="1" applyFont="1" applyFill="1" applyBorder="1" applyAlignment="1">
      <alignment horizontal="center" wrapText="1"/>
    </xf>
    <xf numFmtId="167" fontId="38" fillId="0" borderId="16" xfId="0" applyNumberFormat="1" applyFont="1" applyFill="1" applyBorder="1" applyAlignment="1">
      <alignment horizontal="center"/>
    </xf>
    <xf numFmtId="167" fontId="38" fillId="0" borderId="14" xfId="0" applyNumberFormat="1" applyFont="1" applyFill="1" applyBorder="1" applyAlignment="1">
      <alignment horizontal="center"/>
    </xf>
    <xf numFmtId="167" fontId="63" fillId="0" borderId="29" xfId="0" applyNumberFormat="1" applyFont="1" applyFill="1" applyBorder="1" applyAlignment="1">
      <alignment horizontal="center" wrapText="1"/>
    </xf>
    <xf numFmtId="167" fontId="38" fillId="0" borderId="43" xfId="0" applyNumberFormat="1" applyFont="1" applyFill="1" applyBorder="1" applyAlignment="1">
      <alignment horizontal="center"/>
    </xf>
    <xf numFmtId="167" fontId="63" fillId="0" borderId="16" xfId="0" applyNumberFormat="1" applyFont="1" applyFill="1" applyBorder="1" applyAlignment="1">
      <alignment horizontal="center" wrapText="1"/>
    </xf>
    <xf numFmtId="167" fontId="38" fillId="0" borderId="29" xfId="0" applyNumberFormat="1" applyFont="1" applyFill="1" applyBorder="1" applyAlignment="1">
      <alignment horizontal="center"/>
    </xf>
    <xf numFmtId="167" fontId="63" fillId="0" borderId="14" xfId="0" applyNumberFormat="1" applyFont="1" applyFill="1" applyBorder="1" applyAlignment="1">
      <alignment horizontal="center" vertical="top" wrapText="1"/>
    </xf>
    <xf numFmtId="167" fontId="63" fillId="0" borderId="29" xfId="0" applyNumberFormat="1" applyFont="1" applyFill="1" applyBorder="1" applyAlignment="1">
      <alignment horizontal="center" vertical="top" wrapText="1"/>
    </xf>
    <xf numFmtId="167" fontId="63" fillId="0" borderId="16" xfId="0" applyNumberFormat="1" applyFont="1" applyFill="1" applyBorder="1" applyAlignment="1">
      <alignment horizontal="center" vertical="top" wrapText="1"/>
    </xf>
    <xf numFmtId="167" fontId="63" fillId="0" borderId="14" xfId="0" applyNumberFormat="1" applyFont="1" applyFill="1" applyBorder="1" applyAlignment="1">
      <alignment horizontal="center"/>
    </xf>
    <xf numFmtId="167" fontId="63" fillId="0" borderId="29" xfId="0" applyNumberFormat="1" applyFont="1" applyFill="1" applyBorder="1" applyAlignment="1">
      <alignment horizontal="center"/>
    </xf>
    <xf numFmtId="167" fontId="63" fillId="0" borderId="16" xfId="0" applyNumberFormat="1" applyFont="1" applyFill="1" applyBorder="1" applyAlignment="1">
      <alignment horizontal="center"/>
    </xf>
    <xf numFmtId="0" fontId="42" fillId="0" borderId="66" xfId="0" applyFont="1" applyFill="1" applyBorder="1"/>
    <xf numFmtId="167" fontId="63" fillId="0" borderId="67" xfId="0" applyNumberFormat="1" applyFont="1" applyFill="1" applyBorder="1" applyAlignment="1">
      <alignment horizontal="center"/>
    </xf>
    <xf numFmtId="167" fontId="38" fillId="0" borderId="54" xfId="0" applyNumberFormat="1" applyFont="1" applyFill="1" applyBorder="1" applyAlignment="1">
      <alignment horizontal="center"/>
    </xf>
    <xf numFmtId="167" fontId="38" fillId="0" borderId="67" xfId="0" applyNumberFormat="1" applyFont="1" applyFill="1" applyBorder="1" applyAlignment="1">
      <alignment horizontal="center"/>
    </xf>
    <xf numFmtId="167" fontId="63" fillId="0" borderId="66" xfId="0" applyNumberFormat="1" applyFont="1" applyFill="1" applyBorder="1" applyAlignment="1">
      <alignment horizontal="center"/>
    </xf>
    <xf numFmtId="167" fontId="38" fillId="0" borderId="45" xfId="0" applyNumberFormat="1" applyFont="1" applyFill="1" applyBorder="1" applyAlignment="1">
      <alignment horizontal="center"/>
    </xf>
    <xf numFmtId="167" fontId="63" fillId="0" borderId="54" xfId="0" applyNumberFormat="1" applyFont="1" applyFill="1" applyBorder="1" applyAlignment="1">
      <alignment horizontal="center"/>
    </xf>
    <xf numFmtId="167" fontId="38" fillId="0" borderId="66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55" xfId="0" applyNumberFormat="1" applyFont="1" applyFill="1" applyBorder="1" applyAlignment="1">
      <alignment horizontal="center" vertical="center"/>
    </xf>
    <xf numFmtId="3" fontId="77" fillId="0" borderId="55" xfId="0" applyNumberFormat="1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166" fontId="42" fillId="0" borderId="39" xfId="0" applyNumberFormat="1" applyFont="1" applyFill="1" applyBorder="1" applyAlignment="1">
      <alignment horizontal="center" vertical="center"/>
    </xf>
    <xf numFmtId="166" fontId="42" fillId="0" borderId="5" xfId="0" applyNumberFormat="1" applyFont="1" applyFill="1" applyBorder="1" applyAlignment="1">
      <alignment horizontal="center" vertical="center"/>
    </xf>
    <xf numFmtId="166" fontId="42" fillId="0" borderId="55" xfId="0" applyNumberFormat="1" applyFont="1" applyFill="1" applyBorder="1" applyAlignment="1">
      <alignment horizontal="center" vertical="center"/>
    </xf>
    <xf numFmtId="166" fontId="42" fillId="0" borderId="17" xfId="0" applyNumberFormat="1" applyFont="1" applyFill="1" applyBorder="1" applyAlignment="1">
      <alignment horizontal="center" vertical="center"/>
    </xf>
    <xf numFmtId="166" fontId="42" fillId="0" borderId="18" xfId="0" applyNumberFormat="1" applyFont="1" applyFill="1" applyBorder="1" applyAlignment="1">
      <alignment horizontal="center" vertical="center"/>
    </xf>
    <xf numFmtId="166" fontId="42" fillId="0" borderId="44" xfId="0" applyNumberFormat="1" applyFont="1" applyFill="1" applyBorder="1" applyAlignment="1">
      <alignment horizontal="center" vertical="center"/>
    </xf>
    <xf numFmtId="166" fontId="42" fillId="0" borderId="68" xfId="0" applyNumberFormat="1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/>
    </xf>
    <xf numFmtId="166" fontId="42" fillId="0" borderId="3" xfId="0" applyNumberFormat="1" applyFont="1" applyFill="1" applyBorder="1" applyAlignment="1">
      <alignment horizontal="center" vertical="center"/>
    </xf>
    <xf numFmtId="3" fontId="42" fillId="2" borderId="4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66" fontId="42" fillId="0" borderId="9" xfId="0" applyNumberFormat="1" applyFont="1" applyFill="1" applyBorder="1" applyAlignment="1">
      <alignment horizontal="center" vertical="center"/>
    </xf>
    <xf numFmtId="166" fontId="91" fillId="0" borderId="67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left" vertical="top" wrapText="1"/>
    </xf>
    <xf numFmtId="166" fontId="57" fillId="0" borderId="11" xfId="0" applyNumberFormat="1" applyFont="1" applyFill="1" applyBorder="1" applyAlignment="1">
      <alignment horizontal="center" vertical="center"/>
    </xf>
    <xf numFmtId="166" fontId="57" fillId="0" borderId="60" xfId="0" applyNumberFormat="1" applyFont="1" applyFill="1" applyBorder="1" applyAlignment="1">
      <alignment horizontal="center" vertical="center"/>
    </xf>
    <xf numFmtId="4" fontId="57" fillId="0" borderId="17" xfId="0" applyNumberFormat="1" applyFont="1" applyFill="1" applyBorder="1" applyAlignment="1">
      <alignment horizontal="center"/>
    </xf>
    <xf numFmtId="4" fontId="57" fillId="0" borderId="59" xfId="0" applyNumberFormat="1" applyFont="1" applyFill="1" applyBorder="1" applyAlignment="1">
      <alignment horizontal="center"/>
    </xf>
    <xf numFmtId="167" fontId="57" fillId="0" borderId="44" xfId="0" applyNumberFormat="1" applyFont="1" applyFill="1" applyBorder="1" applyAlignment="1">
      <alignment horizontal="center"/>
    </xf>
    <xf numFmtId="167" fontId="57" fillId="0" borderId="65" xfId="0" applyNumberFormat="1" applyFont="1" applyFill="1" applyBorder="1" applyAlignment="1">
      <alignment horizontal="center"/>
    </xf>
    <xf numFmtId="166" fontId="57" fillId="0" borderId="17" xfId="0" applyNumberFormat="1" applyFont="1" applyFill="1" applyBorder="1" applyAlignment="1">
      <alignment horizontal="center" vertical="center"/>
    </xf>
    <xf numFmtId="166" fontId="57" fillId="0" borderId="59" xfId="0" applyNumberFormat="1" applyFont="1" applyFill="1" applyBorder="1" applyAlignment="1">
      <alignment horizontal="center" vertical="center"/>
    </xf>
    <xf numFmtId="166" fontId="57" fillId="0" borderId="44" xfId="0" applyNumberFormat="1" applyFont="1" applyFill="1" applyBorder="1" applyAlignment="1">
      <alignment horizontal="center"/>
    </xf>
    <xf numFmtId="166" fontId="57" fillId="0" borderId="65" xfId="0" applyNumberFormat="1" applyFont="1" applyFill="1" applyBorder="1" applyAlignment="1">
      <alignment horizontal="center"/>
    </xf>
    <xf numFmtId="4" fontId="57" fillId="0" borderId="11" xfId="0" applyNumberFormat="1" applyFont="1" applyFill="1" applyBorder="1" applyAlignment="1">
      <alignment horizontal="center"/>
    </xf>
    <xf numFmtId="4" fontId="57" fillId="0" borderId="60" xfId="0" applyNumberFormat="1" applyFont="1" applyFill="1" applyBorder="1" applyAlignment="1">
      <alignment horizontal="center"/>
    </xf>
    <xf numFmtId="166" fontId="57" fillId="0" borderId="44" xfId="0" applyNumberFormat="1" applyFont="1" applyFill="1" applyBorder="1" applyAlignment="1">
      <alignment horizontal="center" vertical="center"/>
    </xf>
    <xf numFmtId="166" fontId="57" fillId="0" borderId="65" xfId="0" applyNumberFormat="1" applyFont="1" applyFill="1" applyBorder="1" applyAlignment="1">
      <alignment horizontal="center" vertical="center"/>
    </xf>
    <xf numFmtId="166" fontId="57" fillId="0" borderId="53" xfId="0" applyNumberFormat="1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horizontal="center"/>
    </xf>
    <xf numFmtId="4" fontId="57" fillId="0" borderId="53" xfId="0" applyNumberFormat="1" applyFont="1" applyFill="1" applyBorder="1" applyAlignment="1">
      <alignment horizontal="center"/>
    </xf>
    <xf numFmtId="166" fontId="57" fillId="0" borderId="20" xfId="0" applyNumberFormat="1" applyFont="1" applyFill="1" applyBorder="1" applyAlignment="1">
      <alignment horizontal="center" vertical="center"/>
    </xf>
    <xf numFmtId="166" fontId="57" fillId="0" borderId="74" xfId="0" applyNumberFormat="1" applyFont="1" applyFill="1" applyBorder="1" applyAlignment="1">
      <alignment horizontal="center" vertical="center"/>
    </xf>
    <xf numFmtId="167" fontId="57" fillId="0" borderId="74" xfId="0" applyNumberFormat="1" applyFont="1" applyFill="1" applyBorder="1" applyAlignment="1">
      <alignment horizontal="center"/>
    </xf>
    <xf numFmtId="166" fontId="57" fillId="0" borderId="74" xfId="0" applyNumberFormat="1" applyFont="1" applyFill="1" applyBorder="1" applyAlignment="1">
      <alignment horizontal="center"/>
    </xf>
    <xf numFmtId="167" fontId="57" fillId="0" borderId="74" xfId="0" applyNumberFormat="1" applyFont="1" applyFill="1" applyBorder="1" applyAlignment="1">
      <alignment horizontal="center" vertical="center"/>
    </xf>
    <xf numFmtId="0" fontId="76" fillId="0" borderId="59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/>
    </xf>
    <xf numFmtId="0" fontId="37" fillId="0" borderId="41" xfId="0" applyFont="1" applyFill="1" applyBorder="1"/>
    <xf numFmtId="2" fontId="63" fillId="0" borderId="14" xfId="120" applyNumberFormat="1" applyFont="1" applyFill="1" applyBorder="1" applyAlignment="1">
      <alignment horizontal="center" wrapText="1"/>
    </xf>
    <xf numFmtId="2" fontId="64" fillId="0" borderId="14" xfId="120" applyNumberFormat="1" applyFont="1" applyFill="1" applyBorder="1" applyAlignment="1">
      <alignment horizontal="center" wrapText="1"/>
    </xf>
    <xf numFmtId="2" fontId="63" fillId="0" borderId="67" xfId="120" applyNumberFormat="1" applyFont="1" applyFill="1" applyBorder="1" applyAlignment="1">
      <alignment horizontal="center" wrapText="1"/>
    </xf>
    <xf numFmtId="167" fontId="63" fillId="0" borderId="32" xfId="0" applyNumberFormat="1" applyFont="1" applyFill="1" applyBorder="1" applyAlignment="1">
      <alignment horizontal="center" vertical="center"/>
    </xf>
    <xf numFmtId="2" fontId="63" fillId="0" borderId="32" xfId="0" applyNumberFormat="1" applyFont="1" applyFill="1" applyBorder="1" applyAlignment="1">
      <alignment horizontal="center" vertical="center"/>
    </xf>
    <xf numFmtId="0" fontId="63" fillId="0" borderId="32" xfId="0" applyNumberFormat="1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3" fontId="42" fillId="0" borderId="38" xfId="0" applyNumberFormat="1" applyFont="1" applyFill="1" applyBorder="1" applyAlignment="1">
      <alignment horizontal="center" vertical="center"/>
    </xf>
    <xf numFmtId="3" fontId="42" fillId="0" borderId="31" xfId="0" applyNumberFormat="1" applyFont="1" applyFill="1" applyBorder="1" applyAlignment="1">
      <alignment horizontal="center" vertical="center"/>
    </xf>
    <xf numFmtId="3" fontId="42" fillId="0" borderId="40" xfId="0" applyNumberFormat="1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166" fontId="42" fillId="0" borderId="5" xfId="0" applyNumberFormat="1" applyFont="1" applyFill="1" applyBorder="1" applyAlignment="1">
      <alignment horizontal="center" vertical="center"/>
    </xf>
    <xf numFmtId="2" fontId="106" fillId="0" borderId="55" xfId="0" applyNumberFormat="1" applyFont="1" applyFill="1" applyBorder="1" applyAlignment="1">
      <alignment horizontal="center" vertical="center" wrapText="1"/>
    </xf>
    <xf numFmtId="3" fontId="42" fillId="0" borderId="4" xfId="0" applyNumberFormat="1" applyFont="1" applyFill="1" applyBorder="1" applyAlignment="1">
      <alignment horizontal="center" vertical="center"/>
    </xf>
    <xf numFmtId="2" fontId="37" fillId="0" borderId="39" xfId="0" applyNumberFormat="1" applyFont="1" applyFill="1" applyBorder="1" applyAlignment="1">
      <alignment horizontal="center"/>
    </xf>
    <xf numFmtId="3" fontId="42" fillId="0" borderId="38" xfId="0" applyNumberFormat="1" applyFont="1" applyFill="1" applyBorder="1" applyAlignment="1">
      <alignment horizontal="center"/>
    </xf>
    <xf numFmtId="3" fontId="42" fillId="0" borderId="1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 wrapText="1"/>
    </xf>
    <xf numFmtId="3" fontId="54" fillId="0" borderId="67" xfId="0" applyNumberFormat="1" applyFont="1" applyFill="1" applyBorder="1" applyAlignment="1">
      <alignment horizontal="center" vertical="center" wrapText="1"/>
    </xf>
    <xf numFmtId="166" fontId="53" fillId="0" borderId="12" xfId="0" applyNumberFormat="1" applyFont="1" applyFill="1" applyBorder="1" applyAlignment="1">
      <alignment horizontal="center" vertical="center" wrapText="1"/>
    </xf>
    <xf numFmtId="166" fontId="54" fillId="0" borderId="67" xfId="0" applyNumberFormat="1" applyFont="1" applyFill="1" applyBorder="1" applyAlignment="1">
      <alignment horizontal="center" vertical="center" wrapText="1"/>
    </xf>
    <xf numFmtId="0" fontId="135" fillId="5" borderId="3" xfId="19" applyFont="1" applyFill="1" applyBorder="1" applyAlignment="1">
      <alignment horizontal="center"/>
    </xf>
    <xf numFmtId="0" fontId="135" fillId="5" borderId="39" xfId="19" applyFont="1" applyFill="1" applyBorder="1" applyAlignment="1">
      <alignment horizontal="center"/>
    </xf>
    <xf numFmtId="0" fontId="134" fillId="5" borderId="3" xfId="19" applyFont="1" applyFill="1" applyBorder="1" applyAlignment="1">
      <alignment horizontal="center"/>
    </xf>
    <xf numFmtId="0" fontId="134" fillId="5" borderId="39" xfId="19" applyFont="1" applyFill="1" applyBorder="1" applyAlignment="1">
      <alignment horizontal="center"/>
    </xf>
    <xf numFmtId="3" fontId="62" fillId="0" borderId="3" xfId="19" applyNumberFormat="1" applyFont="1" applyFill="1" applyBorder="1" applyAlignment="1">
      <alignment horizontal="center"/>
    </xf>
    <xf numFmtId="0" fontId="2" fillId="0" borderId="0" xfId="299" applyFill="1" applyAlignment="1">
      <alignment vertical="center" wrapText="1"/>
    </xf>
    <xf numFmtId="0" fontId="142" fillId="0" borderId="21" xfId="299" applyFont="1" applyFill="1" applyBorder="1" applyAlignment="1">
      <alignment horizontal="center" vertical="center" wrapText="1"/>
    </xf>
    <xf numFmtId="0" fontId="2" fillId="0" borderId="0" xfId="299" applyFill="1" applyAlignment="1">
      <alignment horizontal="center" vertical="center" wrapText="1"/>
    </xf>
    <xf numFmtId="0" fontId="145" fillId="0" borderId="59" xfId="299" applyFont="1" applyFill="1" applyBorder="1" applyAlignment="1">
      <alignment horizontal="center" vertical="center" wrapText="1"/>
    </xf>
    <xf numFmtId="0" fontId="144" fillId="0" borderId="59" xfId="299" applyFont="1" applyFill="1" applyBorder="1" applyAlignment="1">
      <alignment horizontal="left" vertical="center" wrapText="1"/>
    </xf>
    <xf numFmtId="0" fontId="144" fillId="0" borderId="59" xfId="299" applyFont="1" applyFill="1" applyBorder="1" applyAlignment="1">
      <alignment vertical="center" wrapText="1"/>
    </xf>
    <xf numFmtId="0" fontId="146" fillId="0" borderId="0" xfId="299" applyFont="1" applyAlignment="1">
      <alignment vertical="center" wrapText="1"/>
    </xf>
    <xf numFmtId="0" fontId="145" fillId="0" borderId="59" xfId="299" applyFont="1" applyFill="1" applyBorder="1" applyAlignment="1">
      <alignment horizontal="right" vertical="center" wrapText="1"/>
    </xf>
    <xf numFmtId="0" fontId="145" fillId="0" borderId="59" xfId="299" applyFont="1" applyFill="1" applyBorder="1" applyAlignment="1">
      <alignment vertical="center" wrapText="1"/>
    </xf>
    <xf numFmtId="0" fontId="2" fillId="0" borderId="0" xfId="299" applyAlignment="1">
      <alignment vertical="center" wrapText="1"/>
    </xf>
    <xf numFmtId="0" fontId="148" fillId="0" borderId="59" xfId="299" applyFont="1" applyFill="1" applyBorder="1" applyAlignment="1">
      <alignment horizontal="right" vertical="center" wrapText="1"/>
    </xf>
    <xf numFmtId="0" fontId="148" fillId="0" borderId="59" xfId="299" applyFont="1" applyFill="1" applyBorder="1" applyAlignment="1">
      <alignment vertical="center" wrapText="1"/>
    </xf>
    <xf numFmtId="0" fontId="149" fillId="0" borderId="0" xfId="299" applyFont="1" applyAlignment="1">
      <alignment vertical="center" wrapText="1"/>
    </xf>
    <xf numFmtId="3" fontId="148" fillId="0" borderId="59" xfId="299" applyNumberFormat="1" applyFont="1" applyFill="1" applyBorder="1" applyAlignment="1">
      <alignment vertical="center" wrapText="1"/>
    </xf>
    <xf numFmtId="0" fontId="141" fillId="0" borderId="0" xfId="299" applyFont="1" applyFill="1" applyAlignment="1">
      <alignment vertical="center" wrapText="1"/>
    </xf>
    <xf numFmtId="3" fontId="42" fillId="0" borderId="1" xfId="0" applyNumberFormat="1" applyFont="1" applyFill="1" applyBorder="1" applyAlignment="1">
      <alignment horizontal="center" vertical="center"/>
    </xf>
    <xf numFmtId="3" fontId="42" fillId="0" borderId="3" xfId="0" applyNumberFormat="1" applyFont="1" applyFill="1" applyBorder="1" applyAlignment="1">
      <alignment horizontal="center" vertical="center"/>
    </xf>
    <xf numFmtId="3" fontId="42" fillId="0" borderId="39" xfId="0" applyNumberFormat="1" applyFont="1" applyFill="1" applyBorder="1" applyAlignment="1">
      <alignment horizontal="center" vertical="center"/>
    </xf>
    <xf numFmtId="2" fontId="61" fillId="2" borderId="2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167" fontId="88" fillId="0" borderId="0" xfId="0" applyNumberFormat="1" applyFont="1" applyFill="1"/>
    <xf numFmtId="3" fontId="42" fillId="0" borderId="38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37" fillId="0" borderId="11" xfId="0" applyFont="1" applyFill="1" applyBorder="1" applyAlignment="1">
      <alignment vertical="center"/>
    </xf>
    <xf numFmtId="14" fontId="37" fillId="0" borderId="60" xfId="0" applyNumberFormat="1" applyFont="1" applyFill="1" applyBorder="1" applyAlignment="1">
      <alignment vertical="center"/>
    </xf>
    <xf numFmtId="14" fontId="37" fillId="0" borderId="58" xfId="0" applyNumberFormat="1" applyFont="1" applyFill="1" applyBorder="1" applyAlignment="1">
      <alignment vertical="center"/>
    </xf>
    <xf numFmtId="14" fontId="37" fillId="0" borderId="12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42" fillId="0" borderId="59" xfId="0" applyNumberFormat="1" applyFont="1" applyFill="1" applyBorder="1" applyAlignment="1">
      <alignment horizontal="center" vertical="center"/>
    </xf>
    <xf numFmtId="3" fontId="42" fillId="0" borderId="18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0" borderId="23" xfId="0" applyNumberFormat="1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vertical="center"/>
    </xf>
    <xf numFmtId="3" fontId="42" fillId="0" borderId="65" xfId="0" applyNumberFormat="1" applyFont="1" applyFill="1" applyBorder="1" applyAlignment="1">
      <alignment horizontal="center" vertical="center"/>
    </xf>
    <xf numFmtId="3" fontId="42" fillId="0" borderId="68" xfId="0" applyNumberFormat="1" applyFont="1" applyFill="1" applyBorder="1" applyAlignment="1">
      <alignment horizontal="center" vertical="center"/>
    </xf>
    <xf numFmtId="0" fontId="88" fillId="0" borderId="0" xfId="0" applyFont="1" applyFill="1"/>
    <xf numFmtId="0" fontId="62" fillId="0" borderId="0" xfId="0" applyNumberFormat="1" applyFont="1" applyFill="1" applyBorder="1" applyAlignment="1">
      <alignment vertical="top" wrapText="1"/>
    </xf>
    <xf numFmtId="0" fontId="138" fillId="0" borderId="4" xfId="19" applyFont="1" applyFill="1" applyBorder="1" applyAlignment="1">
      <alignment horizontal="left" wrapText="1"/>
    </xf>
    <xf numFmtId="3" fontId="135" fillId="0" borderId="3" xfId="300" applyNumberFormat="1" applyFont="1" applyFill="1" applyBorder="1" applyAlignment="1">
      <alignment horizontal="center"/>
    </xf>
    <xf numFmtId="3" fontId="135" fillId="0" borderId="0" xfId="300" applyNumberFormat="1" applyFont="1" applyFill="1" applyAlignment="1">
      <alignment horizontal="center"/>
    </xf>
    <xf numFmtId="3" fontId="135" fillId="5" borderId="3" xfId="300" applyNumberFormat="1" applyFont="1" applyFill="1" applyBorder="1" applyAlignment="1">
      <alignment horizontal="center"/>
    </xf>
    <xf numFmtId="3" fontId="135" fillId="5" borderId="0" xfId="300" applyNumberFormat="1" applyFont="1" applyFill="1" applyAlignment="1">
      <alignment horizontal="center"/>
    </xf>
    <xf numFmtId="0" fontId="134" fillId="0" borderId="0" xfId="19" applyFont="1" applyFill="1" applyBorder="1" applyAlignment="1">
      <alignment horizontal="left" vertical="center"/>
    </xf>
    <xf numFmtId="0" fontId="134" fillId="0" borderId="0" xfId="19" applyFont="1" applyFill="1" applyBorder="1" applyAlignment="1">
      <alignment horizontal="center"/>
    </xf>
    <xf numFmtId="0" fontId="124" fillId="0" borderId="0" xfId="19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45" xfId="0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top" wrapText="1"/>
    </xf>
    <xf numFmtId="3" fontId="60" fillId="0" borderId="29" xfId="0" applyNumberFormat="1" applyFont="1" applyFill="1" applyBorder="1" applyAlignment="1">
      <alignment horizontal="center" vertical="center"/>
    </xf>
    <xf numFmtId="3" fontId="54" fillId="0" borderId="29" xfId="0" applyNumberFormat="1" applyFont="1" applyFill="1" applyBorder="1" applyAlignment="1">
      <alignment horizontal="center" vertical="center" wrapText="1"/>
    </xf>
    <xf numFmtId="3" fontId="54" fillId="0" borderId="66" xfId="0" applyNumberFormat="1" applyFont="1" applyFill="1" applyBorder="1" applyAlignment="1">
      <alignment horizontal="center" vertical="center" wrapText="1"/>
    </xf>
    <xf numFmtId="3" fontId="53" fillId="0" borderId="57" xfId="0" applyNumberFormat="1" applyFont="1" applyFill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/>
    </xf>
    <xf numFmtId="3" fontId="56" fillId="0" borderId="29" xfId="0" applyNumberFormat="1" applyFont="1" applyFill="1" applyBorder="1" applyAlignment="1">
      <alignment horizontal="center" vertical="center"/>
    </xf>
    <xf numFmtId="3" fontId="53" fillId="0" borderId="57" xfId="0" applyNumberFormat="1" applyFont="1" applyFill="1" applyBorder="1" applyAlignment="1">
      <alignment horizontal="center" vertical="center" wrapText="1"/>
    </xf>
    <xf numFmtId="3" fontId="42" fillId="0" borderId="57" xfId="0" applyNumberFormat="1" applyFont="1" applyFill="1" applyBorder="1" applyAlignment="1">
      <alignment horizontal="center" vertical="center" wrapText="1"/>
    </xf>
    <xf numFmtId="3" fontId="42" fillId="0" borderId="66" xfId="0" applyNumberFormat="1" applyFont="1" applyFill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vertical="top" wrapText="1"/>
    </xf>
    <xf numFmtId="0" fontId="62" fillId="0" borderId="66" xfId="0" applyFont="1" applyFill="1" applyBorder="1" applyAlignment="1">
      <alignment horizontal="center" vertical="top" wrapText="1"/>
    </xf>
    <xf numFmtId="0" fontId="62" fillId="0" borderId="5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38" xfId="0" applyFont="1" applyFill="1" applyBorder="1" applyAlignment="1">
      <alignment horizontal="center" vertical="top" wrapText="1"/>
    </xf>
    <xf numFmtId="3" fontId="42" fillId="0" borderId="5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38" xfId="0" applyNumberFormat="1" applyFont="1" applyFill="1" applyBorder="1" applyAlignment="1">
      <alignment horizontal="center" vertical="center"/>
    </xf>
    <xf numFmtId="3" fontId="42" fillId="0" borderId="31" xfId="0" applyNumberFormat="1" applyFont="1" applyFill="1" applyBorder="1" applyAlignment="1">
      <alignment horizontal="center" vertical="center"/>
    </xf>
    <xf numFmtId="3" fontId="42" fillId="0" borderId="9" xfId="0" applyNumberFormat="1" applyFont="1" applyFill="1" applyBorder="1" applyAlignment="1">
      <alignment horizontal="center" vertical="center"/>
    </xf>
    <xf numFmtId="3" fontId="42" fillId="0" borderId="40" xfId="0" applyNumberFormat="1" applyFont="1" applyFill="1" applyBorder="1" applyAlignment="1">
      <alignment horizontal="center" vertical="center"/>
    </xf>
    <xf numFmtId="3" fontId="42" fillId="0" borderId="55" xfId="0" applyNumberFormat="1" applyFont="1" applyFill="1" applyBorder="1" applyAlignment="1">
      <alignment horizontal="center"/>
    </xf>
    <xf numFmtId="3" fontId="42" fillId="0" borderId="52" xfId="0" applyNumberFormat="1" applyFont="1" applyFill="1" applyBorder="1" applyAlignment="1">
      <alignment horizontal="center"/>
    </xf>
    <xf numFmtId="3" fontId="42" fillId="0" borderId="1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 vertical="center"/>
    </xf>
    <xf numFmtId="3" fontId="42" fillId="0" borderId="55" xfId="0" applyNumberFormat="1" applyFont="1" applyFill="1" applyBorder="1" applyAlignment="1">
      <alignment horizontal="center" vertical="center"/>
    </xf>
    <xf numFmtId="3" fontId="42" fillId="0" borderId="50" xfId="0" applyNumberFormat="1" applyFont="1" applyFill="1" applyBorder="1" applyAlignment="1">
      <alignment horizontal="center" vertical="center"/>
    </xf>
    <xf numFmtId="3" fontId="42" fillId="0" borderId="52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horizontal="center" vertical="center"/>
    </xf>
    <xf numFmtId="3" fontId="51" fillId="0" borderId="55" xfId="0" applyNumberFormat="1" applyFont="1" applyFill="1" applyBorder="1" applyAlignment="1">
      <alignment horizontal="center" vertical="center"/>
    </xf>
    <xf numFmtId="3" fontId="51" fillId="0" borderId="5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2" fontId="61" fillId="0" borderId="55" xfId="0" applyNumberFormat="1" applyFont="1" applyFill="1" applyBorder="1" applyAlignment="1">
      <alignment horizontal="center" vertical="center"/>
    </xf>
    <xf numFmtId="2" fontId="61" fillId="0" borderId="52" xfId="0" applyNumberFormat="1" applyFont="1" applyFill="1" applyBorder="1" applyAlignment="1">
      <alignment horizontal="center" vertical="center"/>
    </xf>
    <xf numFmtId="3" fontId="42" fillId="0" borderId="9" xfId="0" applyNumberFormat="1" applyFont="1" applyFill="1" applyBorder="1" applyAlignment="1">
      <alignment horizontal="center"/>
    </xf>
    <xf numFmtId="3" fontId="42" fillId="0" borderId="40" xfId="0" applyNumberFormat="1" applyFont="1" applyFill="1" applyBorder="1" applyAlignment="1">
      <alignment horizontal="center"/>
    </xf>
    <xf numFmtId="3" fontId="42" fillId="0" borderId="10" xfId="0" applyNumberFormat="1" applyFont="1" applyFill="1" applyBorder="1" applyAlignment="1">
      <alignment horizontal="center"/>
    </xf>
    <xf numFmtId="3" fontId="42" fillId="0" borderId="38" xfId="0" applyNumberFormat="1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3" fontId="42" fillId="0" borderId="31" xfId="0" applyNumberFormat="1" applyFont="1" applyFill="1" applyBorder="1" applyAlignment="1">
      <alignment horizontal="center"/>
    </xf>
    <xf numFmtId="3" fontId="42" fillId="0" borderId="5" xfId="0" applyNumberFormat="1" applyFont="1" applyFill="1" applyBorder="1" applyAlignment="1">
      <alignment horizontal="center"/>
    </xf>
    <xf numFmtId="0" fontId="80" fillId="0" borderId="5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2" fontId="47" fillId="0" borderId="0" xfId="0" applyNumberFormat="1" applyFont="1" applyFill="1" applyAlignment="1">
      <alignment horizontal="center"/>
    </xf>
    <xf numFmtId="2" fontId="50" fillId="0" borderId="9" xfId="0" applyNumberFormat="1" applyFont="1" applyFill="1" applyBorder="1" applyAlignment="1">
      <alignment horizontal="center" vertical="center"/>
    </xf>
    <xf numFmtId="166" fontId="42" fillId="0" borderId="5" xfId="0" applyNumberFormat="1" applyFont="1" applyFill="1" applyBorder="1" applyAlignment="1">
      <alignment horizontal="center" vertical="center"/>
    </xf>
    <xf numFmtId="166" fontId="42" fillId="0" borderId="38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 wrapText="1"/>
    </xf>
    <xf numFmtId="3" fontId="77" fillId="0" borderId="55" xfId="0" applyNumberFormat="1" applyFont="1" applyFill="1" applyBorder="1" applyAlignment="1">
      <alignment horizontal="center" vertical="center" wrapText="1"/>
    </xf>
    <xf numFmtId="3" fontId="77" fillId="0" borderId="52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101" fillId="0" borderId="67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 wrapText="1"/>
    </xf>
    <xf numFmtId="0" fontId="53" fillId="0" borderId="18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1" fillId="0" borderId="57" xfId="0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 horizontal="left" vertical="center" wrapText="1"/>
    </xf>
    <xf numFmtId="0" fontId="53" fillId="0" borderId="5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67" xfId="0" applyNumberFormat="1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horizontal="left" vertical="center" wrapText="1"/>
    </xf>
    <xf numFmtId="0" fontId="53" fillId="0" borderId="34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92" fillId="0" borderId="69" xfId="0" applyFont="1" applyFill="1" applyBorder="1" applyAlignment="1">
      <alignment horizontal="left" vertical="center" wrapText="1"/>
    </xf>
    <xf numFmtId="0" fontId="92" fillId="0" borderId="6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64" fillId="0" borderId="38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2" fontId="77" fillId="0" borderId="55" xfId="0" applyNumberFormat="1" applyFont="1" applyFill="1" applyBorder="1" applyAlignment="1">
      <alignment horizontal="center" vertical="center" wrapText="1"/>
    </xf>
    <xf numFmtId="2" fontId="77" fillId="0" borderId="52" xfId="0" applyNumberFormat="1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43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43" xfId="0" applyFont="1" applyFill="1" applyBorder="1" applyAlignment="1">
      <alignment horizontal="left" vertical="center" wrapText="1"/>
    </xf>
    <xf numFmtId="0" fontId="54" fillId="0" borderId="69" xfId="0" applyFont="1" applyFill="1" applyBorder="1" applyAlignment="1">
      <alignment horizontal="left" vertical="center" wrapText="1"/>
    </xf>
    <xf numFmtId="0" fontId="54" fillId="0" borderId="74" xfId="0" applyFont="1" applyFill="1" applyBorder="1" applyAlignment="1">
      <alignment horizontal="left" vertical="center" wrapText="1"/>
    </xf>
    <xf numFmtId="49" fontId="60" fillId="0" borderId="29" xfId="0" applyNumberFormat="1" applyFont="1" applyFill="1" applyBorder="1" applyAlignment="1">
      <alignment horizontal="left" vertical="center" wrapText="1"/>
    </xf>
    <xf numFmtId="49" fontId="60" fillId="0" borderId="16" xfId="0" applyNumberFormat="1" applyFont="1" applyFill="1" applyBorder="1" applyAlignment="1">
      <alignment horizontal="left" vertical="center" wrapText="1"/>
    </xf>
    <xf numFmtId="49" fontId="60" fillId="0" borderId="43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justify" vertical="center" wrapText="1"/>
    </xf>
    <xf numFmtId="49" fontId="43" fillId="0" borderId="55" xfId="0" applyNumberFormat="1" applyFont="1" applyFill="1" applyBorder="1" applyAlignment="1">
      <alignment horizontal="center" vertical="center" wrapText="1"/>
    </xf>
    <xf numFmtId="49" fontId="43" fillId="0" borderId="52" xfId="0" applyNumberFormat="1" applyFont="1" applyFill="1" applyBorder="1" applyAlignment="1">
      <alignment horizontal="center" vertical="center" wrapText="1"/>
    </xf>
    <xf numFmtId="2" fontId="43" fillId="0" borderId="55" xfId="0" applyNumberFormat="1" applyFont="1" applyFill="1" applyBorder="1" applyAlignment="1">
      <alignment horizontal="center" vertical="center" wrapText="1"/>
    </xf>
    <xf numFmtId="2" fontId="43" fillId="0" borderId="52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49" fontId="41" fillId="0" borderId="5" xfId="0" applyNumberFormat="1" applyFont="1" applyFill="1" applyBorder="1" applyAlignment="1">
      <alignment horizontal="center" vertical="center" wrapText="1"/>
    </xf>
    <xf numFmtId="49" fontId="41" fillId="0" borderId="31" xfId="0" applyNumberFormat="1" applyFont="1" applyFill="1" applyBorder="1" applyAlignment="1">
      <alignment horizontal="center" vertical="center" wrapText="1"/>
    </xf>
    <xf numFmtId="1" fontId="53" fillId="0" borderId="1" xfId="0" applyNumberFormat="1" applyFont="1" applyFill="1" applyBorder="1" applyAlignment="1">
      <alignment horizontal="center" vertical="center" wrapText="1"/>
    </xf>
    <xf numFmtId="1" fontId="53" fillId="0" borderId="2" xfId="0" applyNumberFormat="1" applyFont="1" applyFill="1" applyBorder="1" applyAlignment="1">
      <alignment horizontal="center" vertical="center" wrapText="1"/>
    </xf>
    <xf numFmtId="1" fontId="53" fillId="0" borderId="38" xfId="0" applyNumberFormat="1" applyFont="1" applyFill="1" applyBorder="1" applyAlignment="1">
      <alignment horizontal="center" vertical="center" wrapText="1"/>
    </xf>
    <xf numFmtId="1" fontId="53" fillId="0" borderId="40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top" wrapText="1"/>
    </xf>
    <xf numFmtId="2" fontId="41" fillId="0" borderId="3" xfId="0" applyNumberFormat="1" applyFont="1" applyFill="1" applyBorder="1" applyAlignment="1">
      <alignment horizontal="center" vertical="top" wrapText="1"/>
    </xf>
    <xf numFmtId="2" fontId="41" fillId="0" borderId="2" xfId="0" applyNumberFormat="1" applyFont="1" applyFill="1" applyBorder="1" applyAlignment="1">
      <alignment horizontal="center" vertical="top" wrapText="1"/>
    </xf>
    <xf numFmtId="49" fontId="100" fillId="0" borderId="0" xfId="0" applyNumberFormat="1" applyFont="1" applyFill="1" applyBorder="1" applyAlignment="1">
      <alignment horizontal="justify" vertical="center" wrapText="1"/>
    </xf>
    <xf numFmtId="0" fontId="53" fillId="0" borderId="57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wrapText="1"/>
    </xf>
    <xf numFmtId="0" fontId="72" fillId="0" borderId="31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40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43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41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2" fontId="43" fillId="0" borderId="55" xfId="0" applyNumberFormat="1" applyFont="1" applyFill="1" applyBorder="1" applyAlignment="1">
      <alignment horizontal="center" vertical="center"/>
    </xf>
    <xf numFmtId="2" fontId="43" fillId="0" borderId="52" xfId="0" applyNumberFormat="1" applyFont="1" applyFill="1" applyBorder="1" applyAlignment="1">
      <alignment horizontal="center" vertical="center"/>
    </xf>
    <xf numFmtId="167" fontId="42" fillId="0" borderId="55" xfId="0" applyNumberFormat="1" applyFont="1" applyFill="1" applyBorder="1" applyAlignment="1">
      <alignment horizontal="center" vertical="center"/>
    </xf>
    <xf numFmtId="167" fontId="42" fillId="0" borderId="52" xfId="0" applyNumberFormat="1" applyFont="1" applyFill="1" applyBorder="1" applyAlignment="1">
      <alignment horizontal="center" vertical="center"/>
    </xf>
    <xf numFmtId="3" fontId="42" fillId="0" borderId="55" xfId="0" applyNumberFormat="1" applyFont="1" applyFill="1" applyBorder="1" applyAlignment="1">
      <alignment horizontal="center" vertical="center" wrapText="1"/>
    </xf>
    <xf numFmtId="3" fontId="42" fillId="0" borderId="52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top"/>
    </xf>
    <xf numFmtId="0" fontId="43" fillId="0" borderId="1" xfId="0" applyFont="1" applyFill="1" applyBorder="1" applyAlignment="1">
      <alignment horizontal="center" vertical="center"/>
    </xf>
    <xf numFmtId="49" fontId="64" fillId="2" borderId="55" xfId="0" applyNumberFormat="1" applyFont="1" applyFill="1" applyBorder="1" applyAlignment="1">
      <alignment horizontal="center" vertical="center" wrapText="1"/>
    </xf>
    <xf numFmtId="49" fontId="64" fillId="2" borderId="50" xfId="0" applyNumberFormat="1" applyFont="1" applyFill="1" applyBorder="1" applyAlignment="1">
      <alignment horizontal="center" vertical="center" wrapText="1"/>
    </xf>
    <xf numFmtId="49" fontId="64" fillId="2" borderId="52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center" wrapText="1"/>
    </xf>
    <xf numFmtId="49" fontId="64" fillId="0" borderId="55" xfId="0" applyNumberFormat="1" applyFont="1" applyFill="1" applyBorder="1" applyAlignment="1">
      <alignment horizontal="center" vertical="center" wrapText="1"/>
    </xf>
    <xf numFmtId="49" fontId="64" fillId="0" borderId="50" xfId="0" applyNumberFormat="1" applyFont="1" applyFill="1" applyBorder="1" applyAlignment="1">
      <alignment horizontal="center" vertical="center" wrapText="1"/>
    </xf>
    <xf numFmtId="49" fontId="64" fillId="0" borderId="52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justify"/>
    </xf>
    <xf numFmtId="0" fontId="74" fillId="0" borderId="34" xfId="0" applyFont="1" applyFill="1" applyBorder="1" applyAlignment="1">
      <alignment horizontal="center" vertical="center" wrapText="1"/>
    </xf>
    <xf numFmtId="0" fontId="74" fillId="0" borderId="68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3" fillId="0" borderId="64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0" fontId="74" fillId="0" borderId="60" xfId="0" applyFont="1" applyFill="1" applyBorder="1" applyAlignment="1">
      <alignment horizontal="center" vertical="center" wrapText="1"/>
    </xf>
    <xf numFmtId="0" fontId="74" fillId="0" borderId="65" xfId="0" applyFont="1" applyFill="1" applyBorder="1" applyAlignment="1">
      <alignment horizontal="center" vertical="center" wrapText="1"/>
    </xf>
    <xf numFmtId="0" fontId="74" fillId="0" borderId="58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66" xfId="0" applyFont="1" applyFill="1" applyBorder="1" applyAlignment="1">
      <alignment horizontal="center" vertical="top" wrapText="1"/>
    </xf>
    <xf numFmtId="0" fontId="73" fillId="0" borderId="73" xfId="0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74" fillId="0" borderId="35" xfId="0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 wrapText="1"/>
    </xf>
    <xf numFmtId="0" fontId="43" fillId="0" borderId="55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2" fontId="40" fillId="0" borderId="55" xfId="0" applyNumberFormat="1" applyFont="1" applyFill="1" applyBorder="1" applyAlignment="1">
      <alignment horizontal="center" vertical="center"/>
    </xf>
    <xf numFmtId="2" fontId="40" fillId="0" borderId="50" xfId="0" applyNumberFormat="1" applyFont="1" applyFill="1" applyBorder="1" applyAlignment="1">
      <alignment horizontal="center" vertical="center"/>
    </xf>
    <xf numFmtId="2" fontId="40" fillId="0" borderId="52" xfId="0" applyNumberFormat="1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166" fontId="42" fillId="0" borderId="4" xfId="0" applyNumberFormat="1" applyFont="1" applyFill="1" applyBorder="1" applyAlignment="1">
      <alignment horizontal="center" vertical="center"/>
    </xf>
    <xf numFmtId="166" fontId="42" fillId="0" borderId="39" xfId="0" applyNumberFormat="1" applyFont="1" applyFill="1" applyBorder="1" applyAlignment="1">
      <alignment horizontal="center" vertical="center"/>
    </xf>
    <xf numFmtId="166" fontId="42" fillId="0" borderId="55" xfId="0" applyNumberFormat="1" applyFont="1" applyFill="1" applyBorder="1" applyAlignment="1">
      <alignment horizontal="center" vertical="center"/>
    </xf>
    <xf numFmtId="166" fontId="42" fillId="0" borderId="52" xfId="0" applyNumberFormat="1" applyFont="1" applyFill="1" applyBorder="1" applyAlignment="1">
      <alignment horizontal="center" vertical="center"/>
    </xf>
    <xf numFmtId="166" fontId="42" fillId="0" borderId="31" xfId="0" applyNumberFormat="1" applyFont="1" applyFill="1" applyBorder="1" applyAlignment="1">
      <alignment horizontal="center" vertical="center"/>
    </xf>
    <xf numFmtId="166" fontId="42" fillId="0" borderId="40" xfId="0" applyNumberFormat="1" applyFont="1" applyFill="1" applyBorder="1" applyAlignment="1">
      <alignment horizontal="center" vertical="center"/>
    </xf>
    <xf numFmtId="0" fontId="71" fillId="0" borderId="55" xfId="0" applyNumberFormat="1" applyFont="1" applyFill="1" applyBorder="1" applyAlignment="1">
      <alignment horizontal="center" vertical="center" wrapText="1"/>
    </xf>
    <xf numFmtId="0" fontId="71" fillId="0" borderId="52" xfId="0" applyNumberFormat="1" applyFont="1" applyFill="1" applyBorder="1" applyAlignment="1">
      <alignment horizontal="center" vertical="center" wrapText="1"/>
    </xf>
    <xf numFmtId="0" fontId="71" fillId="0" borderId="55" xfId="0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center" vertical="center" wrapText="1"/>
    </xf>
    <xf numFmtId="167" fontId="71" fillId="0" borderId="55" xfId="0" applyNumberFormat="1" applyFont="1" applyFill="1" applyBorder="1" applyAlignment="1">
      <alignment horizontal="center" vertical="center" wrapText="1"/>
    </xf>
    <xf numFmtId="167" fontId="71" fillId="0" borderId="52" xfId="0" applyNumberFormat="1" applyFont="1" applyFill="1" applyBorder="1" applyAlignment="1">
      <alignment horizontal="center" vertical="center" wrapText="1"/>
    </xf>
    <xf numFmtId="2" fontId="71" fillId="0" borderId="55" xfId="0" applyNumberFormat="1" applyFont="1" applyFill="1" applyBorder="1" applyAlignment="1">
      <alignment horizontal="center" vertical="center" wrapText="1"/>
    </xf>
    <xf numFmtId="2" fontId="71" fillId="0" borderId="52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66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4" fontId="42" fillId="0" borderId="5" xfId="0" applyNumberFormat="1" applyFont="1" applyFill="1" applyBorder="1" applyAlignment="1">
      <alignment horizontal="center" vertical="center"/>
    </xf>
    <xf numFmtId="4" fontId="42" fillId="0" borderId="38" xfId="0" applyNumberFormat="1" applyFont="1" applyFill="1" applyBorder="1" applyAlignment="1">
      <alignment horizontal="center" vertical="center"/>
    </xf>
    <xf numFmtId="166" fontId="38" fillId="0" borderId="55" xfId="0" applyNumberFormat="1" applyFont="1" applyFill="1" applyBorder="1" applyAlignment="1">
      <alignment horizontal="center" vertical="center" wrapText="1"/>
    </xf>
    <xf numFmtId="166" fontId="38" fillId="0" borderId="52" xfId="0" applyNumberFormat="1" applyFont="1" applyFill="1" applyBorder="1" applyAlignment="1">
      <alignment horizontal="center" vertical="center" wrapText="1"/>
    </xf>
    <xf numFmtId="4" fontId="42" fillId="0" borderId="4" xfId="0" applyNumberFormat="1" applyFont="1" applyFill="1" applyBorder="1" applyAlignment="1">
      <alignment horizontal="center" vertical="center" wrapText="1"/>
    </xf>
    <xf numFmtId="4" fontId="42" fillId="0" borderId="39" xfId="0" applyNumberFormat="1" applyFont="1" applyFill="1" applyBorder="1" applyAlignment="1">
      <alignment horizontal="center" vertical="center" wrapText="1"/>
    </xf>
    <xf numFmtId="4" fontId="42" fillId="0" borderId="31" xfId="0" applyNumberFormat="1" applyFont="1" applyFill="1" applyBorder="1" applyAlignment="1">
      <alignment horizontal="center" vertical="center"/>
    </xf>
    <xf numFmtId="4" fontId="42" fillId="0" borderId="40" xfId="0" applyNumberFormat="1" applyFont="1" applyFill="1" applyBorder="1" applyAlignment="1">
      <alignment horizontal="center" vertical="center"/>
    </xf>
    <xf numFmtId="167" fontId="71" fillId="0" borderId="55" xfId="0" applyNumberFormat="1" applyFont="1" applyFill="1" applyBorder="1" applyAlignment="1">
      <alignment horizontal="center" vertical="center"/>
    </xf>
    <xf numFmtId="167" fontId="71" fillId="0" borderId="52" xfId="0" applyNumberFormat="1" applyFont="1" applyFill="1" applyBorder="1" applyAlignment="1">
      <alignment horizontal="center" vertical="center"/>
    </xf>
    <xf numFmtId="2" fontId="71" fillId="0" borderId="55" xfId="0" applyNumberFormat="1" applyFont="1" applyFill="1" applyBorder="1" applyAlignment="1">
      <alignment horizontal="center" vertical="center"/>
    </xf>
    <xf numFmtId="2" fontId="71" fillId="0" borderId="52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horizontal="center" vertical="center"/>
    </xf>
    <xf numFmtId="166" fontId="44" fillId="0" borderId="38" xfId="0" applyNumberFormat="1" applyFont="1" applyFill="1" applyBorder="1" applyAlignment="1">
      <alignment horizontal="center" vertical="center"/>
    </xf>
    <xf numFmtId="0" fontId="71" fillId="0" borderId="55" xfId="0" applyFont="1" applyFill="1" applyBorder="1" applyAlignment="1">
      <alignment horizontal="center" vertical="center"/>
    </xf>
    <xf numFmtId="0" fontId="71" fillId="0" borderId="5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top" wrapText="1"/>
    </xf>
    <xf numFmtId="0" fontId="40" fillId="0" borderId="5" xfId="0" applyFont="1" applyFill="1" applyBorder="1" applyAlignment="1">
      <alignment horizontal="left"/>
    </xf>
    <xf numFmtId="0" fontId="40" fillId="0" borderId="38" xfId="0" applyFont="1" applyFill="1" applyBorder="1" applyAlignment="1">
      <alignment horizontal="left"/>
    </xf>
    <xf numFmtId="166" fontId="42" fillId="0" borderId="4" xfId="0" applyNumberFormat="1" applyFont="1" applyFill="1" applyBorder="1" applyAlignment="1">
      <alignment horizontal="left" wrapText="1"/>
    </xf>
    <xf numFmtId="166" fontId="42" fillId="0" borderId="39" xfId="0" applyNumberFormat="1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wrapText="1"/>
    </xf>
    <xf numFmtId="0" fontId="42" fillId="0" borderId="39" xfId="0" applyFont="1" applyFill="1" applyBorder="1" applyAlignment="1">
      <alignment horizontal="left" wrapText="1"/>
    </xf>
    <xf numFmtId="0" fontId="42" fillId="0" borderId="31" xfId="0" applyFont="1" applyFill="1" applyBorder="1" applyAlignment="1">
      <alignment horizontal="left" wrapText="1"/>
    </xf>
    <xf numFmtId="0" fontId="42" fillId="0" borderId="40" xfId="0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vertical="center"/>
    </xf>
    <xf numFmtId="0" fontId="42" fillId="0" borderId="39" xfId="0" applyFont="1" applyFill="1" applyBorder="1" applyAlignment="1">
      <alignment horizontal="left" vertical="center"/>
    </xf>
    <xf numFmtId="0" fontId="42" fillId="0" borderId="31" xfId="0" applyFont="1" applyFill="1" applyBorder="1" applyAlignment="1">
      <alignment horizontal="left" vertical="center"/>
    </xf>
    <xf numFmtId="0" fontId="42" fillId="0" borderId="40" xfId="0" applyFont="1" applyFill="1" applyBorder="1" applyAlignment="1">
      <alignment horizontal="left" vertical="center"/>
    </xf>
    <xf numFmtId="0" fontId="40" fillId="0" borderId="55" xfId="0" applyFont="1" applyFill="1" applyBorder="1" applyAlignment="1">
      <alignment horizontal="center" wrapText="1"/>
    </xf>
    <xf numFmtId="0" fontId="40" fillId="0" borderId="52" xfId="0" applyFont="1" applyFill="1" applyBorder="1" applyAlignment="1">
      <alignment horizontal="center" wrapText="1"/>
    </xf>
    <xf numFmtId="0" fontId="42" fillId="0" borderId="55" xfId="0" applyFont="1" applyFill="1" applyBorder="1" applyAlignment="1">
      <alignment horizontal="left" wrapText="1"/>
    </xf>
    <xf numFmtId="0" fontId="42" fillId="0" borderId="52" xfId="0" applyFont="1" applyFill="1" applyBorder="1" applyAlignment="1">
      <alignment horizontal="left" wrapText="1"/>
    </xf>
    <xf numFmtId="0" fontId="42" fillId="0" borderId="55" xfId="0" applyFont="1" applyFill="1" applyBorder="1" applyAlignment="1">
      <alignment horizontal="left" vertical="center" wrapText="1"/>
    </xf>
    <xf numFmtId="0" fontId="42" fillId="0" borderId="52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42" fillId="0" borderId="38" xfId="0" applyFont="1" applyFill="1" applyBorder="1" applyAlignment="1">
      <alignment horizontal="left" vertical="center" wrapText="1"/>
    </xf>
    <xf numFmtId="0" fontId="42" fillId="0" borderId="55" xfId="0" applyFont="1" applyFill="1" applyBorder="1" applyAlignment="1">
      <alignment horizontal="left" vertical="center"/>
    </xf>
    <xf numFmtId="0" fontId="42" fillId="0" borderId="52" xfId="0" applyFont="1" applyFill="1" applyBorder="1" applyAlignment="1">
      <alignment horizontal="left" vertical="center"/>
    </xf>
    <xf numFmtId="0" fontId="38" fillId="0" borderId="55" xfId="0" applyFont="1" applyFill="1" applyBorder="1" applyAlignment="1">
      <alignment horizontal="left" wrapText="1"/>
    </xf>
    <xf numFmtId="0" fontId="38" fillId="0" borderId="52" xfId="0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/>
    </xf>
    <xf numFmtId="0" fontId="42" fillId="0" borderId="39" xfId="0" applyFont="1" applyFill="1" applyBorder="1" applyAlignment="1">
      <alignment horizontal="left"/>
    </xf>
    <xf numFmtId="0" fontId="42" fillId="0" borderId="31" xfId="0" applyFont="1" applyFill="1" applyBorder="1" applyAlignment="1">
      <alignment horizontal="left"/>
    </xf>
    <xf numFmtId="0" fontId="42" fillId="0" borderId="40" xfId="0" applyFont="1" applyFill="1" applyBorder="1" applyAlignment="1">
      <alignment horizontal="left"/>
    </xf>
    <xf numFmtId="0" fontId="0" fillId="0" borderId="31" xfId="0" applyFill="1" applyBorder="1" applyAlignment="1">
      <alignment vertical="center"/>
    </xf>
    <xf numFmtId="0" fontId="42" fillId="3" borderId="1" xfId="0" applyFont="1" applyFill="1" applyBorder="1" applyAlignment="1">
      <alignment horizontal="left" vertical="center" wrapText="1"/>
    </xf>
    <xf numFmtId="0" fontId="42" fillId="3" borderId="2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top" wrapText="1"/>
    </xf>
    <xf numFmtId="0" fontId="63" fillId="0" borderId="55" xfId="0" applyNumberFormat="1" applyFont="1" applyFill="1" applyBorder="1" applyAlignment="1">
      <alignment horizontal="center" vertical="center"/>
    </xf>
    <xf numFmtId="0" fontId="63" fillId="0" borderId="52" xfId="0" applyNumberFormat="1" applyFont="1" applyFill="1" applyBorder="1" applyAlignment="1">
      <alignment horizontal="center" vertical="center"/>
    </xf>
    <xf numFmtId="1" fontId="63" fillId="0" borderId="55" xfId="0" applyNumberFormat="1" applyFont="1" applyFill="1" applyBorder="1" applyAlignment="1">
      <alignment horizontal="center" vertical="center"/>
    </xf>
    <xf numFmtId="1" fontId="63" fillId="0" borderId="52" xfId="0" applyNumberFormat="1" applyFont="1" applyFill="1" applyBorder="1" applyAlignment="1">
      <alignment horizontal="center" vertical="center"/>
    </xf>
    <xf numFmtId="0" fontId="71" fillId="0" borderId="55" xfId="0" applyNumberFormat="1" applyFont="1" applyFill="1" applyBorder="1" applyAlignment="1">
      <alignment horizontal="center" vertical="center"/>
    </xf>
    <xf numFmtId="0" fontId="71" fillId="0" borderId="52" xfId="0" applyNumberFormat="1" applyFont="1" applyFill="1" applyBorder="1" applyAlignment="1">
      <alignment horizontal="center" vertical="center"/>
    </xf>
    <xf numFmtId="2" fontId="63" fillId="0" borderId="55" xfId="0" applyNumberFormat="1" applyFont="1" applyFill="1" applyBorder="1" applyAlignment="1">
      <alignment horizontal="center" vertical="center"/>
    </xf>
    <xf numFmtId="2" fontId="63" fillId="0" borderId="52" xfId="0" applyNumberFormat="1" applyFont="1" applyFill="1" applyBorder="1" applyAlignment="1">
      <alignment horizontal="center" vertical="center"/>
    </xf>
    <xf numFmtId="0" fontId="90" fillId="5" borderId="55" xfId="0" applyFont="1" applyFill="1" applyBorder="1" applyAlignment="1">
      <alignment horizontal="center" vertical="center" wrapText="1"/>
    </xf>
    <xf numFmtId="0" fontId="90" fillId="5" borderId="52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center" vertical="center"/>
    </xf>
    <xf numFmtId="0" fontId="90" fillId="5" borderId="1" xfId="0" applyFont="1" applyFill="1" applyBorder="1" applyAlignment="1">
      <alignment horizontal="center" vertical="center" wrapText="1"/>
    </xf>
    <xf numFmtId="0" fontId="90" fillId="5" borderId="2" xfId="0" applyFont="1" applyFill="1" applyBorder="1" applyAlignment="1">
      <alignment horizontal="center" vertical="center" wrapText="1"/>
    </xf>
    <xf numFmtId="0" fontId="63" fillId="0" borderId="73" xfId="0" applyFont="1" applyFill="1" applyBorder="1" applyAlignment="1">
      <alignment horizontal="center" vertical="center" wrapText="1"/>
    </xf>
    <xf numFmtId="2" fontId="63" fillId="0" borderId="74" xfId="0" applyNumberFormat="1" applyFont="1" applyFill="1" applyBorder="1" applyAlignment="1">
      <alignment horizontal="center" vertical="center" wrapText="1"/>
    </xf>
    <xf numFmtId="2" fontId="63" fillId="0" borderId="54" xfId="0" applyNumberFormat="1" applyFont="1" applyFill="1" applyBorder="1" applyAlignment="1">
      <alignment horizontal="center" vertical="center" wrapText="1"/>
    </xf>
    <xf numFmtId="2" fontId="63" fillId="0" borderId="45" xfId="0" applyNumberFormat="1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0" fontId="63" fillId="0" borderId="73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0" fontId="63" fillId="0" borderId="74" xfId="0" applyFont="1" applyFill="1" applyBorder="1" applyAlignment="1">
      <alignment horizontal="center" vertical="center" wrapText="1"/>
    </xf>
    <xf numFmtId="0" fontId="63" fillId="0" borderId="69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49" fontId="63" fillId="0" borderId="27" xfId="0" applyNumberFormat="1" applyFont="1" applyFill="1" applyBorder="1" applyAlignment="1">
      <alignment horizontal="center" vertical="center" wrapText="1"/>
    </xf>
    <xf numFmtId="49" fontId="63" fillId="0" borderId="64" xfId="0" applyNumberFormat="1" applyFont="1" applyFill="1" applyBorder="1" applyAlignment="1">
      <alignment horizontal="center" vertical="center" wrapText="1"/>
    </xf>
    <xf numFmtId="49" fontId="63" fillId="0" borderId="28" xfId="0" applyNumberFormat="1" applyFont="1" applyFill="1" applyBorder="1" applyAlignment="1">
      <alignment horizontal="center" vertical="center" wrapText="1"/>
    </xf>
    <xf numFmtId="2" fontId="63" fillId="0" borderId="55" xfId="0" applyNumberFormat="1" applyFont="1" applyFill="1" applyBorder="1" applyAlignment="1">
      <alignment horizontal="center" vertical="center" wrapText="1"/>
    </xf>
    <xf numFmtId="2" fontId="63" fillId="0" borderId="50" xfId="0" applyNumberFormat="1" applyFont="1" applyFill="1" applyBorder="1" applyAlignment="1">
      <alignment horizontal="center" vertical="center" wrapText="1"/>
    </xf>
    <xf numFmtId="170" fontId="57" fillId="0" borderId="5" xfId="1" applyNumberFormat="1" applyFont="1" applyFill="1" applyBorder="1" applyAlignment="1">
      <alignment horizontal="center" vertical="center"/>
    </xf>
    <xf numFmtId="170" fontId="57" fillId="0" borderId="10" xfId="1" applyNumberFormat="1" applyFont="1" applyFill="1" applyBorder="1" applyAlignment="1">
      <alignment horizontal="center" vertical="center"/>
    </xf>
    <xf numFmtId="170" fontId="57" fillId="0" borderId="38" xfId="1" applyNumberFormat="1" applyFont="1" applyFill="1" applyBorder="1" applyAlignment="1">
      <alignment horizontal="center" vertical="center"/>
    </xf>
    <xf numFmtId="170" fontId="57" fillId="0" borderId="4" xfId="1" applyNumberFormat="1" applyFont="1" applyFill="1" applyBorder="1" applyAlignment="1">
      <alignment horizontal="center" vertical="center"/>
    </xf>
    <xf numFmtId="170" fontId="57" fillId="0" borderId="0" xfId="1" applyNumberFormat="1" applyFont="1" applyFill="1" applyBorder="1" applyAlignment="1">
      <alignment horizontal="center" vertical="center"/>
    </xf>
    <xf numFmtId="170" fontId="57" fillId="0" borderId="39" xfId="1" applyNumberFormat="1" applyFont="1" applyFill="1" applyBorder="1" applyAlignment="1">
      <alignment horizontal="center" vertical="center"/>
    </xf>
    <xf numFmtId="170" fontId="57" fillId="0" borderId="31" xfId="1" applyNumberFormat="1" applyFont="1" applyFill="1" applyBorder="1" applyAlignment="1">
      <alignment horizontal="center" vertical="center"/>
    </xf>
    <xf numFmtId="170" fontId="57" fillId="0" borderId="9" xfId="1" applyNumberFormat="1" applyFont="1" applyFill="1" applyBorder="1" applyAlignment="1">
      <alignment horizontal="center" vertical="center"/>
    </xf>
    <xf numFmtId="170" fontId="57" fillId="0" borderId="40" xfId="1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left" vertical="top" wrapText="1"/>
    </xf>
    <xf numFmtId="0" fontId="62" fillId="0" borderId="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1" fontId="62" fillId="0" borderId="60" xfId="0" applyNumberFormat="1" applyFont="1" applyFill="1" applyBorder="1" applyAlignment="1">
      <alignment horizontal="center" vertical="center"/>
    </xf>
    <xf numFmtId="1" fontId="62" fillId="0" borderId="59" xfId="0" applyNumberFormat="1" applyFont="1" applyFill="1" applyBorder="1" applyAlignment="1">
      <alignment horizontal="center" vertical="center"/>
    </xf>
    <xf numFmtId="1" fontId="62" fillId="0" borderId="65" xfId="0" applyNumberFormat="1" applyFont="1" applyFill="1" applyBorder="1" applyAlignment="1">
      <alignment horizontal="center" vertical="center"/>
    </xf>
    <xf numFmtId="1" fontId="62" fillId="0" borderId="61" xfId="0" applyNumberFormat="1" applyFont="1" applyFill="1" applyBorder="1" applyAlignment="1">
      <alignment horizontal="center" vertical="center"/>
    </xf>
    <xf numFmtId="1" fontId="62" fillId="0" borderId="19" xfId="0" applyNumberFormat="1" applyFont="1" applyFill="1" applyBorder="1" applyAlignment="1">
      <alignment horizontal="center" vertical="center"/>
    </xf>
    <xf numFmtId="1" fontId="62" fillId="0" borderId="69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1" fontId="62" fillId="0" borderId="76" xfId="0" applyNumberFormat="1" applyFont="1" applyFill="1" applyBorder="1" applyAlignment="1">
      <alignment horizontal="center" vertical="center"/>
    </xf>
    <xf numFmtId="1" fontId="62" fillId="0" borderId="7" xfId="0" applyNumberFormat="1" applyFont="1" applyFill="1" applyBorder="1" applyAlignment="1">
      <alignment horizontal="center" vertical="center"/>
    </xf>
    <xf numFmtId="1" fontId="62" fillId="0" borderId="77" xfId="0" applyNumberFormat="1" applyFont="1" applyFill="1" applyBorder="1" applyAlignment="1">
      <alignment horizontal="center" vertical="center"/>
    </xf>
    <xf numFmtId="167" fontId="57" fillId="0" borderId="88" xfId="0" applyNumberFormat="1" applyFont="1" applyFill="1" applyBorder="1" applyAlignment="1">
      <alignment horizontal="center" vertical="center"/>
    </xf>
    <xf numFmtId="167" fontId="57" fillId="0" borderId="6" xfId="0" applyNumberFormat="1" applyFont="1" applyFill="1" applyBorder="1" applyAlignment="1">
      <alignment horizontal="center" vertical="center"/>
    </xf>
    <xf numFmtId="167" fontId="57" fillId="0" borderId="75" xfId="0" applyNumberFormat="1" applyFont="1" applyFill="1" applyBorder="1" applyAlignment="1">
      <alignment horizontal="center" vertical="center"/>
    </xf>
    <xf numFmtId="168" fontId="62" fillId="0" borderId="5" xfId="0" applyNumberFormat="1" applyFont="1" applyFill="1" applyBorder="1" applyAlignment="1">
      <alignment horizontal="center" vertical="center" wrapText="1"/>
    </xf>
    <xf numFmtId="168" fontId="62" fillId="0" borderId="10" xfId="0" applyNumberFormat="1" applyFont="1" applyFill="1" applyBorder="1" applyAlignment="1">
      <alignment horizontal="center" vertical="center" wrapText="1"/>
    </xf>
    <xf numFmtId="168" fontId="62" fillId="0" borderId="38" xfId="0" applyNumberFormat="1" applyFont="1" applyFill="1" applyBorder="1" applyAlignment="1">
      <alignment horizontal="center" vertical="center" wrapText="1"/>
    </xf>
    <xf numFmtId="168" fontId="62" fillId="0" borderId="4" xfId="0" applyNumberFormat="1" applyFont="1" applyFill="1" applyBorder="1" applyAlignment="1">
      <alignment horizontal="center" vertical="center" wrapText="1"/>
    </xf>
    <xf numFmtId="168" fontId="62" fillId="0" borderId="0" xfId="0" applyNumberFormat="1" applyFont="1" applyFill="1" applyBorder="1" applyAlignment="1">
      <alignment horizontal="center" vertical="center" wrapText="1"/>
    </xf>
    <xf numFmtId="168" fontId="62" fillId="0" borderId="39" xfId="0" applyNumberFormat="1" applyFont="1" applyFill="1" applyBorder="1" applyAlignment="1">
      <alignment horizontal="center" vertical="center" wrapText="1"/>
    </xf>
    <xf numFmtId="168" fontId="62" fillId="0" borderId="31" xfId="0" applyNumberFormat="1" applyFont="1" applyFill="1" applyBorder="1" applyAlignment="1">
      <alignment horizontal="center" vertical="center" wrapText="1"/>
    </xf>
    <xf numFmtId="168" fontId="62" fillId="0" borderId="9" xfId="0" applyNumberFormat="1" applyFont="1" applyFill="1" applyBorder="1" applyAlignment="1">
      <alignment horizontal="center" vertical="center" wrapText="1"/>
    </xf>
    <xf numFmtId="168" fontId="62" fillId="0" borderId="40" xfId="0" applyNumberFormat="1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167" fontId="57" fillId="0" borderId="5" xfId="0" applyNumberFormat="1" applyFont="1" applyFill="1" applyBorder="1" applyAlignment="1">
      <alignment horizontal="center" vertical="center" wrapText="1"/>
    </xf>
    <xf numFmtId="167" fontId="57" fillId="0" borderId="10" xfId="0" applyNumberFormat="1" applyFont="1" applyFill="1" applyBorder="1" applyAlignment="1">
      <alignment horizontal="center" vertical="center" wrapText="1"/>
    </xf>
    <xf numFmtId="167" fontId="57" fillId="0" borderId="38" xfId="0" applyNumberFormat="1" applyFont="1" applyFill="1" applyBorder="1" applyAlignment="1">
      <alignment horizontal="center" vertical="center" wrapText="1"/>
    </xf>
    <xf numFmtId="167" fontId="57" fillId="0" borderId="4" xfId="0" applyNumberFormat="1" applyFont="1" applyFill="1" applyBorder="1" applyAlignment="1">
      <alignment horizontal="center" vertical="center" wrapText="1"/>
    </xf>
    <xf numFmtId="167" fontId="57" fillId="0" borderId="0" xfId="0" applyNumberFormat="1" applyFont="1" applyFill="1" applyBorder="1" applyAlignment="1">
      <alignment horizontal="center" vertical="center" wrapText="1"/>
    </xf>
    <xf numFmtId="167" fontId="57" fillId="0" borderId="39" xfId="0" applyNumberFormat="1" applyFont="1" applyFill="1" applyBorder="1" applyAlignment="1">
      <alignment horizontal="center" vertical="center" wrapText="1"/>
    </xf>
    <xf numFmtId="167" fontId="57" fillId="0" borderId="31" xfId="0" applyNumberFormat="1" applyFont="1" applyFill="1" applyBorder="1" applyAlignment="1">
      <alignment horizontal="center" vertical="center" wrapText="1"/>
    </xf>
    <xf numFmtId="167" fontId="57" fillId="0" borderId="9" xfId="0" applyNumberFormat="1" applyFont="1" applyFill="1" applyBorder="1" applyAlignment="1">
      <alignment horizontal="center" vertical="center" wrapText="1"/>
    </xf>
    <xf numFmtId="167" fontId="57" fillId="0" borderId="40" xfId="0" applyNumberFormat="1" applyFont="1" applyFill="1" applyBorder="1" applyAlignment="1">
      <alignment horizontal="center" vertical="center" wrapText="1"/>
    </xf>
    <xf numFmtId="1" fontId="62" fillId="0" borderId="88" xfId="0" applyNumberFormat="1" applyFont="1" applyFill="1" applyBorder="1" applyAlignment="1">
      <alignment horizontal="center" vertical="center"/>
    </xf>
    <xf numFmtId="1" fontId="62" fillId="0" borderId="6" xfId="0" applyNumberFormat="1" applyFont="1" applyFill="1" applyBorder="1" applyAlignment="1">
      <alignment horizontal="center" vertical="center"/>
    </xf>
    <xf numFmtId="1" fontId="62" fillId="0" borderId="75" xfId="0" applyNumberFormat="1" applyFont="1" applyFill="1" applyBorder="1" applyAlignment="1">
      <alignment horizontal="center" vertical="center"/>
    </xf>
    <xf numFmtId="170" fontId="57" fillId="0" borderId="76" xfId="1" applyNumberFormat="1" applyFont="1" applyFill="1" applyBorder="1" applyAlignment="1">
      <alignment horizontal="center" vertical="center"/>
    </xf>
    <xf numFmtId="170" fontId="57" fillId="0" borderId="7" xfId="1" applyNumberFormat="1" applyFont="1" applyFill="1" applyBorder="1" applyAlignment="1">
      <alignment horizontal="center" vertical="center"/>
    </xf>
    <xf numFmtId="170" fontId="57" fillId="0" borderId="77" xfId="1" applyNumberFormat="1" applyFont="1" applyFill="1" applyBorder="1" applyAlignment="1">
      <alignment horizontal="center" vertical="center"/>
    </xf>
    <xf numFmtId="167" fontId="57" fillId="0" borderId="76" xfId="0" applyNumberFormat="1" applyFont="1" applyFill="1" applyBorder="1" applyAlignment="1">
      <alignment horizontal="center" vertical="center"/>
    </xf>
    <xf numFmtId="167" fontId="57" fillId="0" borderId="7" xfId="0" applyNumberFormat="1" applyFont="1" applyFill="1" applyBorder="1" applyAlignment="1">
      <alignment horizontal="center" vertical="center"/>
    </xf>
    <xf numFmtId="167" fontId="57" fillId="0" borderId="77" xfId="0" applyNumberFormat="1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/>
    </xf>
    <xf numFmtId="167" fontId="57" fillId="0" borderId="38" xfId="0" applyNumberFormat="1" applyFont="1" applyFill="1" applyBorder="1" applyAlignment="1">
      <alignment horizontal="center" vertical="center"/>
    </xf>
    <xf numFmtId="167" fontId="57" fillId="0" borderId="39" xfId="0" applyNumberFormat="1" applyFont="1" applyFill="1" applyBorder="1" applyAlignment="1">
      <alignment horizontal="center" vertical="center"/>
    </xf>
    <xf numFmtId="167" fontId="57" fillId="0" borderId="40" xfId="0" applyNumberFormat="1" applyFont="1" applyFill="1" applyBorder="1" applyAlignment="1">
      <alignment horizontal="center" vertical="center"/>
    </xf>
    <xf numFmtId="49" fontId="62" fillId="0" borderId="5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38" xfId="0" applyNumberFormat="1" applyFont="1" applyFill="1" applyBorder="1" applyAlignment="1">
      <alignment horizontal="center" vertical="center" wrapText="1"/>
    </xf>
    <xf numFmtId="49" fontId="62" fillId="0" borderId="4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49" fontId="62" fillId="0" borderId="39" xfId="0" applyNumberFormat="1" applyFont="1" applyFill="1" applyBorder="1" applyAlignment="1">
      <alignment horizontal="center" vertical="center" wrapText="1"/>
    </xf>
    <xf numFmtId="49" fontId="62" fillId="0" borderId="31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49" fontId="62" fillId="0" borderId="4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60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center" wrapText="1"/>
    </xf>
    <xf numFmtId="2" fontId="63" fillId="0" borderId="52" xfId="0" applyNumberFormat="1" applyFont="1" applyFill="1" applyBorder="1" applyAlignment="1">
      <alignment horizontal="center" vertical="center" wrapText="1"/>
    </xf>
    <xf numFmtId="49" fontId="63" fillId="0" borderId="51" xfId="0" applyNumberFormat="1" applyFont="1" applyFill="1" applyBorder="1" applyAlignment="1">
      <alignment horizontal="center" vertical="center" wrapText="1"/>
    </xf>
    <xf numFmtId="2" fontId="63" fillId="0" borderId="27" xfId="0" applyNumberFormat="1" applyFont="1" applyFill="1" applyBorder="1" applyAlignment="1">
      <alignment horizontal="center" vertical="center" wrapText="1"/>
    </xf>
    <xf numFmtId="2" fontId="63" fillId="0" borderId="64" xfId="0" applyNumberFormat="1" applyFont="1" applyFill="1" applyBorder="1" applyAlignment="1">
      <alignment horizontal="center" vertical="center" wrapText="1"/>
    </xf>
    <xf numFmtId="2" fontId="63" fillId="0" borderId="51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Border="1" applyAlignment="1">
      <alignment horizontal="center" vertical="center"/>
    </xf>
    <xf numFmtId="1" fontId="62" fillId="0" borderId="9" xfId="0" applyNumberFormat="1" applyFont="1" applyFill="1" applyBorder="1" applyAlignment="1">
      <alignment horizontal="center" vertical="center"/>
    </xf>
    <xf numFmtId="1" fontId="62" fillId="0" borderId="89" xfId="0" applyNumberFormat="1" applyFont="1" applyFill="1" applyBorder="1" applyAlignment="1">
      <alignment horizontal="center" vertical="center"/>
    </xf>
    <xf numFmtId="1" fontId="62" fillId="0" borderId="8" xfId="0" applyNumberFormat="1" applyFont="1" applyFill="1" applyBorder="1" applyAlignment="1">
      <alignment horizontal="center" vertical="center"/>
    </xf>
    <xf numFmtId="1" fontId="62" fillId="0" borderId="56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167" fontId="57" fillId="0" borderId="5" xfId="0" applyNumberFormat="1" applyFont="1" applyFill="1" applyBorder="1" applyAlignment="1">
      <alignment horizontal="center" vertical="center"/>
    </xf>
    <xf numFmtId="167" fontId="57" fillId="0" borderId="4" xfId="0" applyNumberFormat="1" applyFont="1" applyFill="1" applyBorder="1" applyAlignment="1">
      <alignment horizontal="center" vertical="center"/>
    </xf>
    <xf numFmtId="167" fontId="57" fillId="0" borderId="31" xfId="0" applyNumberFormat="1" applyFont="1" applyFill="1" applyBorder="1" applyAlignment="1">
      <alignment horizontal="center" vertical="center"/>
    </xf>
    <xf numFmtId="0" fontId="63" fillId="0" borderId="0" xfId="19" applyFont="1" applyFill="1" applyAlignment="1">
      <alignment horizontal="left" vertical="center" wrapText="1"/>
    </xf>
    <xf numFmtId="0" fontId="63" fillId="0" borderId="0" xfId="19" applyFont="1" applyFill="1" applyBorder="1" applyAlignment="1">
      <alignment horizontal="left" vertical="center" wrapText="1"/>
    </xf>
    <xf numFmtId="0" fontId="57" fillId="0" borderId="0" xfId="19" applyFont="1" applyFill="1" applyBorder="1" applyAlignment="1">
      <alignment horizontal="left" vertical="center" wrapText="1"/>
    </xf>
    <xf numFmtId="0" fontId="62" fillId="4" borderId="55" xfId="19" applyFont="1" applyFill="1" applyBorder="1" applyAlignment="1">
      <alignment horizontal="center" vertical="center"/>
    </xf>
    <xf numFmtId="0" fontId="62" fillId="4" borderId="50" xfId="19" applyFont="1" applyFill="1" applyBorder="1" applyAlignment="1">
      <alignment horizontal="center" vertical="center"/>
    </xf>
    <xf numFmtId="0" fontId="62" fillId="4" borderId="52" xfId="19" applyFont="1" applyFill="1" applyBorder="1" applyAlignment="1">
      <alignment horizontal="center" vertical="center"/>
    </xf>
    <xf numFmtId="0" fontId="80" fillId="0" borderId="0" xfId="19" applyFont="1" applyFill="1" applyBorder="1" applyAlignment="1">
      <alignment horizontal="center"/>
    </xf>
    <xf numFmtId="0" fontId="71" fillId="0" borderId="0" xfId="19" applyFont="1" applyFill="1" applyBorder="1" applyAlignment="1">
      <alignment horizontal="center"/>
    </xf>
    <xf numFmtId="0" fontId="72" fillId="0" borderId="1" xfId="19" applyFont="1" applyFill="1" applyBorder="1" applyAlignment="1">
      <alignment horizontal="center" vertical="center"/>
    </xf>
    <xf numFmtId="0" fontId="72" fillId="0" borderId="31" xfId="19" applyFont="1" applyFill="1" applyBorder="1" applyAlignment="1">
      <alignment horizontal="center" vertical="center"/>
    </xf>
    <xf numFmtId="0" fontId="62" fillId="0" borderId="55" xfId="19" applyFont="1" applyFill="1" applyBorder="1" applyAlignment="1">
      <alignment horizontal="center" vertical="center"/>
    </xf>
    <xf numFmtId="0" fontId="62" fillId="0" borderId="50" xfId="19" applyFont="1" applyFill="1" applyBorder="1" applyAlignment="1">
      <alignment horizontal="center" vertical="center"/>
    </xf>
    <xf numFmtId="0" fontId="141" fillId="0" borderId="0" xfId="299" applyFont="1" applyFill="1" applyAlignment="1">
      <alignment horizontal="left" wrapText="1"/>
    </xf>
    <xf numFmtId="0" fontId="152" fillId="0" borderId="0" xfId="299" applyFont="1" applyFill="1" applyAlignment="1">
      <alignment horizontal="left" wrapText="1"/>
    </xf>
    <xf numFmtId="0" fontId="142" fillId="0" borderId="0" xfId="299" applyFont="1" applyFill="1" applyBorder="1" applyAlignment="1">
      <alignment horizontal="center" vertical="center" wrapText="1"/>
    </xf>
    <xf numFmtId="0" fontId="142" fillId="0" borderId="21" xfId="299" applyFont="1" applyFill="1" applyBorder="1" applyAlignment="1">
      <alignment horizontal="right" vertical="center" wrapText="1"/>
    </xf>
    <xf numFmtId="0" fontId="145" fillId="0" borderId="59" xfId="299" applyFont="1" applyFill="1" applyBorder="1" applyAlignment="1">
      <alignment horizontal="center" vertical="center" wrapText="1"/>
    </xf>
    <xf numFmtId="0" fontId="141" fillId="0" borderId="0" xfId="299" applyFont="1" applyFill="1" applyAlignment="1">
      <alignment horizontal="left" vertical="center" wrapText="1"/>
    </xf>
  </cellXfs>
  <cellStyles count="301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3" xfId="29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8" xfId="292"/>
    <cellStyle name="Обычный 9" xfId="29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A209"/>
      <color rgb="FFCB8507"/>
      <color rgb="FFC45C97"/>
      <color rgb="FFD284B1"/>
      <color rgb="FF47375B"/>
      <color rgb="FF8B3180"/>
      <color rgb="FFB05408"/>
      <color rgb="FF3C908C"/>
      <color rgb="FF660066"/>
      <color rgb="FFF6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9286968673998711E-2"/>
                  <c:y val="3.7359379205545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089574185473058E-2"/>
                  <c:y val="-4.4496203565501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204709596867233E-2"/>
                  <c:y val="-4.4185916025349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823569481581079E-3"/>
                  <c:y val="2.6388151783130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диаграмма!$BB$27:$BG$27</c:f>
              <c:strCache>
                <c:ptCount val="6"/>
                <c:pt idx="0">
                  <c:v>3 кв. 2016</c:v>
                </c:pt>
                <c:pt idx="1">
                  <c:v>4 кв. 2016</c:v>
                </c:pt>
                <c:pt idx="2">
                  <c:v>1 кв. 2017</c:v>
                </c:pt>
                <c:pt idx="3">
                  <c:v>2 кв. 2017</c:v>
                </c:pt>
                <c:pt idx="4">
                  <c:v>3 кв. 2017</c:v>
                </c:pt>
                <c:pt idx="5">
                  <c:v>4 кв. 2017</c:v>
                </c:pt>
              </c:strCache>
            </c:strRef>
          </c:cat>
          <c:val>
            <c:numRef>
              <c:f>диаграмма!$BB$28:$BG$28</c:f>
              <c:numCache>
                <c:formatCode>#,##0</c:formatCode>
                <c:ptCount val="6"/>
                <c:pt idx="0">
                  <c:v>3030</c:v>
                </c:pt>
                <c:pt idx="1">
                  <c:v>3466</c:v>
                </c:pt>
                <c:pt idx="2">
                  <c:v>3591</c:v>
                </c:pt>
                <c:pt idx="3">
                  <c:v>3177</c:v>
                </c:pt>
                <c:pt idx="4">
                  <c:v>3024</c:v>
                </c:pt>
                <c:pt idx="5">
                  <c:v>3603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44678765888092E-2"/>
                  <c:y val="3.995896020135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043077041650348E-2"/>
                  <c:y val="3.784453307525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342479643024829E-2"/>
                  <c:y val="4.2833180474708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22477145717424E-2"/>
                  <c:y val="2.762065354866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887175070222694E-2"/>
                  <c:y val="-3.8015602548450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616566215529906E-2"/>
                  <c:y val="-3.4285823972676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диаграмма!$BB$27:$BG$27</c:f>
              <c:strCache>
                <c:ptCount val="6"/>
                <c:pt idx="0">
                  <c:v>3 кв. 2016</c:v>
                </c:pt>
                <c:pt idx="1">
                  <c:v>4 кв. 2016</c:v>
                </c:pt>
                <c:pt idx="2">
                  <c:v>1 кв. 2017</c:v>
                </c:pt>
                <c:pt idx="3">
                  <c:v>2 кв. 2017</c:v>
                </c:pt>
                <c:pt idx="4">
                  <c:v>3 кв. 2017</c:v>
                </c:pt>
                <c:pt idx="5">
                  <c:v>4 кв. 2017</c:v>
                </c:pt>
              </c:strCache>
            </c:strRef>
          </c:cat>
          <c:val>
            <c:numRef>
              <c:f>диаграмма!$BB$29:$BG$29</c:f>
              <c:numCache>
                <c:formatCode>#,##0</c:formatCode>
                <c:ptCount val="6"/>
                <c:pt idx="0">
                  <c:v>3860</c:v>
                </c:pt>
                <c:pt idx="1">
                  <c:v>3816</c:v>
                </c:pt>
                <c:pt idx="2">
                  <c:v>2797</c:v>
                </c:pt>
                <c:pt idx="3">
                  <c:v>3187</c:v>
                </c:pt>
                <c:pt idx="4">
                  <c:v>3451</c:v>
                </c:pt>
                <c:pt idx="5">
                  <c:v>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41584"/>
        <c:axId val="120342144"/>
      </c:lineChart>
      <c:catAx>
        <c:axId val="12034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342144"/>
        <c:crosses val="autoZero"/>
        <c:auto val="1"/>
        <c:lblAlgn val="ctr"/>
        <c:lblOffset val="100"/>
        <c:noMultiLvlLbl val="0"/>
      </c:catAx>
      <c:valAx>
        <c:axId val="120342144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341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740158642153753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857735885620718E-2"/>
                  <c:y val="2.1677651894244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0339476304257242E-2"/>
                  <c:y val="1.938341081605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15324395509783E-2"/>
                  <c:y val="2.0036247762804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635883865055458E-2"/>
                  <c:y val="-1.1354414299192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660779133546484E-3"/>
                  <c:y val="-9.75244720351812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954851033256759E-2"/>
                  <c:y val="-3.2509373918932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0055189843492748"/>
                  <c:y val="-2.0701612055969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927800437331485E-2"/>
                  <c:y val="-5.003734649266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748708437582504E-2"/>
                  <c:y val="-3.3210511511091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3846516724944282E-2"/>
                  <c:y val="2.1536094834366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1632277045750694E-2"/>
                  <c:y val="2.3897204026477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636830968389368E-2"/>
                  <c:y val="-2.7121211686721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051695867120879E-2"/>
                  <c:y val="-2.629676564277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211230981040647E-2"/>
                  <c:y val="2.634238716299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307935766371771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828857744060768E-2"/>
                  <c:y val="1.55256550663740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735334673778717E-2"/>
                  <c:y val="2.9726070143999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12182748191799E-2"/>
                  <c:y val="5.027621875284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57003679724953E-2"/>
                  <c:y val="2.925160633372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304344627141889E-2"/>
                  <c:y val="2.7619007645906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387796666684088E-2"/>
                  <c:y val="4.5583198141561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508908899014302E-2"/>
                  <c:y val="-4.160109327544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608060620146156E-2"/>
                  <c:y val="-4.424768891926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878839658367351E-2"/>
                  <c:y val="-3.0817988643630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34500466984798E-2"/>
                  <c:y val="-3.605221083190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179904"/>
        <c:axId val="224180464"/>
      </c:lineChart>
      <c:catAx>
        <c:axId val="2241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18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180464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179904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183824"/>
        <c:axId val="224184384"/>
        <c:axId val="0"/>
      </c:bar3DChart>
      <c:catAx>
        <c:axId val="22418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18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18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18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12840903911E-2"/>
                  <c:y val="-4.829205440229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446214634752362E-2"/>
                  <c:y val="-4.4616870878288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4261918843742E-2"/>
                  <c:y val="-4.391341991341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971353120123993E-2"/>
                  <c:y val="4.1792412312097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96556736773866E-2"/>
                  <c:y val="3.317285339332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47168542742862E-2"/>
                  <c:y val="1.8390762359875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211930896159678E-2"/>
                  <c:y val="2.6175514949334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043800021060914E-2"/>
                  <c:y val="2.849989002555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8934019877E-2"/>
                  <c:y val="-3.696083444114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348190998886281E-2"/>
                  <c:y val="5.229111646160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4.318880082057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909827899387608E-2"/>
                  <c:y val="2.8286331907659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416490249977013E-3"/>
                  <c:y val="2.2844594130400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825691776425738E-2"/>
                  <c:y val="-1.6863901701488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82444081159819E-2"/>
                  <c:y val="-4.8639858465821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06507822259251E-2"/>
                  <c:y val="-4.795870925686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743196000296648E-2"/>
                  <c:y val="-3.2447786105301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26103432115E-2"/>
                  <c:y val="3.809332924293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308107583420683E-2"/>
                  <c:y val="3.1155786120213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886748833913533E-2"/>
                  <c:y val="3.1623377211271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828398972067145E-2"/>
                  <c:y val="5.515817413667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081611707552521E-2"/>
                  <c:y val="6.409486240945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030065010542702E-2"/>
                  <c:y val="5.3748743814936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951462163935389E-2"/>
                  <c:y val="-3.1840663276365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549827872671862E-2"/>
                  <c:y val="-3.73343260324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543481769731192E-2"/>
                  <c:y val="4.549906295384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90239357504108E-2"/>
                  <c:y val="-3.912560465972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149394231580552E-2"/>
                  <c:y val="3.351397900313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635104"/>
        <c:axId val="224635664"/>
      </c:lineChart>
      <c:catAx>
        <c:axId val="2246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63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35664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63510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868350021931782E-2"/>
                  <c:y val="-3.8450030080108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236288205968E-2"/>
                  <c:y val="-3.8995693795054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564853510986027E-2"/>
                  <c:y val="-4.2253052867109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682584888373234E-2"/>
                  <c:y val="-4.1217663883816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443505860659141E-2"/>
                  <c:y val="-4.240450884988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5.1097132363030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7119069353765E-2"/>
                  <c:y val="-4.061248306482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31166258564514E-2"/>
                  <c:y val="-4.865642183921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025876970311676E-2"/>
                  <c:y val="-2.80803230090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572906514739557E-3"/>
                  <c:y val="-5.0241696307007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2524727750350997E-2"/>
                  <c:y val="3.1291492078904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364011104698704E-2"/>
                  <c:y val="4.127122758504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0293231022822E-2"/>
                  <c:y val="-3.3765976759158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71218523815E-2"/>
                  <c:y val="-6.100014755395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13629509674943E-2"/>
                  <c:y val="-4.6299882845894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485859641E-2"/>
                  <c:y val="-3.7665572524723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04476178037804E-2"/>
                  <c:y val="-5.4209104246044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087115969165184E-2"/>
                  <c:y val="-4.7768045178339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2881427192797868E-3"/>
                  <c:y val="-1.5428192977086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8224960361365E-2"/>
                  <c:y val="-3.6580841609760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910289356206986E-2"/>
                  <c:y val="-7.0829947122336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243570961597793E-3"/>
                  <c:y val="-3.628754242176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381246712037817E-2"/>
                  <c:y val="-4.825825619808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813466228127455E-2"/>
                  <c:y val="4.4509852554698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397245307694453E-2"/>
                  <c:y val="-3.725051980537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87181926935363E-2"/>
                  <c:y val="4.4940736909875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31340514318668E-2"/>
                  <c:y val="6.095390883088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39584"/>
        <c:axId val="224640144"/>
      </c:lineChart>
      <c:catAx>
        <c:axId val="2246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64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40144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63958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07437361628804E-2"/>
                  <c:y val="-3.9545907089669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818528905066361E-2"/>
                  <c:y val="3.738575915899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551848540156821E-2"/>
                  <c:y val="3.03437938277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504011258015557E-2"/>
                  <c:y val="-2.893064532237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51870566393586E-2"/>
                  <c:y val="5.26655173159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56564675734E-2"/>
                  <c:y val="4.495855380580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19829808668632E-2"/>
                  <c:y val="4.1426317324854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35538929694E-2"/>
                  <c:y val="4.153885547821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896975246475943E-2"/>
                  <c:y val="4.909586555286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3274101514E-2"/>
                  <c:y val="4.1539147785102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922519407120134E-2"/>
                  <c:y val="4.622833494394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644633670407951E-3"/>
                  <c:y val="2.437401017578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445670987401661E-2"/>
                  <c:y val="4.151722476821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567180750368681E-2"/>
                  <c:y val="3.445859794414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410967676665599E-2"/>
                  <c:y val="4.085398043063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1740016603836429E-2"/>
                  <c:y val="-9.13952260697113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628337504239154E-2"/>
                  <c:y val="-3.8993154757206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1383285693962666E-2"/>
                  <c:y val="-1.3062249425730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9071411858185848E-3"/>
                  <c:y val="-2.1565438228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22998449760742E-3"/>
                  <c:y val="1.81961040168228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741074192454412E-2"/>
                  <c:y val="-4.763023879719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104984035449342E-4"/>
                  <c:y val="-1.378226995009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6365158930053704E-2"/>
                  <c:y val="-3.93056308245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053772586835872E-2"/>
                  <c:y val="5.1996134533662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900353909864318E-2"/>
                  <c:y val="-4.535229118911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066687846316777E-2"/>
                  <c:y val="-5.05237626446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937220222128074E-3"/>
                  <c:y val="-2.2280814393128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222959824192578E-2"/>
                  <c:y val="-5.0374809171196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499504"/>
        <c:axId val="225500064"/>
      </c:lineChart>
      <c:catAx>
        <c:axId val="22549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50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500064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9950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462269833892001E-2"/>
                  <c:y val="-3.78596018866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256269673522025E-2"/>
                  <c:y val="-5.4450502085776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98959891549593E-2"/>
                  <c:y val="4.5127757449997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18159198204E-2"/>
                  <c:y val="3.472548801823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6148378597035E-2"/>
                  <c:y val="4.1871667403114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2177969452201862E-3"/>
                  <c:y val="-1.7650653114661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922403709326497E-2"/>
                  <c:y val="-4.857771465437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153454028893124E-2"/>
                  <c:y val="-3.1242983669314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161948109201912E-2"/>
                  <c:y val="4.225689279200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404282235986444E-2"/>
                  <c:y val="4.5236953030041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16598941244E-2"/>
                  <c:y val="-3.568546793638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076625150728948E-2"/>
                  <c:y val="3.264445567626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210975405016517E-2"/>
                  <c:y val="-3.7174121875778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95541960092098E-2"/>
                  <c:y val="-6.0436460016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393758346554181E-2"/>
                  <c:y val="-4.054917363216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287958157281E-2"/>
                  <c:y val="-4.030839092293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621535768202383E-2"/>
                  <c:y val="-3.524118839001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337805720146975E-2"/>
                  <c:y val="4.1727880681113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4784436733035132E-3"/>
                  <c:y val="-1.031163529330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84328546728634E-2"/>
                  <c:y val="-5.3265756628811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777638938837483E-2"/>
                  <c:y val="4.008163805114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5792197575822E-2"/>
                  <c:y val="-2.42549849504242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ru-RU" sz="1100" b="1" i="1" u="none" strike="noStrike" kern="1200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794725412367742E-2"/>
                  <c:y val="2.46364835867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51245849857982E-2"/>
                  <c:y val="-3.1419064735294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146175988325004E-2"/>
                  <c:y val="3.2671880238219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32838121797271E-3"/>
                  <c:y val="-1.2948237805296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102443053687839E-2"/>
                  <c:y val="3.020802683608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223050361177997E-2"/>
                  <c:y val="-2.985073861778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503984"/>
        <c:axId val="225504544"/>
      </c:lineChart>
      <c:catAx>
        <c:axId val="22550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50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504544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50398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5241440"/>
        <c:axId val="225242000"/>
        <c:axId val="0"/>
      </c:bar3DChart>
      <c:catAx>
        <c:axId val="2252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24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4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24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5244800"/>
        <c:axId val="225245360"/>
        <c:axId val="0"/>
      </c:bar3DChart>
      <c:catAx>
        <c:axId val="2252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2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4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244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600" b="1"/>
              <a:t>Динамика индекса потребительских цен по Красноярскому краю 2016-2017 гг.</a:t>
            </a:r>
          </a:p>
          <a:p>
            <a:pPr>
              <a:defRPr b="1"/>
            </a:pPr>
            <a:r>
              <a:rPr lang="ru-RU" sz="1600" b="0"/>
              <a:t> 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0.16861299701428065"/>
          <c:y val="6.02039893800112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'Средние цены+ИПЦ'!$X$34</c:f>
              <c:strCache>
                <c:ptCount val="1"/>
                <c:pt idx="0">
                  <c:v>2016</c:v>
                </c:pt>
              </c:strCache>
            </c:strRef>
          </c:tx>
          <c:spPr>
            <a:ln w="3492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mpd="sng">
                <a:solidFill>
                  <a:schemeClr val="accent1"/>
                </a:solidFill>
                <a:headEnd type="oval" w="sm" len="sm"/>
                <a:tailEnd type="oval" w="sm" len="sm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ln>
                      <a:solidFill>
                        <a:schemeClr val="tx2"/>
                      </a:solidFill>
                    </a:ln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цены+ИПЦ'!$Y$33:$AJ$33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цены+ИПЦ'!$Y$34:$AJ$34</c:f>
              <c:numCache>
                <c:formatCode>General</c:formatCode>
                <c:ptCount val="12"/>
                <c:pt idx="0">
                  <c:v>100.54</c:v>
                </c:pt>
                <c:pt idx="1">
                  <c:v>101.38</c:v>
                </c:pt>
                <c:pt idx="2">
                  <c:v>101.86</c:v>
                </c:pt>
                <c:pt idx="3">
                  <c:v>102.18</c:v>
                </c:pt>
                <c:pt idx="4">
                  <c:v>102.26</c:v>
                </c:pt>
                <c:pt idx="5">
                  <c:v>102.36</c:v>
                </c:pt>
                <c:pt idx="6">
                  <c:v>102.76</c:v>
                </c:pt>
                <c:pt idx="7">
                  <c:v>103.18</c:v>
                </c:pt>
                <c:pt idx="8">
                  <c:v>103.3</c:v>
                </c:pt>
                <c:pt idx="9">
                  <c:v>103.7</c:v>
                </c:pt>
                <c:pt idx="10">
                  <c:v>104.2</c:v>
                </c:pt>
                <c:pt idx="11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'Средние цены+ИПЦ'!$X$35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rgbClr val="C00000"/>
                </a:solidFill>
                <a:headEnd type="diamond" w="sm" len="sm"/>
                <a:tailEnd type="diamond" w="sm" len="sm"/>
              </a:ln>
              <a:effectLst/>
            </c:spPr>
          </c:marker>
          <c:dLbls>
            <c:dLbl>
              <c:idx val="0"/>
              <c:layout>
                <c:manualLayout>
                  <c:x val="-3.9544495946641701E-2"/>
                  <c:y val="4.9333570341541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09401379570461E-2"/>
                  <c:y val="4.933357034154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698427754539949E-2"/>
                  <c:y val="5.4284235211935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727245407024263E-2"/>
                  <c:y val="4.4382905471147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039117685932176E-2"/>
                  <c:y val="4.9333570341541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698427754539949E-2"/>
                  <c:y val="3.9432240600753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094013795704693E-2"/>
                  <c:y val="5.4284235211935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962151781983057E-2"/>
                  <c:y val="3.9432240600753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357737823147802E-2"/>
                  <c:y val="4.9333570341541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459856132274122E-2"/>
                  <c:y val="5.2784494270523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916645955411612E-2"/>
                  <c:y val="4.3156714106858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373435778549269E-2"/>
                  <c:y val="5.7598384352355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ln>
                      <a:solidFill>
                        <a:schemeClr val="accent6">
                          <a:lumMod val="75000"/>
                        </a:schemeClr>
                      </a:solidFill>
                    </a:ln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цены+ИПЦ'!$Y$33:$AJ$33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цены+ИПЦ'!$Y$35:$AJ$35</c:f>
              <c:numCache>
                <c:formatCode>General</c:formatCode>
                <c:ptCount val="12"/>
                <c:pt idx="0">
                  <c:v>100.36</c:v>
                </c:pt>
                <c:pt idx="1">
                  <c:v>100.44</c:v>
                </c:pt>
                <c:pt idx="2">
                  <c:v>100.57</c:v>
                </c:pt>
                <c:pt idx="3">
                  <c:v>100.8</c:v>
                </c:pt>
                <c:pt idx="4">
                  <c:v>100.77</c:v>
                </c:pt>
                <c:pt idx="5">
                  <c:v>101.23</c:v>
                </c:pt>
                <c:pt idx="6">
                  <c:v>101.26</c:v>
                </c:pt>
                <c:pt idx="7">
                  <c:v>101.12</c:v>
                </c:pt>
                <c:pt idx="8">
                  <c:v>101.15</c:v>
                </c:pt>
                <c:pt idx="9">
                  <c:v>101.18</c:v>
                </c:pt>
                <c:pt idx="10">
                  <c:v>101.14</c:v>
                </c:pt>
                <c:pt idx="11">
                  <c:v>101.61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76176"/>
        <c:axId val="226176736"/>
      </c:lineChart>
      <c:catAx>
        <c:axId val="22617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6176736"/>
        <c:crosses val="autoZero"/>
        <c:auto val="1"/>
        <c:lblAlgn val="ctr"/>
        <c:lblOffset val="100"/>
        <c:noMultiLvlLbl val="0"/>
      </c:catAx>
      <c:valAx>
        <c:axId val="22617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617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600" b="1" i="0" baseline="0">
                <a:effectLst/>
              </a:rPr>
              <a:t>Динамика индекса потребительских цен по Российской Федерации 2016-2017 гг.</a:t>
            </a:r>
          </a:p>
          <a:p>
            <a:pPr>
              <a:defRPr/>
            </a:pPr>
            <a:r>
              <a:rPr lang="ru-RU" sz="1600" b="1" i="0" baseline="0">
                <a:effectLst/>
              </a:rPr>
              <a:t> </a:t>
            </a:r>
            <a:r>
              <a:rPr lang="ru-RU" sz="1600" b="0" i="0" baseline="0">
                <a:effectLst/>
              </a:rPr>
              <a:t>(отчетный месяц к декабрю предыдущего года, %)</a:t>
            </a:r>
            <a:endParaRPr lang="ru-RU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'Средние цены+ИПЦ'!$X$41</c:f>
              <c:strCache>
                <c:ptCount val="1"/>
                <c:pt idx="0">
                  <c:v>2016</c:v>
                </c:pt>
              </c:strCache>
            </c:strRef>
          </c:tx>
          <c:spPr>
            <a:ln w="34925" cap="rnd">
              <a:solidFill>
                <a:schemeClr val="accent1"/>
              </a:solidFill>
              <a:prstDash val="lgDash"/>
              <a:round/>
              <a:headEnd type="oval" w="sm" len="sm"/>
              <a:tailEnd type="oval" w="sm" len="sm"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lgDash"/>
                <a:headEnd type="oval" w="sm" len="sm"/>
                <a:tailEnd type="oval" w="sm" len="sm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ln>
                      <a:solidFill>
                        <a:schemeClr val="tx2"/>
                      </a:solidFill>
                    </a:ln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цены+ИПЦ'!$Y$40:$AJ$40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цены+ИПЦ'!$Y$41:$AJ$41</c:f>
              <c:numCache>
                <c:formatCode>General</c:formatCode>
                <c:ptCount val="12"/>
                <c:pt idx="0">
                  <c:v>100.96</c:v>
                </c:pt>
                <c:pt idx="1">
                  <c:v>101.6</c:v>
                </c:pt>
                <c:pt idx="2">
                  <c:v>102.07</c:v>
                </c:pt>
                <c:pt idx="3">
                  <c:v>102.52</c:v>
                </c:pt>
                <c:pt idx="4">
                  <c:v>102.94</c:v>
                </c:pt>
                <c:pt idx="5">
                  <c:v>103.31</c:v>
                </c:pt>
                <c:pt idx="6">
                  <c:v>103.87</c:v>
                </c:pt>
                <c:pt idx="7">
                  <c:v>103.88</c:v>
                </c:pt>
                <c:pt idx="8">
                  <c:v>104.06</c:v>
                </c:pt>
                <c:pt idx="9">
                  <c:v>104.51</c:v>
                </c:pt>
                <c:pt idx="10">
                  <c:v>104.97</c:v>
                </c:pt>
                <c:pt idx="11">
                  <c:v>105.39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'Средние цены+ИПЦ'!$X$42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  <a:headEnd type="diamond" w="sm" len="sm"/>
              <a:tailEnd type="diamond" w="sm" len="sm"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  <a:headEnd type="diamond" w="sm" len="sm"/>
                <a:tailEnd type="diamond" w="sm" len="sm"/>
              </a:ln>
              <a:effectLst/>
            </c:spPr>
          </c:marker>
          <c:dLbls>
            <c:dLbl>
              <c:idx val="0"/>
              <c:layout>
                <c:manualLayout>
                  <c:x val="-3.1583606213568864E-2"/>
                  <c:y val="4.170877926283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061565448617621E-2"/>
                  <c:y val="4.170877926283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409014492428519E-2"/>
                  <c:y val="4.636116031115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441469748704538E-2"/>
                  <c:y val="5.1013541359484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278504301190704E-2"/>
                  <c:y val="4.170877926283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09014492428519E-2"/>
                  <c:y val="4.636116031116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322585831093231E-2"/>
                  <c:y val="4.170877926283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322585831093231E-2"/>
                  <c:y val="4.636116031116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061565448617517E-2"/>
                  <c:y val="3.2404017166187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61565448617767E-2"/>
                  <c:y val="3.7056398214511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322585831093231E-2"/>
                  <c:y val="4.636116031116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08022518749099E-2"/>
                  <c:y val="4.5155480198895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ln>
                      <a:solidFill>
                        <a:schemeClr val="accent6">
                          <a:lumMod val="75000"/>
                        </a:schemeClr>
                      </a:solidFill>
                    </a:ln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цены+ИПЦ'!$Y$40:$AJ$40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цены+ИПЦ'!$Y$42:$AJ$42</c:f>
              <c:numCache>
                <c:formatCode>General</c:formatCode>
                <c:ptCount val="12"/>
                <c:pt idx="0">
                  <c:v>100.62</c:v>
                </c:pt>
                <c:pt idx="1">
                  <c:v>100.84</c:v>
                </c:pt>
                <c:pt idx="2">
                  <c:v>100.97</c:v>
                </c:pt>
                <c:pt idx="3">
                  <c:v>101.3</c:v>
                </c:pt>
                <c:pt idx="4">
                  <c:v>101.67</c:v>
                </c:pt>
                <c:pt idx="5">
                  <c:v>102.29</c:v>
                </c:pt>
                <c:pt idx="6">
                  <c:v>102.36</c:v>
                </c:pt>
                <c:pt idx="7">
                  <c:v>101.81</c:v>
                </c:pt>
                <c:pt idx="8">
                  <c:v>101.66</c:v>
                </c:pt>
                <c:pt idx="9">
                  <c:v>101.86</c:v>
                </c:pt>
                <c:pt idx="10">
                  <c:v>102.08</c:v>
                </c:pt>
                <c:pt idx="11">
                  <c:v>102.51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6180096"/>
        <c:axId val="226180656"/>
      </c:lineChart>
      <c:catAx>
        <c:axId val="2261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6180656"/>
        <c:crosses val="autoZero"/>
        <c:auto val="1"/>
        <c:lblAlgn val="ctr"/>
        <c:lblOffset val="100"/>
        <c:noMultiLvlLbl val="0"/>
      </c:catAx>
      <c:valAx>
        <c:axId val="22618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61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01.01.2018 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- 25,2%
(2016г. - 28,2%)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- 32,2%
(2016г. - 30,6%)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- 23,1%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- 25,3%)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- 16,2%
(2016г. - 15,0%)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- 3,3%
(2016г. - 0,9%)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25.2</c:v>
                </c:pt>
                <c:pt idx="1">
                  <c:v>32.200000000000003</c:v>
                </c:pt>
                <c:pt idx="2">
                  <c:v>23.1</c:v>
                </c:pt>
                <c:pt idx="3">
                  <c:v>16.2</c:v>
                </c:pt>
                <c:pt idx="4">
                  <c:v>3.3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01.01.2017 г.</c:v>
                </c:pt>
                <c:pt idx="1">
                  <c:v>на 01.01.2018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43.3</c:v>
                </c:pt>
                <c:pt idx="1">
                  <c:v>52.3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01.01.2017 г.</c:v>
                </c:pt>
                <c:pt idx="1">
                  <c:v>на 01.01.2018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56.7</c:v>
                </c:pt>
                <c:pt idx="1">
                  <c:v>47.7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1273040"/>
        <c:axId val="121273600"/>
        <c:axId val="0"/>
      </c:bar3DChart>
      <c:catAx>
        <c:axId val="12127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21273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27360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21273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01.01.2017 г.</c:v>
                </c:pt>
                <c:pt idx="1">
                  <c:v>на 01.01.2018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31.9</c:v>
                </c:pt>
                <c:pt idx="1">
                  <c:v>28.1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01.01.2017 г.</c:v>
                </c:pt>
                <c:pt idx="1">
                  <c:v>на 01.01.2018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33.6</c:v>
                </c:pt>
                <c:pt idx="1">
                  <c:v>35.299999999999997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01.01.2017 г.</c:v>
                </c:pt>
                <c:pt idx="1">
                  <c:v>на 01.01.2018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34.5</c:v>
                </c:pt>
                <c:pt idx="1">
                  <c:v>36.6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2213392"/>
        <c:axId val="222213952"/>
        <c:axId val="0"/>
      </c:bar3DChart>
      <c:catAx>
        <c:axId val="22221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221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21395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221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2017 декабрь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BF44B23D-084F-4F68-A104-697269113FB3}" type="VALUE">
                      <a:rPr lang="en-US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3749.6</c:v>
                </c:pt>
                <c:pt idx="1">
                  <c:v>4250.62</c:v>
                </c:pt>
                <c:pt idx="2">
                  <c:v>5232.2</c:v>
                </c:pt>
                <c:pt idx="3">
                  <c:v>5748.02</c:v>
                </c:pt>
                <c:pt idx="4">
                  <c:v>6056.07</c:v>
                </c:pt>
                <c:pt idx="5">
                  <c:v>6362.01</c:v>
                </c:pt>
                <c:pt idx="6">
                  <c:v>6707</c:v>
                </c:pt>
                <c:pt idx="7">
                  <c:v>8979.68</c:v>
                </c:pt>
              </c:numCache>
            </c:numRef>
          </c:val>
        </c:ser>
        <c:ser>
          <c:idx val="1"/>
          <c:order val="1"/>
          <c:tx>
            <c:v>2016 декабрь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3701.89</c:v>
                </c:pt>
                <c:pt idx="1">
                  <c:v>4152.71</c:v>
                </c:pt>
                <c:pt idx="2">
                  <c:v>5355.04</c:v>
                </c:pt>
                <c:pt idx="3">
                  <c:v>5620.83</c:v>
                </c:pt>
                <c:pt idx="4">
                  <c:v>6305.93</c:v>
                </c:pt>
                <c:pt idx="5">
                  <c:v>5649.95</c:v>
                </c:pt>
                <c:pt idx="6">
                  <c:v>6636.93</c:v>
                </c:pt>
                <c:pt idx="7">
                  <c:v>9204.08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22791632"/>
        <c:axId val="222792192"/>
      </c:barChart>
      <c:catAx>
        <c:axId val="22279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279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792192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2791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389616"/>
        <c:axId val="223390176"/>
        <c:axId val="0"/>
      </c:bar3DChart>
      <c:catAx>
        <c:axId val="22338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39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39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38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392976"/>
        <c:axId val="223393536"/>
        <c:axId val="0"/>
      </c:bar3DChart>
      <c:catAx>
        <c:axId val="22339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39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39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39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2500240"/>
        <c:axId val="222500800"/>
        <c:axId val="0"/>
      </c:bar3DChart>
      <c:catAx>
        <c:axId val="22250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25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50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250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849351997771095E-2"/>
                  <c:y val="4.190945821509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63403536534152E-2"/>
                  <c:y val="-3.390823110443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994527690268562E-2"/>
                  <c:y val="-5.53722856191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542127588059892E-2"/>
                  <c:y val="-2.2544045669699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449769865387787E-2"/>
                  <c:y val="-3.0533558818529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723076293403074E-2"/>
                  <c:y val="-1.9963045481795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-3.0249763628283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-3.73134751265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8835424039763E-2"/>
                  <c:y val="-4.1878357298591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44210314616287E-2"/>
                  <c:y val="-3.5899122218344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27209454694268E-2"/>
                  <c:y val="-4.748403585589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712461681845569E-2"/>
                  <c:y val="-3.550586529943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87525007871E-2"/>
                  <c:y val="-4.4813393104805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651748865941807E-2"/>
                  <c:y val="-4.91559581305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790810349002043E-2"/>
                  <c:y val="-2.798119167136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077269435585837E-2"/>
                  <c:y val="-3.6348469579072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6984850285193E-2"/>
                  <c:y val="-3.946410934929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87015138138965E-2"/>
                  <c:y val="-3.193382022927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40895971372114E-2"/>
                  <c:y val="3.6158382350177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03695266993458E-2"/>
                  <c:y val="-4.2146843816360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69482077089811E-2"/>
                  <c:y val="3.82883881758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12775243136878E-2"/>
                  <c:y val="3.3359818089564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987033425334991E-2"/>
                  <c:y val="4.386582226147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11333865792469E-2"/>
                  <c:y val="1.470127685466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912557399599359E-2"/>
                  <c:y val="4.0102810511905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504160"/>
        <c:axId val="222504720"/>
      </c:lineChart>
      <c:catAx>
        <c:axId val="22250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50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50472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50416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30</xdr:row>
      <xdr:rowOff>3174</xdr:rowOff>
    </xdr:from>
    <xdr:to>
      <xdr:col>9</xdr:col>
      <xdr:colOff>940289</xdr:colOff>
      <xdr:row>59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654844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738187</xdr:colOff>
      <xdr:row>15</xdr:row>
      <xdr:rowOff>38100</xdr:rowOff>
    </xdr:from>
    <xdr:to>
      <xdr:col>7</xdr:col>
      <xdr:colOff>952498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21167</xdr:rowOff>
    </xdr:from>
    <xdr:to>
      <xdr:col>10</xdr:col>
      <xdr:colOff>603249</xdr:colOff>
      <xdr:row>147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40</xdr:row>
      <xdr:rowOff>94284</xdr:rowOff>
    </xdr:from>
    <xdr:to>
      <xdr:col>19</xdr:col>
      <xdr:colOff>0</xdr:colOff>
      <xdr:row>51</xdr:row>
      <xdr:rowOff>151070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51</xdr:row>
      <xdr:rowOff>203176</xdr:rowOff>
    </xdr:from>
    <xdr:to>
      <xdr:col>19</xdr:col>
      <xdr:colOff>13416</xdr:colOff>
      <xdr:row>63</xdr:row>
      <xdr:rowOff>189761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44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1728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1801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01\STORAGE\&#1048;&#1085;&#1092;&#1086;&#1088;&#1084;&#1072;&#1094;&#1080;&#1103;\&#1045;&#1078;&#1077;&#1084;&#1077;&#1089;&#1103;&#1095;&#1085;&#1072;&#1103;%20&#1080;&#1085;&#1092;&#1086;&#1088;&#1084;&#1072;&#1094;&#1080;&#1103;\&#1050;&#1085;&#1080;&#1078;&#1082;&#1072;%20&#1085;&#1072;%202017%20&#1075;&#1086;&#1076;\&#1044;&#1083;&#1103;%20&#1088;&#1091;&#1082;&#1086;&#1074;&#1086;&#1076;&#1089;&#1090;&#1074;&#1072;%20&#1085;&#1072;%2001.01.2017&#1075;%20(&#1091;&#1090;&#1086;&#1095;&#1085;&#1077;&#1085;&#1085;&#1072;&#110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1.17"/>
      <sheetName val="стр-ра гор доходов"/>
      <sheetName val="бюджет"/>
      <sheetName val="исп гор бюдж"/>
      <sheetName val="ДКВ "/>
      <sheetName val="социнфрастр"/>
      <sheetName val="типы учреждений"/>
      <sheetName val="эк. показ. "/>
      <sheetName val="цены на металл"/>
      <sheetName val="цены на металл 2"/>
      <sheetName val="дин. цен "/>
      <sheetName val="индекс потр цен"/>
      <sheetName val="ЖКХ"/>
      <sheetName val="Средние 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4">
          <cell r="G64">
            <v>13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DF131"/>
  <sheetViews>
    <sheetView zoomScale="80" zoomScaleNormal="80" workbookViewId="0">
      <selection activeCell="F88" sqref="F88"/>
    </sheetView>
  </sheetViews>
  <sheetFormatPr defaultColWidth="9.140625" defaultRowHeight="12.75" x14ac:dyDescent="0.2"/>
  <cols>
    <col min="1" max="1" width="57.7109375" style="109" customWidth="1"/>
    <col min="2" max="2" width="16.7109375" style="109" customWidth="1"/>
    <col min="3" max="3" width="17.5703125" style="109" customWidth="1"/>
    <col min="4" max="4" width="15.42578125" style="109" customWidth="1"/>
    <col min="5" max="5" width="17.140625" style="109" customWidth="1"/>
    <col min="6" max="6" width="20.28515625" style="109" customWidth="1"/>
    <col min="7" max="7" width="15" style="109" customWidth="1"/>
    <col min="8" max="8" width="13.5703125" style="109" customWidth="1"/>
    <col min="9" max="9" width="18.28515625" style="109" customWidth="1"/>
    <col min="10" max="10" width="15.42578125" style="109" customWidth="1"/>
    <col min="11" max="11" width="15.28515625" style="109" customWidth="1"/>
    <col min="12" max="12" width="16.7109375" style="109" customWidth="1"/>
    <col min="13" max="13" width="17" style="109" customWidth="1"/>
    <col min="14" max="15" width="14.28515625" style="109" customWidth="1"/>
    <col min="16" max="16" width="14.7109375" style="109" customWidth="1"/>
    <col min="17" max="17" width="14.5703125" style="109" bestFit="1" customWidth="1"/>
    <col min="18" max="18" width="14.85546875" style="109" customWidth="1"/>
    <col min="19" max="23" width="15.7109375" style="109" bestFit="1" customWidth="1"/>
    <col min="24" max="24" width="15.5703125" style="109" customWidth="1"/>
    <col min="25" max="29" width="15.7109375" style="109" bestFit="1" customWidth="1"/>
    <col min="30" max="30" width="15.42578125" style="109" customWidth="1"/>
    <col min="31" max="31" width="15.7109375" style="109" customWidth="1"/>
    <col min="32" max="32" width="16.140625" style="109" customWidth="1"/>
    <col min="33" max="33" width="17.85546875" style="109" customWidth="1"/>
    <col min="34" max="34" width="17.7109375" style="109" customWidth="1"/>
    <col min="35" max="35" width="15.7109375" style="109" customWidth="1"/>
    <col min="36" max="36" width="18.7109375" style="109" customWidth="1"/>
    <col min="37" max="37" width="15.85546875" style="109" customWidth="1"/>
    <col min="38" max="38" width="17.5703125" style="109" customWidth="1"/>
    <col min="39" max="39" width="14.42578125" style="109" bestFit="1" customWidth="1"/>
    <col min="40" max="40" width="16.140625" style="109" customWidth="1"/>
    <col min="41" max="42" width="14.42578125" style="109" bestFit="1" customWidth="1"/>
    <col min="43" max="44" width="14.5703125" style="109" customWidth="1"/>
    <col min="45" max="45" width="18.28515625" style="109" bestFit="1" customWidth="1"/>
    <col min="46" max="46" width="19.85546875" style="109" customWidth="1"/>
    <col min="47" max="48" width="19" style="109" customWidth="1"/>
    <col min="49" max="50" width="16.140625" style="109" customWidth="1"/>
    <col min="51" max="52" width="18.28515625" style="109" customWidth="1"/>
    <col min="53" max="53" width="16.28515625" style="109" customWidth="1"/>
    <col min="54" max="54" width="17.85546875" style="109" customWidth="1"/>
    <col min="55" max="55" width="14.5703125" style="109" bestFit="1" customWidth="1"/>
    <col min="56" max="56" width="14.5703125" style="109" customWidth="1"/>
    <col min="57" max="57" width="15.5703125" style="109" customWidth="1"/>
    <col min="58" max="58" width="19.42578125" style="109" bestFit="1" customWidth="1"/>
    <col min="59" max="59" width="18.42578125" style="109" bestFit="1" customWidth="1"/>
    <col min="60" max="60" width="17" style="109" bestFit="1" customWidth="1"/>
    <col min="61" max="61" width="18.42578125" style="109" bestFit="1" customWidth="1"/>
    <col min="62" max="62" width="17" style="109" bestFit="1" customWidth="1"/>
    <col min="63" max="63" width="19" style="109" bestFit="1" customWidth="1"/>
    <col min="64" max="64" width="14.85546875" style="109" bestFit="1" customWidth="1"/>
    <col min="65" max="65" width="17.28515625" style="109" bestFit="1" customWidth="1"/>
    <col min="66" max="66" width="13.5703125" style="109" bestFit="1" customWidth="1"/>
    <col min="67" max="67" width="15" style="109" bestFit="1" customWidth="1"/>
    <col min="68" max="68" width="15.85546875" style="109" customWidth="1"/>
    <col min="69" max="69" width="16.42578125" style="109" customWidth="1"/>
    <col min="70" max="70" width="18.7109375" style="109" bestFit="1" customWidth="1"/>
    <col min="71" max="71" width="17.42578125" style="109" bestFit="1" customWidth="1"/>
    <col min="72" max="72" width="16.42578125" style="109" bestFit="1" customWidth="1"/>
    <col min="73" max="73" width="17.42578125" style="109" bestFit="1" customWidth="1"/>
    <col min="74" max="74" width="16.5703125" style="109" bestFit="1" customWidth="1"/>
    <col min="75" max="75" width="18" style="109" bestFit="1" customWidth="1"/>
    <col min="76" max="76" width="14.28515625" style="109" bestFit="1" customWidth="1"/>
    <col min="77" max="77" width="16.42578125" style="109" bestFit="1" customWidth="1"/>
    <col min="78" max="78" width="13.140625" style="109" bestFit="1" customWidth="1"/>
    <col min="79" max="79" width="15" style="109" customWidth="1"/>
    <col min="80" max="80" width="15" style="109" bestFit="1" customWidth="1"/>
    <col min="81" max="81" width="16" style="109" bestFit="1" customWidth="1"/>
    <col min="82" max="82" width="18.7109375" style="109" bestFit="1" customWidth="1"/>
    <col min="83" max="83" width="17.42578125" style="109" bestFit="1" customWidth="1"/>
    <col min="84" max="84" width="16.42578125" style="109" bestFit="1" customWidth="1"/>
    <col min="85" max="85" width="17.42578125" style="109" bestFit="1" customWidth="1"/>
    <col min="86" max="86" width="16.5703125" style="109" bestFit="1" customWidth="1"/>
    <col min="87" max="87" width="18" style="109" bestFit="1" customWidth="1"/>
    <col min="88" max="88" width="14.28515625" style="109" bestFit="1" customWidth="1"/>
    <col min="89" max="89" width="16.42578125" style="109" bestFit="1" customWidth="1" collapsed="1"/>
    <col min="90" max="90" width="13.140625" style="109" bestFit="1" customWidth="1"/>
    <col min="91" max="92" width="15" style="109" bestFit="1" customWidth="1"/>
    <col min="93" max="93" width="16" style="109" bestFit="1" customWidth="1"/>
    <col min="94" max="94" width="18.7109375" style="109" bestFit="1" customWidth="1"/>
    <col min="95" max="109" width="18.7109375" style="109" customWidth="1"/>
    <col min="110" max="110" width="80" style="109" bestFit="1" customWidth="1" collapsed="1"/>
    <col min="111" max="16384" width="9.140625" style="109"/>
  </cols>
  <sheetData>
    <row r="1" spans="1:18" ht="27.75" customHeight="1" x14ac:dyDescent="0.4">
      <c r="A1" s="107" t="s">
        <v>53</v>
      </c>
      <c r="B1" s="36" t="s">
        <v>652</v>
      </c>
      <c r="C1" s="36" t="s">
        <v>653</v>
      </c>
      <c r="D1" s="108"/>
      <c r="F1" s="110"/>
    </row>
    <row r="2" spans="1:18" ht="16.5" x14ac:dyDescent="0.25">
      <c r="A2" s="111"/>
      <c r="B2" s="112"/>
      <c r="C2" s="113"/>
      <c r="D2" s="114"/>
      <c r="E2" s="61"/>
      <c r="F2" s="61"/>
      <c r="G2" s="61"/>
      <c r="H2" s="61"/>
      <c r="I2" s="61"/>
    </row>
    <row r="3" spans="1:18" s="61" customFormat="1" x14ac:dyDescent="0.2"/>
    <row r="4" spans="1:18" s="61" customFormat="1" x14ac:dyDescent="0.2"/>
    <row r="5" spans="1:18" s="61" customFormat="1" x14ac:dyDescent="0.2"/>
    <row r="6" spans="1:18" s="61" customFormat="1" x14ac:dyDescent="0.2"/>
    <row r="7" spans="1:18" s="61" customFormat="1" x14ac:dyDescent="0.2"/>
    <row r="8" spans="1:18" s="61" customFormat="1" x14ac:dyDescent="0.2"/>
    <row r="9" spans="1:18" s="61" customFormat="1" x14ac:dyDescent="0.2"/>
    <row r="10" spans="1:18" ht="16.5" thickBot="1" x14ac:dyDescent="0.3">
      <c r="A10" s="506"/>
      <c r="B10" s="115"/>
      <c r="C10" s="116"/>
      <c r="D10" s="117"/>
      <c r="E10" s="61"/>
      <c r="F10" s="61"/>
      <c r="G10" s="61"/>
      <c r="H10" s="61"/>
      <c r="I10" s="61"/>
      <c r="J10" s="117"/>
      <c r="K10" s="117"/>
      <c r="L10" s="117"/>
      <c r="M10" s="117"/>
      <c r="N10" s="118"/>
    </row>
    <row r="11" spans="1:18" ht="16.5" x14ac:dyDescent="0.25">
      <c r="A11" s="303" t="s">
        <v>34</v>
      </c>
      <c r="B11" s="304" t="str">
        <f>B1</f>
        <v>на 01.01.2017 г.</v>
      </c>
      <c r="C11" s="522" t="str">
        <f>C1</f>
        <v>на 01.01.2018 г.</v>
      </c>
      <c r="D11" s="11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15.75" customHeight="1" x14ac:dyDescent="0.2">
      <c r="A12" s="305"/>
      <c r="B12" s="306"/>
      <c r="C12" s="52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16.5" x14ac:dyDescent="0.25">
      <c r="A13" s="307" t="s">
        <v>98</v>
      </c>
      <c r="B13" s="510">
        <v>43.3</v>
      </c>
      <c r="C13" s="641">
        <v>52.3</v>
      </c>
      <c r="D13" s="114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7.25" thickBot="1" x14ac:dyDescent="0.3">
      <c r="A14" s="308" t="s">
        <v>99</v>
      </c>
      <c r="B14" s="524">
        <v>56.7</v>
      </c>
      <c r="C14" s="643">
        <v>47.7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7.25" thickBot="1" x14ac:dyDescent="0.3">
      <c r="A15" s="309"/>
      <c r="B15" s="310">
        <f>B14+B13</f>
        <v>100</v>
      </c>
      <c r="C15" s="311">
        <f>C14+C13</f>
        <v>100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6.5" x14ac:dyDescent="0.25">
      <c r="A16" s="309" t="s">
        <v>35</v>
      </c>
      <c r="B16" s="525" t="str">
        <f>B1</f>
        <v>на 01.01.2017 г.</v>
      </c>
      <c r="C16" s="526" t="str">
        <f>C1</f>
        <v>на 01.01.2018 г.</v>
      </c>
      <c r="D16" s="114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59" ht="16.5" x14ac:dyDescent="0.25">
      <c r="A17" s="312" t="s">
        <v>100</v>
      </c>
      <c r="B17" s="640">
        <v>31.9</v>
      </c>
      <c r="C17" s="641">
        <v>28.1</v>
      </c>
      <c r="D17" s="114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59" ht="16.5" x14ac:dyDescent="0.25">
      <c r="A18" s="312" t="s">
        <v>101</v>
      </c>
      <c r="B18" s="640">
        <v>33.6</v>
      </c>
      <c r="C18" s="641">
        <v>35.299999999999997</v>
      </c>
      <c r="D18" s="114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59" ht="17.25" thickBot="1" x14ac:dyDescent="0.3">
      <c r="A19" s="313" t="s">
        <v>102</v>
      </c>
      <c r="B19" s="642">
        <v>34.5</v>
      </c>
      <c r="C19" s="643">
        <v>36.6</v>
      </c>
      <c r="D19" s="114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59" ht="16.5" x14ac:dyDescent="0.25">
      <c r="A20" s="314"/>
      <c r="B20" s="315">
        <f>B17+B18+B19</f>
        <v>100</v>
      </c>
      <c r="C20" s="316">
        <f>C17+C18+C19</f>
        <v>100</v>
      </c>
      <c r="D20" s="114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59" ht="15.75" x14ac:dyDescent="0.25">
      <c r="A21" s="317" t="s">
        <v>390</v>
      </c>
      <c r="B21" s="527">
        <v>28.2</v>
      </c>
      <c r="C21" s="528">
        <v>25.2</v>
      </c>
      <c r="D21" s="11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59" ht="16.5" x14ac:dyDescent="0.25">
      <c r="A22" s="317" t="s">
        <v>156</v>
      </c>
      <c r="B22" s="527">
        <v>30.6</v>
      </c>
      <c r="C22" s="528">
        <v>32.200000000000003</v>
      </c>
      <c r="D22" s="12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59" ht="16.5" x14ac:dyDescent="0.25">
      <c r="A23" s="317" t="s">
        <v>132</v>
      </c>
      <c r="B23" s="527">
        <v>25.3</v>
      </c>
      <c r="C23" s="528">
        <v>23.1</v>
      </c>
      <c r="D23" s="120"/>
      <c r="E23" s="121"/>
    </row>
    <row r="24" spans="1:59" ht="16.5" x14ac:dyDescent="0.25">
      <c r="A24" s="317" t="s">
        <v>260</v>
      </c>
      <c r="B24" s="527">
        <v>15</v>
      </c>
      <c r="C24" s="528">
        <v>16.2</v>
      </c>
      <c r="D24" s="120"/>
      <c r="E24" s="121"/>
    </row>
    <row r="25" spans="1:59" ht="16.5" thickBot="1" x14ac:dyDescent="0.3">
      <c r="A25" s="318" t="s">
        <v>207</v>
      </c>
      <c r="B25" s="529">
        <v>0.9</v>
      </c>
      <c r="C25" s="530">
        <v>3.3</v>
      </c>
      <c r="D25" s="119"/>
    </row>
    <row r="26" spans="1:59" ht="17.25" thickBot="1" x14ac:dyDescent="0.25">
      <c r="A26" s="61"/>
      <c r="B26" s="319">
        <f>B21+B22+B23+B24+B25</f>
        <v>100</v>
      </c>
      <c r="C26" s="319">
        <f>C21+C22+C23+C24+C25</f>
        <v>100</v>
      </c>
      <c r="D26" s="120"/>
      <c r="E26" s="113"/>
    </row>
    <row r="27" spans="1:59" s="61" customFormat="1" x14ac:dyDescent="0.2">
      <c r="A27" s="3"/>
      <c r="B27" s="3"/>
      <c r="C27" s="3"/>
      <c r="D27" s="3"/>
      <c r="E27" s="3"/>
      <c r="F27" s="3"/>
      <c r="G27" s="731"/>
      <c r="H27" s="732" t="s">
        <v>170</v>
      </c>
      <c r="I27" s="732" t="s">
        <v>171</v>
      </c>
      <c r="J27" s="732" t="s">
        <v>172</v>
      </c>
      <c r="K27" s="732" t="s">
        <v>173</v>
      </c>
      <c r="L27" s="732" t="s">
        <v>174</v>
      </c>
      <c r="M27" s="732" t="s">
        <v>175</v>
      </c>
      <c r="N27" s="732" t="s">
        <v>176</v>
      </c>
      <c r="O27" s="732" t="s">
        <v>177</v>
      </c>
      <c r="P27" s="732" t="s">
        <v>178</v>
      </c>
      <c r="Q27" s="732" t="s">
        <v>179</v>
      </c>
      <c r="R27" s="732" t="s">
        <v>180</v>
      </c>
      <c r="S27" s="732" t="s">
        <v>181</v>
      </c>
      <c r="T27" s="732" t="s">
        <v>182</v>
      </c>
      <c r="U27" s="732" t="s">
        <v>183</v>
      </c>
      <c r="V27" s="732" t="s">
        <v>184</v>
      </c>
      <c r="W27" s="732" t="s">
        <v>185</v>
      </c>
      <c r="X27" s="732" t="s">
        <v>186</v>
      </c>
      <c r="Y27" s="732" t="s">
        <v>187</v>
      </c>
      <c r="Z27" s="732" t="s">
        <v>188</v>
      </c>
      <c r="AA27" s="732" t="s">
        <v>189</v>
      </c>
      <c r="AB27" s="732" t="s">
        <v>190</v>
      </c>
      <c r="AC27" s="732" t="s">
        <v>191</v>
      </c>
      <c r="AD27" s="732" t="s">
        <v>192</v>
      </c>
      <c r="AE27" s="732" t="s">
        <v>193</v>
      </c>
      <c r="AF27" s="732" t="s">
        <v>194</v>
      </c>
      <c r="AG27" s="732" t="s">
        <v>195</v>
      </c>
      <c r="AH27" s="733" t="s">
        <v>196</v>
      </c>
      <c r="AI27" s="733" t="s">
        <v>198</v>
      </c>
      <c r="AJ27" s="733" t="s">
        <v>199</v>
      </c>
      <c r="AK27" s="733" t="s">
        <v>200</v>
      </c>
      <c r="AL27" s="733" t="s">
        <v>202</v>
      </c>
      <c r="AM27" s="733" t="s">
        <v>203</v>
      </c>
      <c r="AN27" s="733" t="s">
        <v>208</v>
      </c>
      <c r="AO27" s="733" t="s">
        <v>210</v>
      </c>
      <c r="AP27" s="734" t="s">
        <v>214</v>
      </c>
      <c r="AQ27" s="734" t="s">
        <v>244</v>
      </c>
      <c r="AR27" s="734" t="s">
        <v>259</v>
      </c>
      <c r="AS27" s="734" t="s">
        <v>266</v>
      </c>
      <c r="AT27" s="734" t="s">
        <v>269</v>
      </c>
      <c r="AU27" s="734" t="s">
        <v>286</v>
      </c>
      <c r="AV27" s="734" t="s">
        <v>298</v>
      </c>
      <c r="AW27" s="734" t="s">
        <v>299</v>
      </c>
      <c r="AX27" s="734" t="s">
        <v>365</v>
      </c>
      <c r="AY27" s="734" t="s">
        <v>370</v>
      </c>
      <c r="AZ27" s="734" t="s">
        <v>386</v>
      </c>
      <c r="BA27" s="734" t="s">
        <v>389</v>
      </c>
      <c r="BB27" s="734" t="s">
        <v>398</v>
      </c>
      <c r="BC27" s="734" t="s">
        <v>402</v>
      </c>
      <c r="BD27" s="734" t="s">
        <v>456</v>
      </c>
      <c r="BE27" s="734" t="s">
        <v>479</v>
      </c>
      <c r="BF27" s="734" t="s">
        <v>536</v>
      </c>
      <c r="BG27" s="734" t="s">
        <v>594</v>
      </c>
    </row>
    <row r="28" spans="1:59" s="61" customFormat="1" ht="16.5" x14ac:dyDescent="0.2">
      <c r="A28" s="3"/>
      <c r="B28" s="3"/>
      <c r="C28" s="3"/>
      <c r="D28" s="3"/>
      <c r="E28" s="3"/>
      <c r="F28" s="3"/>
      <c r="G28" s="735" t="s">
        <v>61</v>
      </c>
      <c r="H28" s="736">
        <v>697</v>
      </c>
      <c r="I28" s="736">
        <v>675</v>
      </c>
      <c r="J28" s="736">
        <v>619</v>
      </c>
      <c r="K28" s="736">
        <v>826</v>
      </c>
      <c r="L28" s="736">
        <v>655</v>
      </c>
      <c r="M28" s="736">
        <v>815</v>
      </c>
      <c r="N28" s="736">
        <v>681</v>
      </c>
      <c r="O28" s="736">
        <v>1011</v>
      </c>
      <c r="P28" s="736">
        <v>862</v>
      </c>
      <c r="Q28" s="736">
        <v>865</v>
      </c>
      <c r="R28" s="736">
        <v>903</v>
      </c>
      <c r="S28" s="736">
        <v>829</v>
      </c>
      <c r="T28" s="736">
        <v>957</v>
      </c>
      <c r="U28" s="736">
        <v>1049</v>
      </c>
      <c r="V28" s="736">
        <v>1015</v>
      </c>
      <c r="W28" s="736">
        <v>1149</v>
      </c>
      <c r="X28" s="736">
        <v>601</v>
      </c>
      <c r="Y28" s="736">
        <v>1069</v>
      </c>
      <c r="Z28" s="736">
        <v>939</v>
      </c>
      <c r="AA28" s="736">
        <v>552</v>
      </c>
      <c r="AB28" s="736">
        <v>855</v>
      </c>
      <c r="AC28" s="736">
        <v>976</v>
      </c>
      <c r="AD28" s="736">
        <v>1392</v>
      </c>
      <c r="AE28" s="736">
        <v>1125</v>
      </c>
      <c r="AF28" s="736">
        <v>2202</v>
      </c>
      <c r="AG28" s="736">
        <v>2004</v>
      </c>
      <c r="AH28" s="737">
        <v>2503</v>
      </c>
      <c r="AI28" s="737">
        <v>2952</v>
      </c>
      <c r="AJ28" s="737">
        <v>2754</v>
      </c>
      <c r="AK28" s="737">
        <v>2585</v>
      </c>
      <c r="AL28" s="737">
        <v>2679</v>
      </c>
      <c r="AM28" s="737">
        <v>2969</v>
      </c>
      <c r="AN28" s="737">
        <v>2849</v>
      </c>
      <c r="AO28" s="737">
        <v>2109</v>
      </c>
      <c r="AP28" s="738">
        <v>3192</v>
      </c>
      <c r="AQ28" s="738">
        <v>2858</v>
      </c>
      <c r="AR28" s="738">
        <v>2252</v>
      </c>
      <c r="AS28" s="738">
        <v>3554</v>
      </c>
      <c r="AT28" s="738">
        <v>2982</v>
      </c>
      <c r="AU28" s="738">
        <v>3268</v>
      </c>
      <c r="AV28" s="738">
        <v>2336</v>
      </c>
      <c r="AW28" s="738">
        <v>3474</v>
      </c>
      <c r="AX28" s="738">
        <v>3157</v>
      </c>
      <c r="AY28" s="738">
        <v>3619</v>
      </c>
      <c r="AZ28" s="738">
        <v>2842</v>
      </c>
      <c r="BA28" s="738">
        <v>3131</v>
      </c>
      <c r="BB28" s="738">
        <f>9003-BA28-AZ28</f>
        <v>3030</v>
      </c>
      <c r="BC28" s="738">
        <f>12469-AZ28-BA28-BB28</f>
        <v>3466</v>
      </c>
      <c r="BD28" s="738">
        <v>3591</v>
      </c>
      <c r="BE28" s="738">
        <v>3177</v>
      </c>
      <c r="BF28" s="738">
        <v>3024</v>
      </c>
      <c r="BG28" s="738">
        <v>3603</v>
      </c>
    </row>
    <row r="29" spans="1:59" s="61" customFormat="1" ht="16.5" x14ac:dyDescent="0.2">
      <c r="A29" s="3"/>
      <c r="B29" s="3"/>
      <c r="C29" s="3"/>
      <c r="D29" s="3"/>
      <c r="E29" s="3"/>
      <c r="F29" s="3"/>
      <c r="G29" s="735" t="s">
        <v>62</v>
      </c>
      <c r="H29" s="736">
        <v>1383</v>
      </c>
      <c r="I29" s="736">
        <v>1752</v>
      </c>
      <c r="J29" s="736">
        <v>2669</v>
      </c>
      <c r="K29" s="736">
        <v>2226</v>
      </c>
      <c r="L29" s="736">
        <v>1365</v>
      </c>
      <c r="M29" s="736">
        <v>1856</v>
      </c>
      <c r="N29" s="736">
        <v>2686</v>
      </c>
      <c r="O29" s="736">
        <v>2182</v>
      </c>
      <c r="P29" s="736">
        <v>1672</v>
      </c>
      <c r="Q29" s="736">
        <v>1752</v>
      </c>
      <c r="R29" s="736">
        <v>2555</v>
      </c>
      <c r="S29" s="736">
        <v>1755</v>
      </c>
      <c r="T29" s="736">
        <v>1600</v>
      </c>
      <c r="U29" s="736">
        <v>1821</v>
      </c>
      <c r="V29" s="736">
        <v>2705</v>
      </c>
      <c r="W29" s="736">
        <v>1746</v>
      </c>
      <c r="X29" s="736">
        <v>1356</v>
      </c>
      <c r="Y29" s="736">
        <v>1657</v>
      </c>
      <c r="Z29" s="736">
        <v>2159</v>
      </c>
      <c r="AA29" s="736">
        <v>1580</v>
      </c>
      <c r="AB29" s="736">
        <v>1256</v>
      </c>
      <c r="AC29" s="736">
        <v>1748</v>
      </c>
      <c r="AD29" s="736">
        <v>2311</v>
      </c>
      <c r="AE29" s="736">
        <v>1681</v>
      </c>
      <c r="AF29" s="736">
        <v>1486</v>
      </c>
      <c r="AG29" s="736">
        <v>2039</v>
      </c>
      <c r="AH29" s="737">
        <v>2667</v>
      </c>
      <c r="AI29" s="737">
        <v>2687</v>
      </c>
      <c r="AJ29" s="737">
        <v>2181</v>
      </c>
      <c r="AK29" s="737">
        <v>2695</v>
      </c>
      <c r="AL29" s="737">
        <v>3950</v>
      </c>
      <c r="AM29" s="737">
        <v>3372</v>
      </c>
      <c r="AN29" s="737">
        <v>2664</v>
      </c>
      <c r="AO29" s="737">
        <v>3291</v>
      </c>
      <c r="AP29" s="738">
        <v>4263</v>
      </c>
      <c r="AQ29" s="738">
        <v>3654</v>
      </c>
      <c r="AR29" s="738">
        <v>3012</v>
      </c>
      <c r="AS29" s="738">
        <v>3149</v>
      </c>
      <c r="AT29" s="738">
        <v>4063</v>
      </c>
      <c r="AU29" s="738">
        <v>3870</v>
      </c>
      <c r="AV29" s="738">
        <v>2735</v>
      </c>
      <c r="AW29" s="738">
        <v>3111</v>
      </c>
      <c r="AX29" s="738">
        <v>3845</v>
      </c>
      <c r="AY29" s="738">
        <v>3435</v>
      </c>
      <c r="AZ29" s="738">
        <v>2684</v>
      </c>
      <c r="BA29" s="738">
        <v>3045</v>
      </c>
      <c r="BB29" s="738">
        <f>9589-BA29-AZ29</f>
        <v>3860</v>
      </c>
      <c r="BC29" s="738">
        <f>13405-AZ29-BA29-BB29</f>
        <v>3816</v>
      </c>
      <c r="BD29" s="738">
        <v>2797</v>
      </c>
      <c r="BE29" s="739">
        <v>3187</v>
      </c>
      <c r="BF29" s="739">
        <v>3451</v>
      </c>
      <c r="BG29" s="739">
        <v>3798</v>
      </c>
    </row>
    <row r="30" spans="1:59" s="61" customFormat="1" ht="17.25" thickBot="1" x14ac:dyDescent="0.25">
      <c r="A30" s="3"/>
      <c r="B30" s="3"/>
      <c r="C30" s="3"/>
      <c r="D30" s="3"/>
      <c r="E30" s="3"/>
      <c r="F30" s="3"/>
      <c r="G30" s="740" t="s">
        <v>197</v>
      </c>
      <c r="H30" s="741">
        <f t="shared" ref="H30:Y30" si="0">H29-H28</f>
        <v>686</v>
      </c>
      <c r="I30" s="741">
        <f t="shared" si="0"/>
        <v>1077</v>
      </c>
      <c r="J30" s="741">
        <f t="shared" si="0"/>
        <v>2050</v>
      </c>
      <c r="K30" s="741">
        <f t="shared" si="0"/>
        <v>1400</v>
      </c>
      <c r="L30" s="741">
        <f t="shared" si="0"/>
        <v>710</v>
      </c>
      <c r="M30" s="741">
        <f t="shared" si="0"/>
        <v>1041</v>
      </c>
      <c r="N30" s="741">
        <f t="shared" si="0"/>
        <v>2005</v>
      </c>
      <c r="O30" s="741">
        <f t="shared" si="0"/>
        <v>1171</v>
      </c>
      <c r="P30" s="741">
        <f t="shared" si="0"/>
        <v>810</v>
      </c>
      <c r="Q30" s="741">
        <f t="shared" si="0"/>
        <v>887</v>
      </c>
      <c r="R30" s="741">
        <f t="shared" si="0"/>
        <v>1652</v>
      </c>
      <c r="S30" s="741">
        <f t="shared" si="0"/>
        <v>926</v>
      </c>
      <c r="T30" s="741">
        <f t="shared" si="0"/>
        <v>643</v>
      </c>
      <c r="U30" s="741">
        <f t="shared" si="0"/>
        <v>772</v>
      </c>
      <c r="V30" s="741">
        <f t="shared" si="0"/>
        <v>1690</v>
      </c>
      <c r="W30" s="741">
        <f t="shared" si="0"/>
        <v>597</v>
      </c>
      <c r="X30" s="741">
        <f t="shared" si="0"/>
        <v>755</v>
      </c>
      <c r="Y30" s="741">
        <f t="shared" si="0"/>
        <v>588</v>
      </c>
      <c r="Z30" s="741">
        <f>Z28-Z29</f>
        <v>-1220</v>
      </c>
      <c r="AA30" s="741">
        <f t="shared" ref="AA30:AM30" si="1">AA28-AA29</f>
        <v>-1028</v>
      </c>
      <c r="AB30" s="741">
        <f t="shared" si="1"/>
        <v>-401</v>
      </c>
      <c r="AC30" s="741">
        <f t="shared" si="1"/>
        <v>-772</v>
      </c>
      <c r="AD30" s="741">
        <f t="shared" si="1"/>
        <v>-919</v>
      </c>
      <c r="AE30" s="741">
        <f t="shared" si="1"/>
        <v>-556</v>
      </c>
      <c r="AF30" s="741">
        <f t="shared" si="1"/>
        <v>716</v>
      </c>
      <c r="AG30" s="741">
        <f t="shared" si="1"/>
        <v>-35</v>
      </c>
      <c r="AH30" s="742">
        <f t="shared" si="1"/>
        <v>-164</v>
      </c>
      <c r="AI30" s="742">
        <f t="shared" si="1"/>
        <v>265</v>
      </c>
      <c r="AJ30" s="742">
        <f t="shared" si="1"/>
        <v>573</v>
      </c>
      <c r="AK30" s="742">
        <f t="shared" si="1"/>
        <v>-110</v>
      </c>
      <c r="AL30" s="742">
        <f t="shared" si="1"/>
        <v>-1271</v>
      </c>
      <c r="AM30" s="742">
        <f t="shared" si="1"/>
        <v>-403</v>
      </c>
      <c r="AN30" s="742">
        <f t="shared" ref="AN30:AS30" si="2">AN28-AN29</f>
        <v>185</v>
      </c>
      <c r="AO30" s="742">
        <f t="shared" si="2"/>
        <v>-1182</v>
      </c>
      <c r="AP30" s="380">
        <f t="shared" si="2"/>
        <v>-1071</v>
      </c>
      <c r="AQ30" s="380">
        <f t="shared" si="2"/>
        <v>-796</v>
      </c>
      <c r="AR30" s="380">
        <f t="shared" si="2"/>
        <v>-760</v>
      </c>
      <c r="AS30" s="380">
        <f t="shared" si="2"/>
        <v>405</v>
      </c>
      <c r="AT30" s="380">
        <f t="shared" ref="AT30:BD30" si="3">AT28-AT29</f>
        <v>-1081</v>
      </c>
      <c r="AU30" s="380">
        <f t="shared" si="3"/>
        <v>-602</v>
      </c>
      <c r="AV30" s="380">
        <f t="shared" si="3"/>
        <v>-399</v>
      </c>
      <c r="AW30" s="380">
        <f t="shared" si="3"/>
        <v>363</v>
      </c>
      <c r="AX30" s="380">
        <f t="shared" si="3"/>
        <v>-688</v>
      </c>
      <c r="AY30" s="380">
        <f t="shared" si="3"/>
        <v>184</v>
      </c>
      <c r="AZ30" s="380">
        <f t="shared" si="3"/>
        <v>158</v>
      </c>
      <c r="BA30" s="380">
        <f t="shared" si="3"/>
        <v>86</v>
      </c>
      <c r="BB30" s="380">
        <f t="shared" si="3"/>
        <v>-830</v>
      </c>
      <c r="BC30" s="380">
        <f t="shared" si="3"/>
        <v>-350</v>
      </c>
      <c r="BD30" s="380">
        <f t="shared" si="3"/>
        <v>794</v>
      </c>
      <c r="BE30" s="380">
        <v>784</v>
      </c>
      <c r="BF30" s="380">
        <v>357</v>
      </c>
      <c r="BG30" s="380">
        <v>162</v>
      </c>
    </row>
    <row r="31" spans="1:59" s="61" customFormat="1" x14ac:dyDescent="0.2">
      <c r="A31" s="3"/>
      <c r="B31" s="3"/>
      <c r="C31" s="3"/>
      <c r="D31" s="3"/>
      <c r="E31" s="3"/>
      <c r="F31" s="3"/>
    </row>
    <row r="32" spans="1:59" x14ac:dyDescent="0.2">
      <c r="A32" s="122"/>
      <c r="B32" s="122"/>
    </row>
    <row r="33" spans="1:48" ht="15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48" ht="15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48" ht="16.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AT35" s="123"/>
      <c r="AU35" s="123"/>
      <c r="AV35" s="123"/>
    </row>
    <row r="36" spans="1:48" ht="16.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AT36" s="123"/>
      <c r="AU36" s="123"/>
      <c r="AV36" s="123"/>
    </row>
    <row r="37" spans="1:48" ht="16.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48" ht="16.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48" ht="16.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48" ht="16.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48" ht="16.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48" ht="16.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48" ht="16.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48" ht="17.2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48" ht="16.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48" ht="16.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48" ht="16.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48" ht="16.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6" ht="16.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61"/>
    </row>
    <row r="50" spans="1:16" ht="16.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61"/>
    </row>
    <row r="51" spans="1:16" ht="16.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61"/>
    </row>
    <row r="52" spans="1:16" ht="16.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61"/>
    </row>
    <row r="53" spans="1:16" ht="16.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61"/>
    </row>
    <row r="54" spans="1:16" ht="16.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61"/>
    </row>
    <row r="55" spans="1:16" ht="16.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61"/>
    </row>
    <row r="56" spans="1:16" ht="16.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61"/>
    </row>
    <row r="57" spans="1:16" ht="16.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61"/>
    </row>
    <row r="58" spans="1:16" ht="16.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1"/>
    </row>
    <row r="59" spans="1:16" ht="16.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1"/>
    </row>
    <row r="60" spans="1:16" ht="16.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61"/>
    </row>
    <row r="61" spans="1:16" ht="16.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61"/>
    </row>
    <row r="62" spans="1:16" ht="16.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61"/>
    </row>
    <row r="63" spans="1:16" ht="16.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61"/>
    </row>
    <row r="64" spans="1:16" ht="16.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61"/>
    </row>
    <row r="65" spans="1:16" ht="16.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61"/>
    </row>
    <row r="66" spans="1:16" ht="16.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61"/>
    </row>
    <row r="67" spans="1:16" ht="16.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61"/>
    </row>
    <row r="68" spans="1:16" ht="16.5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61"/>
    </row>
    <row r="69" spans="1:16" ht="16.5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6" ht="16.5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6" ht="16.5" x14ac:dyDescent="0.25">
      <c r="A71" s="124"/>
      <c r="B71" s="125"/>
      <c r="C71" s="125"/>
    </row>
    <row r="72" spans="1:16" ht="13.5" thickBot="1" x14ac:dyDescent="0.25"/>
    <row r="73" spans="1:16" ht="30.75" customHeight="1" thickBot="1" x14ac:dyDescent="0.3">
      <c r="A73" s="593" t="s">
        <v>26</v>
      </c>
      <c r="B73" s="676" t="s">
        <v>585</v>
      </c>
      <c r="C73" s="677" t="s">
        <v>586</v>
      </c>
      <c r="D73" s="126"/>
      <c r="E73" s="126"/>
    </row>
    <row r="74" spans="1:16" ht="13.5" customHeight="1" x14ac:dyDescent="0.25">
      <c r="A74" s="594"/>
      <c r="B74" s="678"/>
      <c r="C74" s="679"/>
      <c r="D74" s="126"/>
      <c r="E74" s="126"/>
      <c r="G74" s="127"/>
    </row>
    <row r="75" spans="1:16" s="129" customFormat="1" ht="15.75" x14ac:dyDescent="0.25">
      <c r="A75" s="595" t="s">
        <v>284</v>
      </c>
      <c r="B75" s="680">
        <v>3749.6</v>
      </c>
      <c r="C75" s="680">
        <v>3701.89</v>
      </c>
      <c r="D75" s="126"/>
      <c r="E75" s="128"/>
      <c r="G75" s="130"/>
      <c r="I75" s="131"/>
      <c r="J75" s="132"/>
    </row>
    <row r="76" spans="1:16" s="129" customFormat="1" ht="16.5" customHeight="1" x14ac:dyDescent="0.25">
      <c r="A76" s="595" t="s">
        <v>54</v>
      </c>
      <c r="B76" s="680">
        <v>4250.62</v>
      </c>
      <c r="C76" s="680">
        <v>4152.71</v>
      </c>
      <c r="D76" s="126"/>
      <c r="E76" s="133"/>
      <c r="G76" s="130"/>
      <c r="I76" s="131"/>
      <c r="J76" s="132"/>
    </row>
    <row r="77" spans="1:16" s="129" customFormat="1" ht="15.75" x14ac:dyDescent="0.25">
      <c r="A77" s="595" t="s">
        <v>133</v>
      </c>
      <c r="B77" s="680">
        <v>5232.2</v>
      </c>
      <c r="C77" s="680">
        <v>5355.04</v>
      </c>
      <c r="D77" s="126"/>
      <c r="E77" s="128"/>
      <c r="G77" s="130"/>
      <c r="I77" s="131"/>
      <c r="J77" s="132"/>
    </row>
    <row r="78" spans="1:16" s="129" customFormat="1" ht="15.75" x14ac:dyDescent="0.25">
      <c r="A78" s="596" t="s">
        <v>294</v>
      </c>
      <c r="B78" s="681">
        <v>5748.02</v>
      </c>
      <c r="C78" s="681">
        <v>5620.83</v>
      </c>
      <c r="D78" s="126"/>
      <c r="E78" s="128"/>
      <c r="F78" s="134"/>
      <c r="G78" s="135"/>
      <c r="I78" s="136"/>
      <c r="J78" s="137"/>
    </row>
    <row r="79" spans="1:16" s="129" customFormat="1" ht="15.75" x14ac:dyDescent="0.25">
      <c r="A79" s="595" t="s">
        <v>1</v>
      </c>
      <c r="B79" s="680">
        <v>6056.07</v>
      </c>
      <c r="C79" s="680">
        <v>6305.93</v>
      </c>
      <c r="D79" s="126"/>
      <c r="E79" s="128"/>
      <c r="F79" s="134"/>
      <c r="G79" s="135"/>
      <c r="I79" s="136"/>
      <c r="J79" s="137"/>
    </row>
    <row r="80" spans="1:16" s="129" customFormat="1" ht="15.75" x14ac:dyDescent="0.25">
      <c r="A80" s="595" t="s">
        <v>295</v>
      </c>
      <c r="B80" s="680">
        <v>6362.01</v>
      </c>
      <c r="C80" s="680">
        <v>5649.95</v>
      </c>
      <c r="D80" s="126"/>
      <c r="E80" s="128"/>
      <c r="F80" s="134"/>
      <c r="G80" s="135"/>
      <c r="I80" s="136"/>
      <c r="J80" s="137"/>
    </row>
    <row r="81" spans="1:11" ht="15.75" hidden="1" x14ac:dyDescent="0.25">
      <c r="A81" s="596" t="s">
        <v>293</v>
      </c>
      <c r="B81" s="681"/>
      <c r="C81" s="681"/>
      <c r="D81" s="126"/>
      <c r="E81" s="138"/>
      <c r="F81" s="139"/>
      <c r="G81" s="122"/>
      <c r="H81" s="122"/>
      <c r="I81" s="140"/>
      <c r="J81" s="140"/>
    </row>
    <row r="82" spans="1:11" ht="15.75" x14ac:dyDescent="0.25">
      <c r="A82" s="595" t="s">
        <v>0</v>
      </c>
      <c r="B82" s="680">
        <v>6707</v>
      </c>
      <c r="C82" s="680">
        <v>6636.93</v>
      </c>
      <c r="D82" s="126"/>
      <c r="E82" s="128"/>
      <c r="F82" s="122"/>
      <c r="G82" s="141"/>
      <c r="H82" s="142"/>
      <c r="I82" s="126"/>
      <c r="J82" s="143"/>
      <c r="K82" s="144"/>
    </row>
    <row r="83" spans="1:11" s="150" customFormat="1" ht="16.5" thickBot="1" x14ac:dyDescent="0.3">
      <c r="A83" s="597" t="s">
        <v>285</v>
      </c>
      <c r="B83" s="682">
        <v>8979.68</v>
      </c>
      <c r="C83" s="682">
        <v>9204.08</v>
      </c>
      <c r="D83" s="126"/>
      <c r="E83" s="128"/>
      <c r="F83" s="145"/>
      <c r="G83" s="146"/>
      <c r="H83" s="147"/>
      <c r="I83" s="148"/>
      <c r="J83" s="149"/>
    </row>
    <row r="84" spans="1:11" x14ac:dyDescent="0.2">
      <c r="E84" s="122"/>
      <c r="F84" s="122"/>
    </row>
    <row r="85" spans="1:11" ht="29.25" customHeight="1" x14ac:dyDescent="0.2">
      <c r="A85" s="151"/>
      <c r="C85" s="152"/>
      <c r="E85" s="122"/>
      <c r="G85" s="122"/>
    </row>
    <row r="86" spans="1:11" ht="31.5" customHeight="1" x14ac:dyDescent="0.2">
      <c r="A86" s="122"/>
      <c r="B86" s="122"/>
      <c r="C86" s="122"/>
      <c r="D86" s="122"/>
      <c r="E86" s="122"/>
      <c r="F86" s="122"/>
      <c r="G86" s="122"/>
    </row>
    <row r="87" spans="1:11" x14ac:dyDescent="0.2">
      <c r="A87" s="122"/>
      <c r="B87" s="122"/>
      <c r="C87" s="122"/>
      <c r="D87" s="122"/>
      <c r="E87" s="122"/>
      <c r="F87" s="122"/>
      <c r="G87" s="122"/>
    </row>
    <row r="88" spans="1:11" x14ac:dyDescent="0.2">
      <c r="A88" s="122"/>
      <c r="B88" s="122"/>
      <c r="C88" s="122"/>
      <c r="D88" s="122"/>
      <c r="E88" s="122"/>
      <c r="F88" s="122"/>
      <c r="G88" s="122"/>
    </row>
    <row r="89" spans="1:11" x14ac:dyDescent="0.2">
      <c r="A89" s="122"/>
      <c r="B89" s="122"/>
      <c r="C89" s="122"/>
      <c r="D89" s="122"/>
      <c r="E89" s="122"/>
      <c r="F89" s="122"/>
      <c r="G89" s="122"/>
    </row>
    <row r="90" spans="1:11" x14ac:dyDescent="0.2">
      <c r="A90" s="122"/>
      <c r="B90" s="122"/>
      <c r="C90" s="122"/>
      <c r="D90" s="122"/>
      <c r="E90" s="122"/>
      <c r="F90" s="122"/>
      <c r="G90" s="122"/>
    </row>
    <row r="91" spans="1:11" x14ac:dyDescent="0.2">
      <c r="A91" s="122"/>
      <c r="B91" s="122"/>
      <c r="C91" s="122"/>
      <c r="D91" s="122"/>
      <c r="E91" s="122"/>
      <c r="F91" s="122"/>
      <c r="G91" s="122"/>
    </row>
    <row r="92" spans="1:11" x14ac:dyDescent="0.2">
      <c r="A92" s="122"/>
      <c r="B92" s="122"/>
      <c r="C92" s="122"/>
      <c r="D92" s="122"/>
      <c r="E92" s="122"/>
      <c r="F92" s="122"/>
      <c r="G92" s="122"/>
    </row>
    <row r="93" spans="1:11" x14ac:dyDescent="0.2">
      <c r="A93" s="122"/>
      <c r="B93" s="122"/>
      <c r="C93" s="122"/>
      <c r="D93" s="122"/>
      <c r="E93" s="122"/>
      <c r="F93" s="122"/>
      <c r="G93" s="122"/>
    </row>
    <row r="94" spans="1:11" x14ac:dyDescent="0.2">
      <c r="A94" s="122"/>
      <c r="B94" s="122"/>
      <c r="C94" s="122"/>
      <c r="D94" s="122"/>
      <c r="E94" s="122"/>
      <c r="F94" s="122"/>
      <c r="G94" s="122"/>
    </row>
    <row r="95" spans="1:11" x14ac:dyDescent="0.2">
      <c r="A95" s="122"/>
      <c r="B95" s="122"/>
      <c r="C95" s="122"/>
      <c r="D95" s="122"/>
      <c r="E95" s="122"/>
      <c r="F95" s="122"/>
      <c r="G95" s="122"/>
    </row>
    <row r="96" spans="1:11" x14ac:dyDescent="0.2">
      <c r="A96" s="122"/>
      <c r="B96" s="122"/>
      <c r="C96" s="122"/>
      <c r="D96" s="122"/>
      <c r="E96" s="122"/>
      <c r="F96" s="122"/>
      <c r="G96" s="122"/>
    </row>
    <row r="97" spans="1:19" x14ac:dyDescent="0.2">
      <c r="A97" s="122"/>
      <c r="B97" s="122"/>
      <c r="C97" s="122"/>
      <c r="D97" s="122"/>
      <c r="E97" s="122"/>
      <c r="F97" s="122"/>
      <c r="G97" s="122"/>
    </row>
    <row r="98" spans="1:19" x14ac:dyDescent="0.2">
      <c r="A98" s="122"/>
      <c r="B98" s="122"/>
      <c r="C98" s="122"/>
      <c r="D98" s="122"/>
      <c r="E98" s="122"/>
      <c r="F98" s="122"/>
      <c r="G98" s="122"/>
    </row>
    <row r="99" spans="1:19" x14ac:dyDescent="0.2">
      <c r="A99" s="122"/>
      <c r="B99" s="122"/>
      <c r="C99" s="122"/>
      <c r="D99" s="122"/>
      <c r="E99" s="122"/>
      <c r="F99" s="122"/>
      <c r="G99" s="122"/>
    </row>
    <row r="100" spans="1:19" x14ac:dyDescent="0.2">
      <c r="A100" s="122"/>
      <c r="B100" s="3"/>
      <c r="C100" s="60"/>
      <c r="D100" s="122"/>
      <c r="E100" s="122"/>
      <c r="F100" s="122"/>
      <c r="G100" s="122"/>
    </row>
    <row r="101" spans="1:19" ht="13.5" thickBot="1" x14ac:dyDescent="0.25">
      <c r="A101" s="122"/>
      <c r="B101" s="3"/>
      <c r="C101" s="3"/>
      <c r="D101" s="122"/>
      <c r="E101" s="122"/>
      <c r="F101" s="122"/>
      <c r="G101" s="122"/>
    </row>
    <row r="102" spans="1:19" s="61" customFormat="1" ht="16.5" customHeight="1" thickBot="1" x14ac:dyDescent="0.25">
      <c r="A102" s="772" t="s">
        <v>155</v>
      </c>
      <c r="B102" s="774" t="s">
        <v>5</v>
      </c>
      <c r="C102" s="775"/>
      <c r="D102" s="776"/>
      <c r="E102" s="774" t="s">
        <v>6</v>
      </c>
      <c r="F102" s="775"/>
      <c r="G102" s="776"/>
      <c r="H102" s="769" t="s">
        <v>8</v>
      </c>
      <c r="I102" s="770"/>
      <c r="J102" s="771"/>
      <c r="K102" s="769" t="s">
        <v>7</v>
      </c>
      <c r="L102" s="770"/>
      <c r="M102" s="771"/>
      <c r="N102" s="769" t="s">
        <v>151</v>
      </c>
      <c r="O102" s="770"/>
      <c r="P102" s="771"/>
      <c r="Q102" s="769" t="s">
        <v>152</v>
      </c>
      <c r="R102" s="770"/>
      <c r="S102" s="771"/>
    </row>
    <row r="103" spans="1:19" s="61" customFormat="1" ht="16.5" thickBot="1" x14ac:dyDescent="0.3">
      <c r="A103" s="773"/>
      <c r="B103" s="598">
        <v>2015</v>
      </c>
      <c r="C103" s="599">
        <v>2016</v>
      </c>
      <c r="D103" s="600">
        <v>2017</v>
      </c>
      <c r="E103" s="598">
        <v>2015</v>
      </c>
      <c r="F103" s="599">
        <v>2016</v>
      </c>
      <c r="G103" s="600">
        <v>2017</v>
      </c>
      <c r="H103" s="598">
        <v>2015</v>
      </c>
      <c r="I103" s="599">
        <v>2016</v>
      </c>
      <c r="J103" s="600">
        <v>2017</v>
      </c>
      <c r="K103" s="598">
        <v>2015</v>
      </c>
      <c r="L103" s="599">
        <v>2016</v>
      </c>
      <c r="M103" s="600">
        <v>2017</v>
      </c>
      <c r="N103" s="598">
        <v>2015</v>
      </c>
      <c r="O103" s="599">
        <v>2016</v>
      </c>
      <c r="P103" s="600">
        <v>2017</v>
      </c>
      <c r="Q103" s="598">
        <v>2015</v>
      </c>
      <c r="R103" s="599">
        <v>2016</v>
      </c>
      <c r="S103" s="600">
        <v>2017</v>
      </c>
    </row>
    <row r="104" spans="1:19" s="61" customFormat="1" ht="16.5" x14ac:dyDescent="0.25">
      <c r="A104" s="601" t="s">
        <v>9</v>
      </c>
      <c r="B104" s="602">
        <v>5815.07</v>
      </c>
      <c r="C104" s="603">
        <v>4462.3</v>
      </c>
      <c r="D104" s="604">
        <v>5736.99</v>
      </c>
      <c r="E104" s="605">
        <v>14766.91</v>
      </c>
      <c r="F104" s="604">
        <v>8479.8799999999992</v>
      </c>
      <c r="G104" s="606">
        <v>9980.7199999999993</v>
      </c>
      <c r="H104" s="602">
        <v>1243.48</v>
      </c>
      <c r="I104" s="603">
        <v>853.85</v>
      </c>
      <c r="J104" s="604">
        <v>971.76</v>
      </c>
      <c r="K104" s="607">
        <v>784.33</v>
      </c>
      <c r="L104" s="608">
        <v>499.9</v>
      </c>
      <c r="M104" s="604">
        <v>748</v>
      </c>
      <c r="N104" s="607">
        <v>1251.8499999999999</v>
      </c>
      <c r="O104" s="608">
        <v>1097.3800000000001</v>
      </c>
      <c r="P104" s="604">
        <v>1192.6199999999999</v>
      </c>
      <c r="Q104" s="607">
        <v>17.100000000000001</v>
      </c>
      <c r="R104" s="608">
        <v>14.02</v>
      </c>
      <c r="S104" s="604">
        <v>16.809999999999999</v>
      </c>
    </row>
    <row r="105" spans="1:19" s="61" customFormat="1" ht="16.5" x14ac:dyDescent="0.25">
      <c r="A105" s="609" t="s">
        <v>10</v>
      </c>
      <c r="B105" s="610">
        <v>5701.4874999999993</v>
      </c>
      <c r="C105" s="611">
        <v>4594.96</v>
      </c>
      <c r="D105" s="612">
        <v>5941.1</v>
      </c>
      <c r="E105" s="613">
        <v>14531.125</v>
      </c>
      <c r="F105" s="612">
        <v>8306.4269047619055</v>
      </c>
      <c r="G105" s="614">
        <v>10615.53</v>
      </c>
      <c r="H105" s="610">
        <v>1197.5999999999999</v>
      </c>
      <c r="I105" s="611">
        <v>920.24</v>
      </c>
      <c r="J105" s="612">
        <v>1007.35</v>
      </c>
      <c r="K105" s="615">
        <v>785.55</v>
      </c>
      <c r="L105" s="616">
        <v>505.57</v>
      </c>
      <c r="M105" s="612">
        <v>774.9</v>
      </c>
      <c r="N105" s="615">
        <v>1227.19</v>
      </c>
      <c r="O105" s="616">
        <v>1199.9100000000001</v>
      </c>
      <c r="P105" s="612">
        <v>1234.33</v>
      </c>
      <c r="Q105" s="615">
        <v>16.84</v>
      </c>
      <c r="R105" s="616">
        <v>15.07</v>
      </c>
      <c r="S105" s="612">
        <v>17.86</v>
      </c>
    </row>
    <row r="106" spans="1:19" s="61" customFormat="1" ht="16.5" x14ac:dyDescent="0.25">
      <c r="A106" s="609" t="s">
        <v>11</v>
      </c>
      <c r="B106" s="610">
        <v>5925.4554545454539</v>
      </c>
      <c r="C106" s="611">
        <v>4947.04</v>
      </c>
      <c r="D106" s="612">
        <v>5821.09</v>
      </c>
      <c r="E106" s="613">
        <v>13742.160909090908</v>
      </c>
      <c r="F106" s="612">
        <v>8700.9538095238095</v>
      </c>
      <c r="G106" s="614">
        <v>10225.65</v>
      </c>
      <c r="H106" s="610">
        <v>1138.6400000000001</v>
      </c>
      <c r="I106" s="611">
        <v>968.43</v>
      </c>
      <c r="J106" s="612">
        <v>962.26</v>
      </c>
      <c r="K106" s="615">
        <v>786.32</v>
      </c>
      <c r="L106" s="616">
        <v>567.38</v>
      </c>
      <c r="M106" s="612">
        <v>776.3</v>
      </c>
      <c r="N106" s="615">
        <v>1178.6300000000001</v>
      </c>
      <c r="O106" s="616">
        <v>1246.3399999999999</v>
      </c>
      <c r="P106" s="612">
        <v>1231.07</v>
      </c>
      <c r="Q106" s="615">
        <v>16.22</v>
      </c>
      <c r="R106" s="616">
        <v>15.42</v>
      </c>
      <c r="S106" s="612">
        <v>16.88</v>
      </c>
    </row>
    <row r="107" spans="1:19" s="61" customFormat="1" ht="16.5" x14ac:dyDescent="0.25">
      <c r="A107" s="609" t="s">
        <v>12</v>
      </c>
      <c r="B107" s="610">
        <v>6027.97</v>
      </c>
      <c r="C107" s="611">
        <v>4850.55</v>
      </c>
      <c r="D107" s="612">
        <v>5697.37</v>
      </c>
      <c r="E107" s="613">
        <v>12779.75</v>
      </c>
      <c r="F107" s="612">
        <v>8849.65</v>
      </c>
      <c r="G107" s="614">
        <v>9664.86</v>
      </c>
      <c r="H107" s="610">
        <v>1150.0999999999999</v>
      </c>
      <c r="I107" s="611">
        <v>994.19</v>
      </c>
      <c r="J107" s="612">
        <v>959.89</v>
      </c>
      <c r="K107" s="615">
        <v>768.8</v>
      </c>
      <c r="L107" s="616">
        <v>574.33000000000004</v>
      </c>
      <c r="M107" s="612">
        <v>799.67</v>
      </c>
      <c r="N107" s="615">
        <v>1197.9100000000001</v>
      </c>
      <c r="O107" s="616">
        <v>1242.26</v>
      </c>
      <c r="P107" s="612">
        <v>1265.6300000000001</v>
      </c>
      <c r="Q107" s="615">
        <v>16.34</v>
      </c>
      <c r="R107" s="616">
        <v>16.260000000000002</v>
      </c>
      <c r="S107" s="612">
        <v>18</v>
      </c>
    </row>
    <row r="108" spans="1:19" s="61" customFormat="1" ht="16.5" x14ac:dyDescent="0.25">
      <c r="A108" s="609" t="s">
        <v>13</v>
      </c>
      <c r="B108" s="610">
        <v>6300.0776315789481</v>
      </c>
      <c r="C108" s="611">
        <v>4707.8500000000004</v>
      </c>
      <c r="D108" s="612">
        <v>5591.11</v>
      </c>
      <c r="E108" s="613">
        <v>13504.998684210526</v>
      </c>
      <c r="F108" s="612">
        <v>8685.8799999999992</v>
      </c>
      <c r="G108" s="614">
        <v>9150.9599999999991</v>
      </c>
      <c r="H108" s="610">
        <v>1140.26</v>
      </c>
      <c r="I108" s="611">
        <v>1033.7</v>
      </c>
      <c r="J108" s="612">
        <v>929.71</v>
      </c>
      <c r="K108" s="615">
        <v>784.42</v>
      </c>
      <c r="L108" s="616">
        <v>576.75</v>
      </c>
      <c r="M108" s="612">
        <v>792.43</v>
      </c>
      <c r="N108" s="615">
        <v>1199.05</v>
      </c>
      <c r="O108" s="616">
        <v>1259.4000000000001</v>
      </c>
      <c r="P108" s="612">
        <v>1245</v>
      </c>
      <c r="Q108" s="615">
        <v>16.8</v>
      </c>
      <c r="R108" s="616">
        <v>16.89</v>
      </c>
      <c r="S108" s="612">
        <v>16.760000000000002</v>
      </c>
    </row>
    <row r="109" spans="1:19" s="61" customFormat="1" ht="16.5" x14ac:dyDescent="0.25">
      <c r="A109" s="609" t="s">
        <v>14</v>
      </c>
      <c r="B109" s="617">
        <v>5833.2168181818179</v>
      </c>
      <c r="C109" s="611">
        <v>4630.2700000000004</v>
      </c>
      <c r="D109" s="612">
        <v>5699.08</v>
      </c>
      <c r="E109" s="618">
        <v>12776.591363636364</v>
      </c>
      <c r="F109" s="612">
        <v>8911.7022727272742</v>
      </c>
      <c r="G109" s="614">
        <v>8927.6200000000008</v>
      </c>
      <c r="H109" s="617">
        <v>1088.77</v>
      </c>
      <c r="I109" s="611">
        <v>984.14</v>
      </c>
      <c r="J109" s="612">
        <v>930.73</v>
      </c>
      <c r="K109" s="619">
        <v>726.77</v>
      </c>
      <c r="L109" s="616">
        <v>553.09</v>
      </c>
      <c r="M109" s="612">
        <v>864.64</v>
      </c>
      <c r="N109" s="619">
        <v>1181.5</v>
      </c>
      <c r="O109" s="616">
        <v>1276.4000000000001</v>
      </c>
      <c r="P109" s="612">
        <v>1260.22</v>
      </c>
      <c r="Q109" s="619">
        <v>16.100000000000001</v>
      </c>
      <c r="R109" s="616">
        <v>17.18</v>
      </c>
      <c r="S109" s="612">
        <v>16.95</v>
      </c>
    </row>
    <row r="110" spans="1:19" s="61" customFormat="1" ht="16.5" x14ac:dyDescent="0.25">
      <c r="A110" s="609" t="s">
        <v>109</v>
      </c>
      <c r="B110" s="617">
        <v>5456.2165217391303</v>
      </c>
      <c r="C110" s="611">
        <v>4855.357857142857</v>
      </c>
      <c r="D110" s="612">
        <v>5978.11</v>
      </c>
      <c r="E110" s="618">
        <v>11380.55</v>
      </c>
      <c r="F110" s="612">
        <v>10248.92738095238</v>
      </c>
      <c r="G110" s="614">
        <v>9478.69</v>
      </c>
      <c r="H110" s="617">
        <v>1014.09</v>
      </c>
      <c r="I110" s="611">
        <v>1085.76</v>
      </c>
      <c r="J110" s="612">
        <v>916.95</v>
      </c>
      <c r="K110" s="619">
        <v>642.57000000000005</v>
      </c>
      <c r="L110" s="616">
        <v>646.14</v>
      </c>
      <c r="M110" s="612">
        <v>860.8</v>
      </c>
      <c r="N110" s="619">
        <v>1130.04</v>
      </c>
      <c r="O110" s="616">
        <v>1337.33</v>
      </c>
      <c r="P110" s="612">
        <v>1236.22</v>
      </c>
      <c r="Q110" s="619">
        <v>15.07</v>
      </c>
      <c r="R110" s="616">
        <v>19.920000000000002</v>
      </c>
      <c r="S110" s="612">
        <v>16.14</v>
      </c>
    </row>
    <row r="111" spans="1:19" s="61" customFormat="1" ht="16.5" x14ac:dyDescent="0.25">
      <c r="A111" s="313" t="s">
        <v>117</v>
      </c>
      <c r="B111" s="620">
        <v>5088.5600000000004</v>
      </c>
      <c r="C111" s="611">
        <v>4757.8172727272722</v>
      </c>
      <c r="D111" s="612">
        <v>6477.68</v>
      </c>
      <c r="E111" s="621">
        <v>10338.75</v>
      </c>
      <c r="F111" s="612">
        <v>10350.566818181818</v>
      </c>
      <c r="G111" s="614">
        <v>10848.52</v>
      </c>
      <c r="H111" s="620">
        <v>983.15</v>
      </c>
      <c r="I111" s="611">
        <v>1123.77</v>
      </c>
      <c r="J111" s="612">
        <v>972.67</v>
      </c>
      <c r="K111" s="622">
        <v>595.4</v>
      </c>
      <c r="L111" s="616">
        <v>700.09</v>
      </c>
      <c r="M111" s="612">
        <v>913.1</v>
      </c>
      <c r="N111" s="622">
        <v>1117.48</v>
      </c>
      <c r="O111" s="616">
        <v>1341.09</v>
      </c>
      <c r="P111" s="612">
        <v>1282.3</v>
      </c>
      <c r="Q111" s="622">
        <v>14.94</v>
      </c>
      <c r="R111" s="616">
        <v>19.64</v>
      </c>
      <c r="S111" s="612">
        <v>16.91</v>
      </c>
    </row>
    <row r="112" spans="1:19" s="61" customFormat="1" ht="16.5" x14ac:dyDescent="0.25">
      <c r="A112" s="313" t="s">
        <v>123</v>
      </c>
      <c r="B112" s="620">
        <v>5207.3204545454546</v>
      </c>
      <c r="C112" s="611">
        <v>4706.7859090909096</v>
      </c>
      <c r="D112" s="612">
        <v>6582.68</v>
      </c>
      <c r="E112" s="621">
        <v>9895.4599999999991</v>
      </c>
      <c r="F112" s="612">
        <v>10185.569545454546</v>
      </c>
      <c r="G112" s="614">
        <v>11230.36</v>
      </c>
      <c r="H112" s="620">
        <v>965.36</v>
      </c>
      <c r="I112" s="611">
        <v>1045.95</v>
      </c>
      <c r="J112" s="612">
        <v>968.1</v>
      </c>
      <c r="K112" s="622">
        <v>608.5</v>
      </c>
      <c r="L112" s="616">
        <v>682.23</v>
      </c>
      <c r="M112" s="612">
        <v>935.85</v>
      </c>
      <c r="N112" s="622">
        <v>1124.53</v>
      </c>
      <c r="O112" s="616">
        <v>1326.03</v>
      </c>
      <c r="P112" s="612">
        <v>1314.98</v>
      </c>
      <c r="Q112" s="622">
        <v>14.79</v>
      </c>
      <c r="R112" s="616">
        <v>19.28</v>
      </c>
      <c r="S112" s="612">
        <v>17.45</v>
      </c>
    </row>
    <row r="113" spans="1:19" s="61" customFormat="1" ht="16.5" x14ac:dyDescent="0.25">
      <c r="A113" s="313" t="s">
        <v>124</v>
      </c>
      <c r="B113" s="620">
        <v>5221.8100000000004</v>
      </c>
      <c r="C113" s="611">
        <v>4731.761428571428</v>
      </c>
      <c r="D113" s="612">
        <v>6796.85</v>
      </c>
      <c r="E113" s="621">
        <v>10341.370000000001</v>
      </c>
      <c r="F113" s="612">
        <v>10262.27</v>
      </c>
      <c r="G113" s="614">
        <v>11319.66</v>
      </c>
      <c r="H113" s="620">
        <v>977.09</v>
      </c>
      <c r="I113" s="611">
        <v>959.14</v>
      </c>
      <c r="J113" s="612">
        <v>921.43</v>
      </c>
      <c r="K113" s="622">
        <v>691.5</v>
      </c>
      <c r="L113" s="616">
        <v>644.85</v>
      </c>
      <c r="M113" s="612">
        <v>960.52</v>
      </c>
      <c r="N113" s="622">
        <v>1159.25</v>
      </c>
      <c r="O113" s="616">
        <v>1266.71</v>
      </c>
      <c r="P113" s="612">
        <v>1279.51</v>
      </c>
      <c r="Q113" s="622">
        <v>15.71</v>
      </c>
      <c r="R113" s="616">
        <v>17.739999999999998</v>
      </c>
      <c r="S113" s="612">
        <v>17.07</v>
      </c>
    </row>
    <row r="114" spans="1:19" s="61" customFormat="1" ht="16.5" x14ac:dyDescent="0.25">
      <c r="A114" s="313" t="s">
        <v>128</v>
      </c>
      <c r="B114" s="620">
        <v>4807.6290476190479</v>
      </c>
      <c r="C114" s="611">
        <v>5442.7250000000004</v>
      </c>
      <c r="D114" s="612">
        <v>6825.09</v>
      </c>
      <c r="E114" s="621">
        <v>9228.5714285714275</v>
      </c>
      <c r="F114" s="612">
        <v>11139.772272727274</v>
      </c>
      <c r="G114" s="614">
        <v>11989.89</v>
      </c>
      <c r="H114" s="620">
        <v>883.52</v>
      </c>
      <c r="I114" s="611">
        <v>953</v>
      </c>
      <c r="J114" s="612">
        <v>934</v>
      </c>
      <c r="K114" s="622">
        <v>574.04999999999995</v>
      </c>
      <c r="L114" s="616">
        <v>696.68</v>
      </c>
      <c r="M114" s="612">
        <v>999.8</v>
      </c>
      <c r="N114" s="622">
        <v>1085.7</v>
      </c>
      <c r="O114" s="616">
        <v>1235.98</v>
      </c>
      <c r="P114" s="612">
        <v>1282.28</v>
      </c>
      <c r="Q114" s="622">
        <v>14.51</v>
      </c>
      <c r="R114" s="616">
        <v>17.420000000000002</v>
      </c>
      <c r="S114" s="612">
        <v>17.010000000000002</v>
      </c>
    </row>
    <row r="115" spans="1:19" s="61" customFormat="1" ht="17.25" thickBot="1" x14ac:dyDescent="0.3">
      <c r="A115" s="623" t="s">
        <v>129</v>
      </c>
      <c r="B115" s="624">
        <v>4628.5949999999993</v>
      </c>
      <c r="C115" s="625">
        <v>5665.8249999999998</v>
      </c>
      <c r="D115" s="626">
        <v>6800.64</v>
      </c>
      <c r="E115" s="627">
        <v>8688.6914285714283</v>
      </c>
      <c r="F115" s="626">
        <v>11009.75</v>
      </c>
      <c r="G115" s="628">
        <v>11405.66</v>
      </c>
      <c r="H115" s="624">
        <v>859.9</v>
      </c>
      <c r="I115" s="625">
        <v>919.05</v>
      </c>
      <c r="J115" s="626">
        <v>906.32</v>
      </c>
      <c r="K115" s="629">
        <v>552.04999999999995</v>
      </c>
      <c r="L115" s="630">
        <v>706.98</v>
      </c>
      <c r="M115" s="626">
        <v>1021.16</v>
      </c>
      <c r="N115" s="629">
        <v>1068.1400000000001</v>
      </c>
      <c r="O115" s="630">
        <v>1150.77</v>
      </c>
      <c r="P115" s="626">
        <v>1263.54</v>
      </c>
      <c r="Q115" s="629">
        <v>14.05</v>
      </c>
      <c r="R115" s="630">
        <v>16.38</v>
      </c>
      <c r="S115" s="626">
        <v>16.16</v>
      </c>
    </row>
    <row r="116" spans="1:19" x14ac:dyDescent="0.2">
      <c r="A116" s="122"/>
      <c r="B116" s="122"/>
      <c r="C116" s="122"/>
      <c r="D116" s="122"/>
      <c r="E116" s="122"/>
      <c r="F116" s="122"/>
      <c r="G116" s="122"/>
      <c r="J116" s="61"/>
    </row>
    <row r="117" spans="1:19" x14ac:dyDescent="0.2">
      <c r="A117" s="122"/>
      <c r="B117" s="122"/>
      <c r="C117" s="122"/>
      <c r="D117" s="122"/>
      <c r="E117" s="122"/>
      <c r="F117" s="122"/>
      <c r="G117" s="122"/>
    </row>
    <row r="118" spans="1:19" x14ac:dyDescent="0.2">
      <c r="A118" s="122"/>
      <c r="B118" s="122"/>
      <c r="C118" s="122"/>
      <c r="D118" s="122"/>
      <c r="E118" s="122"/>
      <c r="F118" s="122"/>
      <c r="G118" s="122"/>
    </row>
    <row r="119" spans="1:19" x14ac:dyDescent="0.2">
      <c r="A119" s="122"/>
      <c r="B119" s="122"/>
      <c r="C119" s="122"/>
      <c r="D119" s="122"/>
      <c r="E119" s="122"/>
      <c r="F119" s="122"/>
      <c r="G119" s="122"/>
    </row>
    <row r="120" spans="1:19" x14ac:dyDescent="0.2">
      <c r="A120" s="122"/>
      <c r="B120" s="122"/>
      <c r="C120" s="122"/>
      <c r="D120" s="122"/>
      <c r="E120" s="122"/>
      <c r="F120" s="122"/>
      <c r="G120" s="122"/>
    </row>
    <row r="121" spans="1:19" x14ac:dyDescent="0.2">
      <c r="A121" s="122"/>
      <c r="B121" s="122"/>
      <c r="C121" s="122"/>
      <c r="D121" s="122"/>
      <c r="E121" s="122"/>
      <c r="F121" s="122"/>
      <c r="G121" s="122"/>
    </row>
    <row r="122" spans="1:19" x14ac:dyDescent="0.2">
      <c r="A122" s="122"/>
      <c r="B122" s="122"/>
      <c r="C122" s="122"/>
      <c r="D122" s="122"/>
      <c r="E122" s="122"/>
      <c r="F122" s="122"/>
      <c r="G122" s="122"/>
    </row>
    <row r="123" spans="1:19" x14ac:dyDescent="0.2">
      <c r="A123" s="122"/>
      <c r="B123" s="122"/>
      <c r="C123" s="122"/>
      <c r="D123" s="122"/>
      <c r="E123" s="122"/>
      <c r="F123" s="122"/>
      <c r="G123" s="122"/>
    </row>
    <row r="124" spans="1:19" x14ac:dyDescent="0.2">
      <c r="A124" s="122"/>
      <c r="B124" s="122"/>
      <c r="C124" s="122"/>
      <c r="D124" s="122"/>
      <c r="E124" s="122"/>
      <c r="F124" s="122"/>
      <c r="G124" s="122"/>
    </row>
    <row r="125" spans="1:19" x14ac:dyDescent="0.2">
      <c r="A125" s="122"/>
      <c r="B125" s="122"/>
      <c r="C125" s="122"/>
      <c r="D125" s="122"/>
      <c r="E125" s="122"/>
      <c r="F125" s="122"/>
      <c r="G125" s="122"/>
    </row>
    <row r="126" spans="1:19" x14ac:dyDescent="0.2">
      <c r="A126" s="122"/>
      <c r="B126" s="122"/>
      <c r="C126" s="122"/>
      <c r="D126" s="122"/>
      <c r="E126" s="122"/>
      <c r="F126" s="122"/>
      <c r="G126" s="122"/>
    </row>
    <row r="127" spans="1:19" x14ac:dyDescent="0.2">
      <c r="A127" s="122"/>
      <c r="B127" s="122"/>
      <c r="C127" s="122"/>
      <c r="D127" s="122"/>
      <c r="E127" s="122"/>
      <c r="F127" s="122"/>
      <c r="G127" s="122"/>
    </row>
    <row r="128" spans="1:19" x14ac:dyDescent="0.2">
      <c r="A128" s="122"/>
      <c r="B128" s="122"/>
      <c r="C128" s="122"/>
      <c r="D128" s="122"/>
      <c r="E128" s="122"/>
      <c r="F128" s="122"/>
      <c r="G128" s="122"/>
    </row>
    <row r="129" spans="1:7" x14ac:dyDescent="0.2">
      <c r="A129" s="122"/>
      <c r="B129" s="122"/>
      <c r="C129" s="122"/>
      <c r="D129" s="122"/>
      <c r="E129" s="122"/>
      <c r="F129" s="122"/>
      <c r="G129" s="122"/>
    </row>
    <row r="130" spans="1:7" x14ac:dyDescent="0.2">
      <c r="A130" s="122"/>
      <c r="B130" s="122"/>
      <c r="C130" s="122"/>
      <c r="D130" s="122"/>
      <c r="E130" s="122"/>
      <c r="F130" s="122"/>
      <c r="G130" s="122"/>
    </row>
    <row r="131" spans="1:7" x14ac:dyDescent="0.2">
      <c r="A131" s="122"/>
      <c r="B131" s="122"/>
      <c r="C131" s="122"/>
      <c r="D131" s="122"/>
      <c r="E131" s="122"/>
      <c r="F131" s="122"/>
      <c r="G131" s="122"/>
    </row>
  </sheetData>
  <sortState ref="B75:C83">
    <sortCondition ref="B75:B83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rintOptions horizontalCentered="1"/>
  <pageMargins left="0.15748031496062992" right="0.19685039370078741" top="0.19685039370078741" bottom="0.19685039370078741" header="0.51181102362204722" footer="0.51181102362204722"/>
  <pageSetup paperSize="9" scale="60" fitToWidth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view="pageBreakPreview" zoomScale="68" zoomScaleNormal="100" zoomScaleSheetLayoutView="68" workbookViewId="0">
      <pane ySplit="4" topLeftCell="A57" activePane="bottomLeft" state="frozen"/>
      <selection activeCell="E3" sqref="E3:E6"/>
      <selection pane="bottomLeft" activeCell="E99" sqref="E99"/>
    </sheetView>
  </sheetViews>
  <sheetFormatPr defaultColWidth="5.7109375" defaultRowHeight="12.75" x14ac:dyDescent="0.2"/>
  <cols>
    <col min="1" max="1" width="113.42578125" style="94" customWidth="1"/>
    <col min="2" max="2" width="10.140625" style="94" bestFit="1" customWidth="1"/>
    <col min="3" max="3" width="18.85546875" style="94" customWidth="1"/>
    <col min="4" max="4" width="20.7109375" style="94" customWidth="1"/>
    <col min="5" max="5" width="18.85546875" style="94" customWidth="1"/>
    <col min="6" max="6" width="14.5703125" style="94" customWidth="1"/>
    <col min="7" max="7" width="9.140625" style="94" customWidth="1"/>
    <col min="8" max="8" width="22.5703125" style="94" customWidth="1"/>
    <col min="9" max="252" width="9.140625" style="94" customWidth="1"/>
    <col min="253" max="253" width="5.7109375" style="94"/>
    <col min="254" max="254" width="5.7109375" style="94" customWidth="1"/>
    <col min="255" max="255" width="112.5703125" style="94" customWidth="1"/>
    <col min="256" max="256" width="10.140625" style="94" bestFit="1" customWidth="1"/>
    <col min="257" max="257" width="18.85546875" style="94" customWidth="1"/>
    <col min="258" max="258" width="19" style="94" customWidth="1"/>
    <col min="259" max="259" width="19.5703125" style="94" customWidth="1"/>
    <col min="260" max="260" width="16.7109375" style="94" customWidth="1"/>
    <col min="261" max="508" width="9.140625" style="94" customWidth="1"/>
    <col min="509" max="509" width="5.7109375" style="94"/>
    <col min="510" max="510" width="5.7109375" style="94" customWidth="1"/>
    <col min="511" max="511" width="112.5703125" style="94" customWidth="1"/>
    <col min="512" max="512" width="10.140625" style="94" bestFit="1" customWidth="1"/>
    <col min="513" max="513" width="18.85546875" style="94" customWidth="1"/>
    <col min="514" max="514" width="19" style="94" customWidth="1"/>
    <col min="515" max="515" width="19.5703125" style="94" customWidth="1"/>
    <col min="516" max="516" width="16.7109375" style="94" customWidth="1"/>
    <col min="517" max="764" width="9.140625" style="94" customWidth="1"/>
    <col min="765" max="765" width="5.7109375" style="94"/>
    <col min="766" max="766" width="5.7109375" style="94" customWidth="1"/>
    <col min="767" max="767" width="112.5703125" style="94" customWidth="1"/>
    <col min="768" max="768" width="10.140625" style="94" bestFit="1" customWidth="1"/>
    <col min="769" max="769" width="18.85546875" style="94" customWidth="1"/>
    <col min="770" max="770" width="19" style="94" customWidth="1"/>
    <col min="771" max="771" width="19.5703125" style="94" customWidth="1"/>
    <col min="772" max="772" width="16.7109375" style="94" customWidth="1"/>
    <col min="773" max="1020" width="9.140625" style="94" customWidth="1"/>
    <col min="1021" max="1021" width="5.7109375" style="94"/>
    <col min="1022" max="1022" width="5.7109375" style="94" customWidth="1"/>
    <col min="1023" max="1023" width="112.5703125" style="94" customWidth="1"/>
    <col min="1024" max="1024" width="10.140625" style="94" bestFit="1" customWidth="1"/>
    <col min="1025" max="1025" width="18.85546875" style="94" customWidth="1"/>
    <col min="1026" max="1026" width="19" style="94" customWidth="1"/>
    <col min="1027" max="1027" width="19.5703125" style="94" customWidth="1"/>
    <col min="1028" max="1028" width="16.7109375" style="94" customWidth="1"/>
    <col min="1029" max="1276" width="9.140625" style="94" customWidth="1"/>
    <col min="1277" max="1277" width="5.7109375" style="94"/>
    <col min="1278" max="1278" width="5.7109375" style="94" customWidth="1"/>
    <col min="1279" max="1279" width="112.5703125" style="94" customWidth="1"/>
    <col min="1280" max="1280" width="10.140625" style="94" bestFit="1" customWidth="1"/>
    <col min="1281" max="1281" width="18.85546875" style="94" customWidth="1"/>
    <col min="1282" max="1282" width="19" style="94" customWidth="1"/>
    <col min="1283" max="1283" width="19.5703125" style="94" customWidth="1"/>
    <col min="1284" max="1284" width="16.7109375" style="94" customWidth="1"/>
    <col min="1285" max="1532" width="9.140625" style="94" customWidth="1"/>
    <col min="1533" max="1533" width="5.7109375" style="94"/>
    <col min="1534" max="1534" width="5.7109375" style="94" customWidth="1"/>
    <col min="1535" max="1535" width="112.5703125" style="94" customWidth="1"/>
    <col min="1536" max="1536" width="10.140625" style="94" bestFit="1" customWidth="1"/>
    <col min="1537" max="1537" width="18.85546875" style="94" customWidth="1"/>
    <col min="1538" max="1538" width="19" style="94" customWidth="1"/>
    <col min="1539" max="1539" width="19.5703125" style="94" customWidth="1"/>
    <col min="1540" max="1540" width="16.7109375" style="94" customWidth="1"/>
    <col min="1541" max="1788" width="9.140625" style="94" customWidth="1"/>
    <col min="1789" max="1789" width="5.7109375" style="94"/>
    <col min="1790" max="1790" width="5.7109375" style="94" customWidth="1"/>
    <col min="1791" max="1791" width="112.5703125" style="94" customWidth="1"/>
    <col min="1792" max="1792" width="10.140625" style="94" bestFit="1" customWidth="1"/>
    <col min="1793" max="1793" width="18.85546875" style="94" customWidth="1"/>
    <col min="1794" max="1794" width="19" style="94" customWidth="1"/>
    <col min="1795" max="1795" width="19.5703125" style="94" customWidth="1"/>
    <col min="1796" max="1796" width="16.7109375" style="94" customWidth="1"/>
    <col min="1797" max="2044" width="9.140625" style="94" customWidth="1"/>
    <col min="2045" max="2045" width="5.7109375" style="94"/>
    <col min="2046" max="2046" width="5.7109375" style="94" customWidth="1"/>
    <col min="2047" max="2047" width="112.5703125" style="94" customWidth="1"/>
    <col min="2048" max="2048" width="10.140625" style="94" bestFit="1" customWidth="1"/>
    <col min="2049" max="2049" width="18.85546875" style="94" customWidth="1"/>
    <col min="2050" max="2050" width="19" style="94" customWidth="1"/>
    <col min="2051" max="2051" width="19.5703125" style="94" customWidth="1"/>
    <col min="2052" max="2052" width="16.7109375" style="94" customWidth="1"/>
    <col min="2053" max="2300" width="9.140625" style="94" customWidth="1"/>
    <col min="2301" max="2301" width="5.7109375" style="94"/>
    <col min="2302" max="2302" width="5.7109375" style="94" customWidth="1"/>
    <col min="2303" max="2303" width="112.5703125" style="94" customWidth="1"/>
    <col min="2304" max="2304" width="10.140625" style="94" bestFit="1" customWidth="1"/>
    <col min="2305" max="2305" width="18.85546875" style="94" customWidth="1"/>
    <col min="2306" max="2306" width="19" style="94" customWidth="1"/>
    <col min="2307" max="2307" width="19.5703125" style="94" customWidth="1"/>
    <col min="2308" max="2308" width="16.7109375" style="94" customWidth="1"/>
    <col min="2309" max="2556" width="9.140625" style="94" customWidth="1"/>
    <col min="2557" max="2557" width="5.7109375" style="94"/>
    <col min="2558" max="2558" width="5.7109375" style="94" customWidth="1"/>
    <col min="2559" max="2559" width="112.5703125" style="94" customWidth="1"/>
    <col min="2560" max="2560" width="10.140625" style="94" bestFit="1" customWidth="1"/>
    <col min="2561" max="2561" width="18.85546875" style="94" customWidth="1"/>
    <col min="2562" max="2562" width="19" style="94" customWidth="1"/>
    <col min="2563" max="2563" width="19.5703125" style="94" customWidth="1"/>
    <col min="2564" max="2564" width="16.7109375" style="94" customWidth="1"/>
    <col min="2565" max="2812" width="9.140625" style="94" customWidth="1"/>
    <col min="2813" max="2813" width="5.7109375" style="94"/>
    <col min="2814" max="2814" width="5.7109375" style="94" customWidth="1"/>
    <col min="2815" max="2815" width="112.5703125" style="94" customWidth="1"/>
    <col min="2816" max="2816" width="10.140625" style="94" bestFit="1" customWidth="1"/>
    <col min="2817" max="2817" width="18.85546875" style="94" customWidth="1"/>
    <col min="2818" max="2818" width="19" style="94" customWidth="1"/>
    <col min="2819" max="2819" width="19.5703125" style="94" customWidth="1"/>
    <col min="2820" max="2820" width="16.7109375" style="94" customWidth="1"/>
    <col min="2821" max="3068" width="9.140625" style="94" customWidth="1"/>
    <col min="3069" max="3069" width="5.7109375" style="94"/>
    <col min="3070" max="3070" width="5.7109375" style="94" customWidth="1"/>
    <col min="3071" max="3071" width="112.5703125" style="94" customWidth="1"/>
    <col min="3072" max="3072" width="10.140625" style="94" bestFit="1" customWidth="1"/>
    <col min="3073" max="3073" width="18.85546875" style="94" customWidth="1"/>
    <col min="3074" max="3074" width="19" style="94" customWidth="1"/>
    <col min="3075" max="3075" width="19.5703125" style="94" customWidth="1"/>
    <col min="3076" max="3076" width="16.7109375" style="94" customWidth="1"/>
    <col min="3077" max="3324" width="9.140625" style="94" customWidth="1"/>
    <col min="3325" max="3325" width="5.7109375" style="94"/>
    <col min="3326" max="3326" width="5.7109375" style="94" customWidth="1"/>
    <col min="3327" max="3327" width="112.5703125" style="94" customWidth="1"/>
    <col min="3328" max="3328" width="10.140625" style="94" bestFit="1" customWidth="1"/>
    <col min="3329" max="3329" width="18.85546875" style="94" customWidth="1"/>
    <col min="3330" max="3330" width="19" style="94" customWidth="1"/>
    <col min="3331" max="3331" width="19.5703125" style="94" customWidth="1"/>
    <col min="3332" max="3332" width="16.7109375" style="94" customWidth="1"/>
    <col min="3333" max="3580" width="9.140625" style="94" customWidth="1"/>
    <col min="3581" max="3581" width="5.7109375" style="94"/>
    <col min="3582" max="3582" width="5.7109375" style="94" customWidth="1"/>
    <col min="3583" max="3583" width="112.5703125" style="94" customWidth="1"/>
    <col min="3584" max="3584" width="10.140625" style="94" bestFit="1" customWidth="1"/>
    <col min="3585" max="3585" width="18.85546875" style="94" customWidth="1"/>
    <col min="3586" max="3586" width="19" style="94" customWidth="1"/>
    <col min="3587" max="3587" width="19.5703125" style="94" customWidth="1"/>
    <col min="3588" max="3588" width="16.7109375" style="94" customWidth="1"/>
    <col min="3589" max="3836" width="9.140625" style="94" customWidth="1"/>
    <col min="3837" max="3837" width="5.7109375" style="94"/>
    <col min="3838" max="3838" width="5.7109375" style="94" customWidth="1"/>
    <col min="3839" max="3839" width="112.5703125" style="94" customWidth="1"/>
    <col min="3840" max="3840" width="10.140625" style="94" bestFit="1" customWidth="1"/>
    <col min="3841" max="3841" width="18.85546875" style="94" customWidth="1"/>
    <col min="3842" max="3842" width="19" style="94" customWidth="1"/>
    <col min="3843" max="3843" width="19.5703125" style="94" customWidth="1"/>
    <col min="3844" max="3844" width="16.7109375" style="94" customWidth="1"/>
    <col min="3845" max="4092" width="9.140625" style="94" customWidth="1"/>
    <col min="4093" max="4093" width="5.7109375" style="94"/>
    <col min="4094" max="4094" width="5.7109375" style="94" customWidth="1"/>
    <col min="4095" max="4095" width="112.5703125" style="94" customWidth="1"/>
    <col min="4096" max="4096" width="10.140625" style="94" bestFit="1" customWidth="1"/>
    <col min="4097" max="4097" width="18.85546875" style="94" customWidth="1"/>
    <col min="4098" max="4098" width="19" style="94" customWidth="1"/>
    <col min="4099" max="4099" width="19.5703125" style="94" customWidth="1"/>
    <col min="4100" max="4100" width="16.7109375" style="94" customWidth="1"/>
    <col min="4101" max="4348" width="9.140625" style="94" customWidth="1"/>
    <col min="4349" max="4349" width="5.7109375" style="94"/>
    <col min="4350" max="4350" width="5.7109375" style="94" customWidth="1"/>
    <col min="4351" max="4351" width="112.5703125" style="94" customWidth="1"/>
    <col min="4352" max="4352" width="10.140625" style="94" bestFit="1" customWidth="1"/>
    <col min="4353" max="4353" width="18.85546875" style="94" customWidth="1"/>
    <col min="4354" max="4354" width="19" style="94" customWidth="1"/>
    <col min="4355" max="4355" width="19.5703125" style="94" customWidth="1"/>
    <col min="4356" max="4356" width="16.7109375" style="94" customWidth="1"/>
    <col min="4357" max="4604" width="9.140625" style="94" customWidth="1"/>
    <col min="4605" max="4605" width="5.7109375" style="94"/>
    <col min="4606" max="4606" width="5.7109375" style="94" customWidth="1"/>
    <col min="4607" max="4607" width="112.5703125" style="94" customWidth="1"/>
    <col min="4608" max="4608" width="10.140625" style="94" bestFit="1" customWidth="1"/>
    <col min="4609" max="4609" width="18.85546875" style="94" customWidth="1"/>
    <col min="4610" max="4610" width="19" style="94" customWidth="1"/>
    <col min="4611" max="4611" width="19.5703125" style="94" customWidth="1"/>
    <col min="4612" max="4612" width="16.7109375" style="94" customWidth="1"/>
    <col min="4613" max="4860" width="9.140625" style="94" customWidth="1"/>
    <col min="4861" max="4861" width="5.7109375" style="94"/>
    <col min="4862" max="4862" width="5.7109375" style="94" customWidth="1"/>
    <col min="4863" max="4863" width="112.5703125" style="94" customWidth="1"/>
    <col min="4864" max="4864" width="10.140625" style="94" bestFit="1" customWidth="1"/>
    <col min="4865" max="4865" width="18.85546875" style="94" customWidth="1"/>
    <col min="4866" max="4866" width="19" style="94" customWidth="1"/>
    <col min="4867" max="4867" width="19.5703125" style="94" customWidth="1"/>
    <col min="4868" max="4868" width="16.7109375" style="94" customWidth="1"/>
    <col min="4869" max="5116" width="9.140625" style="94" customWidth="1"/>
    <col min="5117" max="5117" width="5.7109375" style="94"/>
    <col min="5118" max="5118" width="5.7109375" style="94" customWidth="1"/>
    <col min="5119" max="5119" width="112.5703125" style="94" customWidth="1"/>
    <col min="5120" max="5120" width="10.140625" style="94" bestFit="1" customWidth="1"/>
    <col min="5121" max="5121" width="18.85546875" style="94" customWidth="1"/>
    <col min="5122" max="5122" width="19" style="94" customWidth="1"/>
    <col min="5123" max="5123" width="19.5703125" style="94" customWidth="1"/>
    <col min="5124" max="5124" width="16.7109375" style="94" customWidth="1"/>
    <col min="5125" max="5372" width="9.140625" style="94" customWidth="1"/>
    <col min="5373" max="5373" width="5.7109375" style="94"/>
    <col min="5374" max="5374" width="5.7109375" style="94" customWidth="1"/>
    <col min="5375" max="5375" width="112.5703125" style="94" customWidth="1"/>
    <col min="5376" max="5376" width="10.140625" style="94" bestFit="1" customWidth="1"/>
    <col min="5377" max="5377" width="18.85546875" style="94" customWidth="1"/>
    <col min="5378" max="5378" width="19" style="94" customWidth="1"/>
    <col min="5379" max="5379" width="19.5703125" style="94" customWidth="1"/>
    <col min="5380" max="5380" width="16.7109375" style="94" customWidth="1"/>
    <col min="5381" max="5628" width="9.140625" style="94" customWidth="1"/>
    <col min="5629" max="5629" width="5.7109375" style="94"/>
    <col min="5630" max="5630" width="5.7109375" style="94" customWidth="1"/>
    <col min="5631" max="5631" width="112.5703125" style="94" customWidth="1"/>
    <col min="5632" max="5632" width="10.140625" style="94" bestFit="1" customWidth="1"/>
    <col min="5633" max="5633" width="18.85546875" style="94" customWidth="1"/>
    <col min="5634" max="5634" width="19" style="94" customWidth="1"/>
    <col min="5635" max="5635" width="19.5703125" style="94" customWidth="1"/>
    <col min="5636" max="5636" width="16.7109375" style="94" customWidth="1"/>
    <col min="5637" max="5884" width="9.140625" style="94" customWidth="1"/>
    <col min="5885" max="5885" width="5.7109375" style="94"/>
    <col min="5886" max="5886" width="5.7109375" style="94" customWidth="1"/>
    <col min="5887" max="5887" width="112.5703125" style="94" customWidth="1"/>
    <col min="5888" max="5888" width="10.140625" style="94" bestFit="1" customWidth="1"/>
    <col min="5889" max="5889" width="18.85546875" style="94" customWidth="1"/>
    <col min="5890" max="5890" width="19" style="94" customWidth="1"/>
    <col min="5891" max="5891" width="19.5703125" style="94" customWidth="1"/>
    <col min="5892" max="5892" width="16.7109375" style="94" customWidth="1"/>
    <col min="5893" max="6140" width="9.140625" style="94" customWidth="1"/>
    <col min="6141" max="6141" width="5.7109375" style="94"/>
    <col min="6142" max="6142" width="5.7109375" style="94" customWidth="1"/>
    <col min="6143" max="6143" width="112.5703125" style="94" customWidth="1"/>
    <col min="6144" max="6144" width="10.140625" style="94" bestFit="1" customWidth="1"/>
    <col min="6145" max="6145" width="18.85546875" style="94" customWidth="1"/>
    <col min="6146" max="6146" width="19" style="94" customWidth="1"/>
    <col min="6147" max="6147" width="19.5703125" style="94" customWidth="1"/>
    <col min="6148" max="6148" width="16.7109375" style="94" customWidth="1"/>
    <col min="6149" max="6396" width="9.140625" style="94" customWidth="1"/>
    <col min="6397" max="6397" width="5.7109375" style="94"/>
    <col min="6398" max="6398" width="5.7109375" style="94" customWidth="1"/>
    <col min="6399" max="6399" width="112.5703125" style="94" customWidth="1"/>
    <col min="6400" max="6400" width="10.140625" style="94" bestFit="1" customWidth="1"/>
    <col min="6401" max="6401" width="18.85546875" style="94" customWidth="1"/>
    <col min="6402" max="6402" width="19" style="94" customWidth="1"/>
    <col min="6403" max="6403" width="19.5703125" style="94" customWidth="1"/>
    <col min="6404" max="6404" width="16.7109375" style="94" customWidth="1"/>
    <col min="6405" max="6652" width="9.140625" style="94" customWidth="1"/>
    <col min="6653" max="6653" width="5.7109375" style="94"/>
    <col min="6654" max="6654" width="5.7109375" style="94" customWidth="1"/>
    <col min="6655" max="6655" width="112.5703125" style="94" customWidth="1"/>
    <col min="6656" max="6656" width="10.140625" style="94" bestFit="1" customWidth="1"/>
    <col min="6657" max="6657" width="18.85546875" style="94" customWidth="1"/>
    <col min="6658" max="6658" width="19" style="94" customWidth="1"/>
    <col min="6659" max="6659" width="19.5703125" style="94" customWidth="1"/>
    <col min="6660" max="6660" width="16.7109375" style="94" customWidth="1"/>
    <col min="6661" max="6908" width="9.140625" style="94" customWidth="1"/>
    <col min="6909" max="6909" width="5.7109375" style="94"/>
    <col min="6910" max="6910" width="5.7109375" style="94" customWidth="1"/>
    <col min="6911" max="6911" width="112.5703125" style="94" customWidth="1"/>
    <col min="6912" max="6912" width="10.140625" style="94" bestFit="1" customWidth="1"/>
    <col min="6913" max="6913" width="18.85546875" style="94" customWidth="1"/>
    <col min="6914" max="6914" width="19" style="94" customWidth="1"/>
    <col min="6915" max="6915" width="19.5703125" style="94" customWidth="1"/>
    <col min="6916" max="6916" width="16.7109375" style="94" customWidth="1"/>
    <col min="6917" max="7164" width="9.140625" style="94" customWidth="1"/>
    <col min="7165" max="7165" width="5.7109375" style="94"/>
    <col min="7166" max="7166" width="5.7109375" style="94" customWidth="1"/>
    <col min="7167" max="7167" width="112.5703125" style="94" customWidth="1"/>
    <col min="7168" max="7168" width="10.140625" style="94" bestFit="1" customWidth="1"/>
    <col min="7169" max="7169" width="18.85546875" style="94" customWidth="1"/>
    <col min="7170" max="7170" width="19" style="94" customWidth="1"/>
    <col min="7171" max="7171" width="19.5703125" style="94" customWidth="1"/>
    <col min="7172" max="7172" width="16.7109375" style="94" customWidth="1"/>
    <col min="7173" max="7420" width="9.140625" style="94" customWidth="1"/>
    <col min="7421" max="7421" width="5.7109375" style="94"/>
    <col min="7422" max="7422" width="5.7109375" style="94" customWidth="1"/>
    <col min="7423" max="7423" width="112.5703125" style="94" customWidth="1"/>
    <col min="7424" max="7424" width="10.140625" style="94" bestFit="1" customWidth="1"/>
    <col min="7425" max="7425" width="18.85546875" style="94" customWidth="1"/>
    <col min="7426" max="7426" width="19" style="94" customWidth="1"/>
    <col min="7427" max="7427" width="19.5703125" style="94" customWidth="1"/>
    <col min="7428" max="7428" width="16.7109375" style="94" customWidth="1"/>
    <col min="7429" max="7676" width="9.140625" style="94" customWidth="1"/>
    <col min="7677" max="7677" width="5.7109375" style="94"/>
    <col min="7678" max="7678" width="5.7109375" style="94" customWidth="1"/>
    <col min="7679" max="7679" width="112.5703125" style="94" customWidth="1"/>
    <col min="7680" max="7680" width="10.140625" style="94" bestFit="1" customWidth="1"/>
    <col min="7681" max="7681" width="18.85546875" style="94" customWidth="1"/>
    <col min="7682" max="7682" width="19" style="94" customWidth="1"/>
    <col min="7683" max="7683" width="19.5703125" style="94" customWidth="1"/>
    <col min="7684" max="7684" width="16.7109375" style="94" customWidth="1"/>
    <col min="7685" max="7932" width="9.140625" style="94" customWidth="1"/>
    <col min="7933" max="7933" width="5.7109375" style="94"/>
    <col min="7934" max="7934" width="5.7109375" style="94" customWidth="1"/>
    <col min="7935" max="7935" width="112.5703125" style="94" customWidth="1"/>
    <col min="7936" max="7936" width="10.140625" style="94" bestFit="1" customWidth="1"/>
    <col min="7937" max="7937" width="18.85546875" style="94" customWidth="1"/>
    <col min="7938" max="7938" width="19" style="94" customWidth="1"/>
    <col min="7939" max="7939" width="19.5703125" style="94" customWidth="1"/>
    <col min="7940" max="7940" width="16.7109375" style="94" customWidth="1"/>
    <col min="7941" max="8188" width="9.140625" style="94" customWidth="1"/>
    <col min="8189" max="8189" width="5.7109375" style="94"/>
    <col min="8190" max="8190" width="5.7109375" style="94" customWidth="1"/>
    <col min="8191" max="8191" width="112.5703125" style="94" customWidth="1"/>
    <col min="8192" max="8192" width="10.140625" style="94" bestFit="1" customWidth="1"/>
    <col min="8193" max="8193" width="18.85546875" style="94" customWidth="1"/>
    <col min="8194" max="8194" width="19" style="94" customWidth="1"/>
    <col min="8195" max="8195" width="19.5703125" style="94" customWidth="1"/>
    <col min="8196" max="8196" width="16.7109375" style="94" customWidth="1"/>
    <col min="8197" max="8444" width="9.140625" style="94" customWidth="1"/>
    <col min="8445" max="8445" width="5.7109375" style="94"/>
    <col min="8446" max="8446" width="5.7109375" style="94" customWidth="1"/>
    <col min="8447" max="8447" width="112.5703125" style="94" customWidth="1"/>
    <col min="8448" max="8448" width="10.140625" style="94" bestFit="1" customWidth="1"/>
    <col min="8449" max="8449" width="18.85546875" style="94" customWidth="1"/>
    <col min="8450" max="8450" width="19" style="94" customWidth="1"/>
    <col min="8451" max="8451" width="19.5703125" style="94" customWidth="1"/>
    <col min="8452" max="8452" width="16.7109375" style="94" customWidth="1"/>
    <col min="8453" max="8700" width="9.140625" style="94" customWidth="1"/>
    <col min="8701" max="8701" width="5.7109375" style="94"/>
    <col min="8702" max="8702" width="5.7109375" style="94" customWidth="1"/>
    <col min="8703" max="8703" width="112.5703125" style="94" customWidth="1"/>
    <col min="8704" max="8704" width="10.140625" style="94" bestFit="1" customWidth="1"/>
    <col min="8705" max="8705" width="18.85546875" style="94" customWidth="1"/>
    <col min="8706" max="8706" width="19" style="94" customWidth="1"/>
    <col min="8707" max="8707" width="19.5703125" style="94" customWidth="1"/>
    <col min="8708" max="8708" width="16.7109375" style="94" customWidth="1"/>
    <col min="8709" max="8956" width="9.140625" style="94" customWidth="1"/>
    <col min="8957" max="8957" width="5.7109375" style="94"/>
    <col min="8958" max="8958" width="5.7109375" style="94" customWidth="1"/>
    <col min="8959" max="8959" width="112.5703125" style="94" customWidth="1"/>
    <col min="8960" max="8960" width="10.140625" style="94" bestFit="1" customWidth="1"/>
    <col min="8961" max="8961" width="18.85546875" style="94" customWidth="1"/>
    <col min="8962" max="8962" width="19" style="94" customWidth="1"/>
    <col min="8963" max="8963" width="19.5703125" style="94" customWidth="1"/>
    <col min="8964" max="8964" width="16.7109375" style="94" customWidth="1"/>
    <col min="8965" max="9212" width="9.140625" style="94" customWidth="1"/>
    <col min="9213" max="9213" width="5.7109375" style="94"/>
    <col min="9214" max="9214" width="5.7109375" style="94" customWidth="1"/>
    <col min="9215" max="9215" width="112.5703125" style="94" customWidth="1"/>
    <col min="9216" max="9216" width="10.140625" style="94" bestFit="1" customWidth="1"/>
    <col min="9217" max="9217" width="18.85546875" style="94" customWidth="1"/>
    <col min="9218" max="9218" width="19" style="94" customWidth="1"/>
    <col min="9219" max="9219" width="19.5703125" style="94" customWidth="1"/>
    <col min="9220" max="9220" width="16.7109375" style="94" customWidth="1"/>
    <col min="9221" max="9468" width="9.140625" style="94" customWidth="1"/>
    <col min="9469" max="9469" width="5.7109375" style="94"/>
    <col min="9470" max="9470" width="5.7109375" style="94" customWidth="1"/>
    <col min="9471" max="9471" width="112.5703125" style="94" customWidth="1"/>
    <col min="9472" max="9472" width="10.140625" style="94" bestFit="1" customWidth="1"/>
    <col min="9473" max="9473" width="18.85546875" style="94" customWidth="1"/>
    <col min="9474" max="9474" width="19" style="94" customWidth="1"/>
    <col min="9475" max="9475" width="19.5703125" style="94" customWidth="1"/>
    <col min="9476" max="9476" width="16.7109375" style="94" customWidth="1"/>
    <col min="9477" max="9724" width="9.140625" style="94" customWidth="1"/>
    <col min="9725" max="9725" width="5.7109375" style="94"/>
    <col min="9726" max="9726" width="5.7109375" style="94" customWidth="1"/>
    <col min="9727" max="9727" width="112.5703125" style="94" customWidth="1"/>
    <col min="9728" max="9728" width="10.140625" style="94" bestFit="1" customWidth="1"/>
    <col min="9729" max="9729" width="18.85546875" style="94" customWidth="1"/>
    <col min="9730" max="9730" width="19" style="94" customWidth="1"/>
    <col min="9731" max="9731" width="19.5703125" style="94" customWidth="1"/>
    <col min="9732" max="9732" width="16.7109375" style="94" customWidth="1"/>
    <col min="9733" max="9980" width="9.140625" style="94" customWidth="1"/>
    <col min="9981" max="9981" width="5.7109375" style="94"/>
    <col min="9982" max="9982" width="5.7109375" style="94" customWidth="1"/>
    <col min="9983" max="9983" width="112.5703125" style="94" customWidth="1"/>
    <col min="9984" max="9984" width="10.140625" style="94" bestFit="1" customWidth="1"/>
    <col min="9985" max="9985" width="18.85546875" style="94" customWidth="1"/>
    <col min="9986" max="9986" width="19" style="94" customWidth="1"/>
    <col min="9987" max="9987" width="19.5703125" style="94" customWidth="1"/>
    <col min="9988" max="9988" width="16.7109375" style="94" customWidth="1"/>
    <col min="9989" max="10236" width="9.140625" style="94" customWidth="1"/>
    <col min="10237" max="10237" width="5.7109375" style="94"/>
    <col min="10238" max="10238" width="5.7109375" style="94" customWidth="1"/>
    <col min="10239" max="10239" width="112.5703125" style="94" customWidth="1"/>
    <col min="10240" max="10240" width="10.140625" style="94" bestFit="1" customWidth="1"/>
    <col min="10241" max="10241" width="18.85546875" style="94" customWidth="1"/>
    <col min="10242" max="10242" width="19" style="94" customWidth="1"/>
    <col min="10243" max="10243" width="19.5703125" style="94" customWidth="1"/>
    <col min="10244" max="10244" width="16.7109375" style="94" customWidth="1"/>
    <col min="10245" max="10492" width="9.140625" style="94" customWidth="1"/>
    <col min="10493" max="10493" width="5.7109375" style="94"/>
    <col min="10494" max="10494" width="5.7109375" style="94" customWidth="1"/>
    <col min="10495" max="10495" width="112.5703125" style="94" customWidth="1"/>
    <col min="10496" max="10496" width="10.140625" style="94" bestFit="1" customWidth="1"/>
    <col min="10497" max="10497" width="18.85546875" style="94" customWidth="1"/>
    <col min="10498" max="10498" width="19" style="94" customWidth="1"/>
    <col min="10499" max="10499" width="19.5703125" style="94" customWidth="1"/>
    <col min="10500" max="10500" width="16.7109375" style="94" customWidth="1"/>
    <col min="10501" max="10748" width="9.140625" style="94" customWidth="1"/>
    <col min="10749" max="10749" width="5.7109375" style="94"/>
    <col min="10750" max="10750" width="5.7109375" style="94" customWidth="1"/>
    <col min="10751" max="10751" width="112.5703125" style="94" customWidth="1"/>
    <col min="10752" max="10752" width="10.140625" style="94" bestFit="1" customWidth="1"/>
    <col min="10753" max="10753" width="18.85546875" style="94" customWidth="1"/>
    <col min="10754" max="10754" width="19" style="94" customWidth="1"/>
    <col min="10755" max="10755" width="19.5703125" style="94" customWidth="1"/>
    <col min="10756" max="10756" width="16.7109375" style="94" customWidth="1"/>
    <col min="10757" max="11004" width="9.140625" style="94" customWidth="1"/>
    <col min="11005" max="11005" width="5.7109375" style="94"/>
    <col min="11006" max="11006" width="5.7109375" style="94" customWidth="1"/>
    <col min="11007" max="11007" width="112.5703125" style="94" customWidth="1"/>
    <col min="11008" max="11008" width="10.140625" style="94" bestFit="1" customWidth="1"/>
    <col min="11009" max="11009" width="18.85546875" style="94" customWidth="1"/>
    <col min="11010" max="11010" width="19" style="94" customWidth="1"/>
    <col min="11011" max="11011" width="19.5703125" style="94" customWidth="1"/>
    <col min="11012" max="11012" width="16.7109375" style="94" customWidth="1"/>
    <col min="11013" max="11260" width="9.140625" style="94" customWidth="1"/>
    <col min="11261" max="11261" width="5.7109375" style="94"/>
    <col min="11262" max="11262" width="5.7109375" style="94" customWidth="1"/>
    <col min="11263" max="11263" width="112.5703125" style="94" customWidth="1"/>
    <col min="11264" max="11264" width="10.140625" style="94" bestFit="1" customWidth="1"/>
    <col min="11265" max="11265" width="18.85546875" style="94" customWidth="1"/>
    <col min="11266" max="11266" width="19" style="94" customWidth="1"/>
    <col min="11267" max="11267" width="19.5703125" style="94" customWidth="1"/>
    <col min="11268" max="11268" width="16.7109375" style="94" customWidth="1"/>
    <col min="11269" max="11516" width="9.140625" style="94" customWidth="1"/>
    <col min="11517" max="11517" width="5.7109375" style="94"/>
    <col min="11518" max="11518" width="5.7109375" style="94" customWidth="1"/>
    <col min="11519" max="11519" width="112.5703125" style="94" customWidth="1"/>
    <col min="11520" max="11520" width="10.140625" style="94" bestFit="1" customWidth="1"/>
    <col min="11521" max="11521" width="18.85546875" style="94" customWidth="1"/>
    <col min="11522" max="11522" width="19" style="94" customWidth="1"/>
    <col min="11523" max="11523" width="19.5703125" style="94" customWidth="1"/>
    <col min="11524" max="11524" width="16.7109375" style="94" customWidth="1"/>
    <col min="11525" max="11772" width="9.140625" style="94" customWidth="1"/>
    <col min="11773" max="11773" width="5.7109375" style="94"/>
    <col min="11774" max="11774" width="5.7109375" style="94" customWidth="1"/>
    <col min="11775" max="11775" width="112.5703125" style="94" customWidth="1"/>
    <col min="11776" max="11776" width="10.140625" style="94" bestFit="1" customWidth="1"/>
    <col min="11777" max="11777" width="18.85546875" style="94" customWidth="1"/>
    <col min="11778" max="11778" width="19" style="94" customWidth="1"/>
    <col min="11779" max="11779" width="19.5703125" style="94" customWidth="1"/>
    <col min="11780" max="11780" width="16.7109375" style="94" customWidth="1"/>
    <col min="11781" max="12028" width="9.140625" style="94" customWidth="1"/>
    <col min="12029" max="12029" width="5.7109375" style="94"/>
    <col min="12030" max="12030" width="5.7109375" style="94" customWidth="1"/>
    <col min="12031" max="12031" width="112.5703125" style="94" customWidth="1"/>
    <col min="12032" max="12032" width="10.140625" style="94" bestFit="1" customWidth="1"/>
    <col min="12033" max="12033" width="18.85546875" style="94" customWidth="1"/>
    <col min="12034" max="12034" width="19" style="94" customWidth="1"/>
    <col min="12035" max="12035" width="19.5703125" style="94" customWidth="1"/>
    <col min="12036" max="12036" width="16.7109375" style="94" customWidth="1"/>
    <col min="12037" max="12284" width="9.140625" style="94" customWidth="1"/>
    <col min="12285" max="12285" width="5.7109375" style="94"/>
    <col min="12286" max="12286" width="5.7109375" style="94" customWidth="1"/>
    <col min="12287" max="12287" width="112.5703125" style="94" customWidth="1"/>
    <col min="12288" max="12288" width="10.140625" style="94" bestFit="1" customWidth="1"/>
    <col min="12289" max="12289" width="18.85546875" style="94" customWidth="1"/>
    <col min="12290" max="12290" width="19" style="94" customWidth="1"/>
    <col min="12291" max="12291" width="19.5703125" style="94" customWidth="1"/>
    <col min="12292" max="12292" width="16.7109375" style="94" customWidth="1"/>
    <col min="12293" max="12540" width="9.140625" style="94" customWidth="1"/>
    <col min="12541" max="12541" width="5.7109375" style="94"/>
    <col min="12542" max="12542" width="5.7109375" style="94" customWidth="1"/>
    <col min="12543" max="12543" width="112.5703125" style="94" customWidth="1"/>
    <col min="12544" max="12544" width="10.140625" style="94" bestFit="1" customWidth="1"/>
    <col min="12545" max="12545" width="18.85546875" style="94" customWidth="1"/>
    <col min="12546" max="12546" width="19" style="94" customWidth="1"/>
    <col min="12547" max="12547" width="19.5703125" style="94" customWidth="1"/>
    <col min="12548" max="12548" width="16.7109375" style="94" customWidth="1"/>
    <col min="12549" max="12796" width="9.140625" style="94" customWidth="1"/>
    <col min="12797" max="12797" width="5.7109375" style="94"/>
    <col min="12798" max="12798" width="5.7109375" style="94" customWidth="1"/>
    <col min="12799" max="12799" width="112.5703125" style="94" customWidth="1"/>
    <col min="12800" max="12800" width="10.140625" style="94" bestFit="1" customWidth="1"/>
    <col min="12801" max="12801" width="18.85546875" style="94" customWidth="1"/>
    <col min="12802" max="12802" width="19" style="94" customWidth="1"/>
    <col min="12803" max="12803" width="19.5703125" style="94" customWidth="1"/>
    <col min="12804" max="12804" width="16.7109375" style="94" customWidth="1"/>
    <col min="12805" max="13052" width="9.140625" style="94" customWidth="1"/>
    <col min="13053" max="13053" width="5.7109375" style="94"/>
    <col min="13054" max="13054" width="5.7109375" style="94" customWidth="1"/>
    <col min="13055" max="13055" width="112.5703125" style="94" customWidth="1"/>
    <col min="13056" max="13056" width="10.140625" style="94" bestFit="1" customWidth="1"/>
    <col min="13057" max="13057" width="18.85546875" style="94" customWidth="1"/>
    <col min="13058" max="13058" width="19" style="94" customWidth="1"/>
    <col min="13059" max="13059" width="19.5703125" style="94" customWidth="1"/>
    <col min="13060" max="13060" width="16.7109375" style="94" customWidth="1"/>
    <col min="13061" max="13308" width="9.140625" style="94" customWidth="1"/>
    <col min="13309" max="13309" width="5.7109375" style="94"/>
    <col min="13310" max="13310" width="5.7109375" style="94" customWidth="1"/>
    <col min="13311" max="13311" width="112.5703125" style="94" customWidth="1"/>
    <col min="13312" max="13312" width="10.140625" style="94" bestFit="1" customWidth="1"/>
    <col min="13313" max="13313" width="18.85546875" style="94" customWidth="1"/>
    <col min="13314" max="13314" width="19" style="94" customWidth="1"/>
    <col min="13315" max="13315" width="19.5703125" style="94" customWidth="1"/>
    <col min="13316" max="13316" width="16.7109375" style="94" customWidth="1"/>
    <col min="13317" max="13564" width="9.140625" style="94" customWidth="1"/>
    <col min="13565" max="13565" width="5.7109375" style="94"/>
    <col min="13566" max="13566" width="5.7109375" style="94" customWidth="1"/>
    <col min="13567" max="13567" width="112.5703125" style="94" customWidth="1"/>
    <col min="13568" max="13568" width="10.140625" style="94" bestFit="1" customWidth="1"/>
    <col min="13569" max="13569" width="18.85546875" style="94" customWidth="1"/>
    <col min="13570" max="13570" width="19" style="94" customWidth="1"/>
    <col min="13571" max="13571" width="19.5703125" style="94" customWidth="1"/>
    <col min="13572" max="13572" width="16.7109375" style="94" customWidth="1"/>
    <col min="13573" max="13820" width="9.140625" style="94" customWidth="1"/>
    <col min="13821" max="13821" width="5.7109375" style="94"/>
    <col min="13822" max="13822" width="5.7109375" style="94" customWidth="1"/>
    <col min="13823" max="13823" width="112.5703125" style="94" customWidth="1"/>
    <col min="13824" max="13824" width="10.140625" style="94" bestFit="1" customWidth="1"/>
    <col min="13825" max="13825" width="18.85546875" style="94" customWidth="1"/>
    <col min="13826" max="13826" width="19" style="94" customWidth="1"/>
    <col min="13827" max="13827" width="19.5703125" style="94" customWidth="1"/>
    <col min="13828" max="13828" width="16.7109375" style="94" customWidth="1"/>
    <col min="13829" max="14076" width="9.140625" style="94" customWidth="1"/>
    <col min="14077" max="14077" width="5.7109375" style="94"/>
    <col min="14078" max="14078" width="5.7109375" style="94" customWidth="1"/>
    <col min="14079" max="14079" width="112.5703125" style="94" customWidth="1"/>
    <col min="14080" max="14080" width="10.140625" style="94" bestFit="1" customWidth="1"/>
    <col min="14081" max="14081" width="18.85546875" style="94" customWidth="1"/>
    <col min="14082" max="14082" width="19" style="94" customWidth="1"/>
    <col min="14083" max="14083" width="19.5703125" style="94" customWidth="1"/>
    <col min="14084" max="14084" width="16.7109375" style="94" customWidth="1"/>
    <col min="14085" max="14332" width="9.140625" style="94" customWidth="1"/>
    <col min="14333" max="14333" width="5.7109375" style="94"/>
    <col min="14334" max="14334" width="5.7109375" style="94" customWidth="1"/>
    <col min="14335" max="14335" width="112.5703125" style="94" customWidth="1"/>
    <col min="14336" max="14336" width="10.140625" style="94" bestFit="1" customWidth="1"/>
    <col min="14337" max="14337" width="18.85546875" style="94" customWidth="1"/>
    <col min="14338" max="14338" width="19" style="94" customWidth="1"/>
    <col min="14339" max="14339" width="19.5703125" style="94" customWidth="1"/>
    <col min="14340" max="14340" width="16.7109375" style="94" customWidth="1"/>
    <col min="14341" max="14588" width="9.140625" style="94" customWidth="1"/>
    <col min="14589" max="14589" width="5.7109375" style="94"/>
    <col min="14590" max="14590" width="5.7109375" style="94" customWidth="1"/>
    <col min="14591" max="14591" width="112.5703125" style="94" customWidth="1"/>
    <col min="14592" max="14592" width="10.140625" style="94" bestFit="1" customWidth="1"/>
    <col min="14593" max="14593" width="18.85546875" style="94" customWidth="1"/>
    <col min="14594" max="14594" width="19" style="94" customWidth="1"/>
    <col min="14595" max="14595" width="19.5703125" style="94" customWidth="1"/>
    <col min="14596" max="14596" width="16.7109375" style="94" customWidth="1"/>
    <col min="14597" max="14844" width="9.140625" style="94" customWidth="1"/>
    <col min="14845" max="14845" width="5.7109375" style="94"/>
    <col min="14846" max="14846" width="5.7109375" style="94" customWidth="1"/>
    <col min="14847" max="14847" width="112.5703125" style="94" customWidth="1"/>
    <col min="14848" max="14848" width="10.140625" style="94" bestFit="1" customWidth="1"/>
    <col min="14849" max="14849" width="18.85546875" style="94" customWidth="1"/>
    <col min="14850" max="14850" width="19" style="94" customWidth="1"/>
    <col min="14851" max="14851" width="19.5703125" style="94" customWidth="1"/>
    <col min="14852" max="14852" width="16.7109375" style="94" customWidth="1"/>
    <col min="14853" max="15100" width="9.140625" style="94" customWidth="1"/>
    <col min="15101" max="15101" width="5.7109375" style="94"/>
    <col min="15102" max="15102" width="5.7109375" style="94" customWidth="1"/>
    <col min="15103" max="15103" width="112.5703125" style="94" customWidth="1"/>
    <col min="15104" max="15104" width="10.140625" style="94" bestFit="1" customWidth="1"/>
    <col min="15105" max="15105" width="18.85546875" style="94" customWidth="1"/>
    <col min="15106" max="15106" width="19" style="94" customWidth="1"/>
    <col min="15107" max="15107" width="19.5703125" style="94" customWidth="1"/>
    <col min="15108" max="15108" width="16.7109375" style="94" customWidth="1"/>
    <col min="15109" max="15356" width="9.140625" style="94" customWidth="1"/>
    <col min="15357" max="15357" width="5.7109375" style="94"/>
    <col min="15358" max="15358" width="5.7109375" style="94" customWidth="1"/>
    <col min="15359" max="15359" width="112.5703125" style="94" customWidth="1"/>
    <col min="15360" max="15360" width="10.140625" style="94" bestFit="1" customWidth="1"/>
    <col min="15361" max="15361" width="18.85546875" style="94" customWidth="1"/>
    <col min="15362" max="15362" width="19" style="94" customWidth="1"/>
    <col min="15363" max="15363" width="19.5703125" style="94" customWidth="1"/>
    <col min="15364" max="15364" width="16.7109375" style="94" customWidth="1"/>
    <col min="15365" max="15612" width="9.140625" style="94" customWidth="1"/>
    <col min="15613" max="15613" width="5.7109375" style="94"/>
    <col min="15614" max="15614" width="5.7109375" style="94" customWidth="1"/>
    <col min="15615" max="15615" width="112.5703125" style="94" customWidth="1"/>
    <col min="15616" max="15616" width="10.140625" style="94" bestFit="1" customWidth="1"/>
    <col min="15617" max="15617" width="18.85546875" style="94" customWidth="1"/>
    <col min="15618" max="15618" width="19" style="94" customWidth="1"/>
    <col min="15619" max="15619" width="19.5703125" style="94" customWidth="1"/>
    <col min="15620" max="15620" width="16.7109375" style="94" customWidth="1"/>
    <col min="15621" max="15868" width="9.140625" style="94" customWidth="1"/>
    <col min="15869" max="15869" width="5.7109375" style="94"/>
    <col min="15870" max="15870" width="5.7109375" style="94" customWidth="1"/>
    <col min="15871" max="15871" width="112.5703125" style="94" customWidth="1"/>
    <col min="15872" max="15872" width="10.140625" style="94" bestFit="1" customWidth="1"/>
    <col min="15873" max="15873" width="18.85546875" style="94" customWidth="1"/>
    <col min="15874" max="15874" width="19" style="94" customWidth="1"/>
    <col min="15875" max="15875" width="19.5703125" style="94" customWidth="1"/>
    <col min="15876" max="15876" width="16.7109375" style="94" customWidth="1"/>
    <col min="15877" max="16124" width="9.140625" style="94" customWidth="1"/>
    <col min="16125" max="16125" width="5.7109375" style="94"/>
    <col min="16126" max="16126" width="5.7109375" style="94" customWidth="1"/>
    <col min="16127" max="16127" width="112.5703125" style="94" customWidth="1"/>
    <col min="16128" max="16128" width="10.140625" style="94" bestFit="1" customWidth="1"/>
    <col min="16129" max="16129" width="18.85546875" style="94" customWidth="1"/>
    <col min="16130" max="16130" width="19" style="94" customWidth="1"/>
    <col min="16131" max="16131" width="19.5703125" style="94" customWidth="1"/>
    <col min="16132" max="16132" width="16.7109375" style="94" customWidth="1"/>
    <col min="16133" max="16380" width="9.140625" style="94" customWidth="1"/>
    <col min="16381" max="16384" width="5.7109375" style="94"/>
  </cols>
  <sheetData>
    <row r="1" spans="1:8" ht="20.25" customHeight="1" x14ac:dyDescent="0.3">
      <c r="A1" s="1210" t="s">
        <v>552</v>
      </c>
      <c r="B1" s="1210"/>
      <c r="C1" s="1210"/>
      <c r="D1" s="1210"/>
      <c r="E1" s="1210"/>
    </row>
    <row r="2" spans="1:8" ht="15.75" thickBot="1" x14ac:dyDescent="0.3">
      <c r="D2" s="1211" t="s">
        <v>157</v>
      </c>
      <c r="E2" s="1211"/>
    </row>
    <row r="3" spans="1:8" ht="48" customHeight="1" thickBot="1" x14ac:dyDescent="0.25">
      <c r="A3" s="1212" t="s">
        <v>60</v>
      </c>
      <c r="B3" s="1214" t="s">
        <v>57</v>
      </c>
      <c r="C3" s="1215"/>
      <c r="D3" s="1215"/>
      <c r="E3" s="387" t="s">
        <v>424</v>
      </c>
    </row>
    <row r="4" spans="1:8" ht="19.5" customHeight="1" thickBot="1" x14ac:dyDescent="0.25">
      <c r="A4" s="1213"/>
      <c r="B4" s="95" t="s">
        <v>36</v>
      </c>
      <c r="C4" s="96">
        <v>42736</v>
      </c>
      <c r="D4" s="97">
        <v>43101</v>
      </c>
      <c r="E4" s="96">
        <v>43101</v>
      </c>
    </row>
    <row r="5" spans="1:8" ht="41.25" customHeight="1" x14ac:dyDescent="0.2">
      <c r="A5" s="388" t="s">
        <v>480</v>
      </c>
      <c r="B5" s="389" t="s">
        <v>158</v>
      </c>
      <c r="C5" s="390">
        <f>C6+C7+C8+C9</f>
        <v>157</v>
      </c>
      <c r="D5" s="390">
        <f>D6+D7+D8+D9</f>
        <v>155</v>
      </c>
      <c r="E5" s="498">
        <f>SUM(E11,E45,E64,E91,E104,E118,E120)</f>
        <v>104</v>
      </c>
    </row>
    <row r="6" spans="1:8" ht="23.25" customHeight="1" x14ac:dyDescent="0.2">
      <c r="A6" s="391" t="s">
        <v>481</v>
      </c>
      <c r="B6" s="392" t="s">
        <v>158</v>
      </c>
      <c r="C6" s="393">
        <f>C37+C35+C39</f>
        <v>3</v>
      </c>
      <c r="D6" s="393">
        <f>D37+D35+D39</f>
        <v>3</v>
      </c>
      <c r="E6" s="495"/>
    </row>
    <row r="7" spans="1:8" ht="24.95" customHeight="1" x14ac:dyDescent="0.2">
      <c r="A7" s="394" t="s">
        <v>482</v>
      </c>
      <c r="B7" s="395" t="s">
        <v>158</v>
      </c>
      <c r="C7" s="396">
        <f>C25+C27+C31+C32+C33+C34+C45+C73</f>
        <v>20</v>
      </c>
      <c r="D7" s="396">
        <f>D25+D27+D31+D32+D33+D34+D45+D73</f>
        <v>18</v>
      </c>
      <c r="E7" s="495"/>
    </row>
    <row r="8" spans="1:8" ht="24.95" customHeight="1" x14ac:dyDescent="0.2">
      <c r="A8" s="397" t="s">
        <v>483</v>
      </c>
      <c r="B8" s="398" t="s">
        <v>158</v>
      </c>
      <c r="C8" s="399">
        <f>C12+C15+C23+C41+C68+C75+C80+C84+C105+C108+C111+C118+C120+C92+C99+C65+C88+C101+C122+C123+C124+C125+C126+C127+C128</f>
        <v>130</v>
      </c>
      <c r="D8" s="399">
        <f>D12+D15+D23+D41+D68+D75+D80+D84+D105+D108+D111+D118+D120+D92+D99+D65+D88+D101+D122+D123+D124+D125+D126+D127+D128</f>
        <v>130</v>
      </c>
      <c r="E8" s="495"/>
    </row>
    <row r="9" spans="1:8" ht="22.5" customHeight="1" thickBot="1" x14ac:dyDescent="0.25">
      <c r="A9" s="400" t="s">
        <v>484</v>
      </c>
      <c r="B9" s="401" t="s">
        <v>158</v>
      </c>
      <c r="C9" s="402">
        <f>C38+C40+C72+C83</f>
        <v>4</v>
      </c>
      <c r="D9" s="402">
        <f>D38+D40+D72+D83</f>
        <v>4</v>
      </c>
      <c r="E9" s="496"/>
    </row>
    <row r="10" spans="1:8" ht="20.100000000000001" customHeight="1" thickBot="1" x14ac:dyDescent="0.25">
      <c r="A10" s="1207" t="s">
        <v>50</v>
      </c>
      <c r="B10" s="1208"/>
      <c r="C10" s="1208"/>
      <c r="D10" s="1208"/>
      <c r="E10" s="1209"/>
    </row>
    <row r="11" spans="1:8" ht="19.5" customHeight="1" x14ac:dyDescent="0.25">
      <c r="A11" s="170" t="s">
        <v>303</v>
      </c>
      <c r="B11" s="171"/>
      <c r="C11" s="403">
        <f>C12+C15+C23+C26+C28+C30+C36+C41</f>
        <v>99</v>
      </c>
      <c r="D11" s="403">
        <f>D12+D15+D23+D26+D28+D30+D36+D41</f>
        <v>99</v>
      </c>
      <c r="E11" s="493">
        <f>E12+E15+E23+E26+E28+E30+E36+E41</f>
        <v>42</v>
      </c>
      <c r="F11" s="98"/>
      <c r="G11" s="98"/>
      <c r="H11" s="98"/>
    </row>
    <row r="12" spans="1:8" ht="19.5" customHeight="1" x14ac:dyDescent="0.25">
      <c r="A12" s="404" t="s">
        <v>304</v>
      </c>
      <c r="B12" s="405" t="s">
        <v>158</v>
      </c>
      <c r="C12" s="405">
        <v>43</v>
      </c>
      <c r="D12" s="405">
        <v>43</v>
      </c>
      <c r="E12" s="487">
        <v>16</v>
      </c>
      <c r="F12" s="98"/>
      <c r="G12" s="98"/>
      <c r="H12" s="98"/>
    </row>
    <row r="13" spans="1:8" ht="19.5" customHeight="1" x14ac:dyDescent="0.25">
      <c r="A13" s="406" t="s">
        <v>305</v>
      </c>
      <c r="B13" s="407" t="s">
        <v>27</v>
      </c>
      <c r="C13" s="408">
        <v>11907</v>
      </c>
      <c r="D13" s="408">
        <v>12128</v>
      </c>
      <c r="E13" s="488">
        <v>2222</v>
      </c>
      <c r="F13" s="98"/>
      <c r="G13" s="98"/>
      <c r="H13" s="98"/>
    </row>
    <row r="14" spans="1:8" ht="19.5" customHeight="1" x14ac:dyDescent="0.25">
      <c r="A14" s="406" t="s">
        <v>306</v>
      </c>
      <c r="B14" s="407" t="s">
        <v>27</v>
      </c>
      <c r="C14" s="407" t="s">
        <v>595</v>
      </c>
      <c r="D14" s="407" t="s">
        <v>642</v>
      </c>
      <c r="E14" s="494"/>
      <c r="F14" s="98"/>
      <c r="G14" s="98"/>
      <c r="H14" s="98"/>
    </row>
    <row r="15" spans="1:8" ht="19.5" customHeight="1" x14ac:dyDescent="0.25">
      <c r="A15" s="404" t="s">
        <v>307</v>
      </c>
      <c r="B15" s="405" t="s">
        <v>158</v>
      </c>
      <c r="C15" s="405">
        <f>C16+C17+C18+C19+C21</f>
        <v>37</v>
      </c>
      <c r="D15" s="405">
        <f>D16+D17+D18+D19+D21</f>
        <v>37</v>
      </c>
      <c r="E15" s="487">
        <v>25</v>
      </c>
      <c r="F15" s="98"/>
      <c r="G15" s="98"/>
      <c r="H15" s="98"/>
    </row>
    <row r="16" spans="1:8" ht="15.75" customHeight="1" x14ac:dyDescent="0.25">
      <c r="A16" s="406" t="s">
        <v>409</v>
      </c>
      <c r="B16" s="407" t="s">
        <v>158</v>
      </c>
      <c r="C16" s="409">
        <v>29</v>
      </c>
      <c r="D16" s="409">
        <v>29</v>
      </c>
      <c r="E16" s="494"/>
      <c r="F16" s="410"/>
      <c r="G16" s="98"/>
      <c r="H16" s="98"/>
    </row>
    <row r="17" spans="1:8" ht="16.5" x14ac:dyDescent="0.25">
      <c r="A17" s="406" t="s">
        <v>410</v>
      </c>
      <c r="B17" s="407" t="s">
        <v>158</v>
      </c>
      <c r="C17" s="409">
        <v>1</v>
      </c>
      <c r="D17" s="409">
        <v>1</v>
      </c>
      <c r="E17" s="494"/>
      <c r="F17" s="98"/>
      <c r="G17" s="98"/>
      <c r="H17" s="98"/>
    </row>
    <row r="18" spans="1:8" ht="16.5" x14ac:dyDescent="0.25">
      <c r="A18" s="406" t="s">
        <v>308</v>
      </c>
      <c r="B18" s="407" t="s">
        <v>158</v>
      </c>
      <c r="C18" s="409">
        <v>6</v>
      </c>
      <c r="D18" s="409">
        <v>6</v>
      </c>
      <c r="E18" s="494"/>
      <c r="F18" s="98"/>
      <c r="G18" s="98"/>
      <c r="H18" s="98"/>
    </row>
    <row r="19" spans="1:8" ht="16.5" x14ac:dyDescent="0.25">
      <c r="A19" s="406" t="s">
        <v>309</v>
      </c>
      <c r="B19" s="407" t="s">
        <v>158</v>
      </c>
      <c r="C19" s="409">
        <v>1</v>
      </c>
      <c r="D19" s="409">
        <v>1</v>
      </c>
      <c r="E19" s="494"/>
      <c r="F19" s="98"/>
      <c r="G19" s="98"/>
      <c r="H19" s="98"/>
    </row>
    <row r="20" spans="1:8" ht="16.5" hidden="1" customHeight="1" x14ac:dyDescent="0.25">
      <c r="A20" s="406" t="s">
        <v>159</v>
      </c>
      <c r="B20" s="407" t="s">
        <v>158</v>
      </c>
      <c r="C20" s="409">
        <v>1</v>
      </c>
      <c r="D20" s="409">
        <v>1</v>
      </c>
      <c r="E20" s="494"/>
    </row>
    <row r="21" spans="1:8" ht="16.5" x14ac:dyDescent="0.25">
      <c r="A21" s="406" t="s">
        <v>596</v>
      </c>
      <c r="B21" s="407" t="s">
        <v>158</v>
      </c>
      <c r="C21" s="407">
        <v>0</v>
      </c>
      <c r="D21" s="407">
        <v>0</v>
      </c>
      <c r="E21" s="494"/>
    </row>
    <row r="22" spans="1:8" ht="16.5" x14ac:dyDescent="0.25">
      <c r="A22" s="406" t="s">
        <v>310</v>
      </c>
      <c r="B22" s="407" t="s">
        <v>27</v>
      </c>
      <c r="C22" s="411">
        <v>23404</v>
      </c>
      <c r="D22" s="411">
        <v>23817</v>
      </c>
      <c r="E22" s="488">
        <v>4894</v>
      </c>
    </row>
    <row r="23" spans="1:8" ht="19.5" customHeight="1" x14ac:dyDescent="0.25">
      <c r="A23" s="404" t="s">
        <v>311</v>
      </c>
      <c r="B23" s="405" t="s">
        <v>158</v>
      </c>
      <c r="C23" s="405">
        <v>6</v>
      </c>
      <c r="D23" s="405">
        <v>6</v>
      </c>
      <c r="E23" s="494"/>
      <c r="F23" s="98"/>
      <c r="G23" s="98"/>
      <c r="H23" s="98"/>
    </row>
    <row r="24" spans="1:8" ht="16.5" x14ac:dyDescent="0.25">
      <c r="A24" s="406" t="s">
        <v>310</v>
      </c>
      <c r="B24" s="407" t="s">
        <v>27</v>
      </c>
      <c r="C24" s="411">
        <v>8997</v>
      </c>
      <c r="D24" s="411">
        <v>8972</v>
      </c>
      <c r="E24" s="494"/>
    </row>
    <row r="25" spans="1:8" ht="19.5" customHeight="1" x14ac:dyDescent="0.25">
      <c r="A25" s="412" t="s">
        <v>485</v>
      </c>
      <c r="B25" s="413" t="s">
        <v>158</v>
      </c>
      <c r="C25" s="413">
        <v>1</v>
      </c>
      <c r="D25" s="413">
        <v>1</v>
      </c>
      <c r="E25" s="494"/>
      <c r="F25" s="98"/>
      <c r="G25" s="98"/>
      <c r="H25" s="98"/>
    </row>
    <row r="26" spans="1:8" ht="16.5" x14ac:dyDescent="0.25">
      <c r="A26" s="414" t="s">
        <v>411</v>
      </c>
      <c r="B26" s="415" t="s">
        <v>158</v>
      </c>
      <c r="C26" s="416" t="s">
        <v>160</v>
      </c>
      <c r="D26" s="416" t="s">
        <v>160</v>
      </c>
      <c r="E26" s="494"/>
    </row>
    <row r="27" spans="1:8" ht="19.5" customHeight="1" x14ac:dyDescent="0.25">
      <c r="A27" s="412" t="s">
        <v>486</v>
      </c>
      <c r="B27" s="413" t="s">
        <v>158</v>
      </c>
      <c r="C27" s="413">
        <v>1</v>
      </c>
      <c r="D27" s="413">
        <v>1</v>
      </c>
      <c r="E27" s="494"/>
      <c r="F27" s="98"/>
      <c r="G27" s="98"/>
      <c r="H27" s="98"/>
    </row>
    <row r="28" spans="1:8" ht="18" customHeight="1" x14ac:dyDescent="0.25">
      <c r="A28" s="414" t="s">
        <v>313</v>
      </c>
      <c r="B28" s="417" t="s">
        <v>158</v>
      </c>
      <c r="C28" s="417">
        <v>1</v>
      </c>
      <c r="D28" s="417">
        <v>1</v>
      </c>
      <c r="E28" s="174"/>
      <c r="F28" s="98"/>
      <c r="G28" s="98"/>
      <c r="H28" s="98"/>
    </row>
    <row r="29" spans="1:8" s="100" customFormat="1" ht="18" customHeight="1" x14ac:dyDescent="0.25">
      <c r="A29" s="414" t="s">
        <v>312</v>
      </c>
      <c r="B29" s="417" t="s">
        <v>27</v>
      </c>
      <c r="C29" s="417">
        <v>51</v>
      </c>
      <c r="D29" s="417">
        <v>46</v>
      </c>
      <c r="E29" s="174"/>
      <c r="F29" s="99"/>
      <c r="G29" s="99"/>
      <c r="H29" s="99"/>
    </row>
    <row r="30" spans="1:8" s="101" customFormat="1" ht="19.5" customHeight="1" x14ac:dyDescent="0.25">
      <c r="A30" s="418" t="s">
        <v>487</v>
      </c>
      <c r="B30" s="419" t="s">
        <v>158</v>
      </c>
      <c r="C30" s="420">
        <v>5</v>
      </c>
      <c r="D30" s="421">
        <f>D31+D32+D33+D34+D35</f>
        <v>5</v>
      </c>
      <c r="E30" s="422">
        <v>1</v>
      </c>
      <c r="F30" s="102"/>
      <c r="G30" s="102"/>
      <c r="H30" s="102"/>
    </row>
    <row r="31" spans="1:8" s="101" customFormat="1" ht="18" customHeight="1" x14ac:dyDescent="0.25">
      <c r="A31" s="414" t="s">
        <v>392</v>
      </c>
      <c r="B31" s="415" t="s">
        <v>158</v>
      </c>
      <c r="C31" s="415">
        <v>1</v>
      </c>
      <c r="D31" s="415">
        <v>1</v>
      </c>
      <c r="E31" s="174"/>
      <c r="F31" s="102"/>
      <c r="G31" s="102"/>
      <c r="H31" s="102"/>
    </row>
    <row r="32" spans="1:8" s="101" customFormat="1" ht="18" customHeight="1" x14ac:dyDescent="0.25">
      <c r="A32" s="414" t="s">
        <v>393</v>
      </c>
      <c r="B32" s="415" t="s">
        <v>158</v>
      </c>
      <c r="C32" s="416">
        <v>1</v>
      </c>
      <c r="D32" s="416">
        <v>1</v>
      </c>
      <c r="E32" s="174"/>
      <c r="F32" s="102"/>
      <c r="G32" s="102"/>
      <c r="H32" s="102"/>
    </row>
    <row r="33" spans="1:8" s="101" customFormat="1" ht="18" customHeight="1" x14ac:dyDescent="0.25">
      <c r="A33" s="414" t="s">
        <v>394</v>
      </c>
      <c r="B33" s="415" t="s">
        <v>158</v>
      </c>
      <c r="C33" s="416">
        <v>1</v>
      </c>
      <c r="D33" s="416">
        <v>1</v>
      </c>
      <c r="E33" s="174"/>
      <c r="F33" s="102"/>
      <c r="G33" s="102"/>
      <c r="H33" s="102"/>
    </row>
    <row r="34" spans="1:8" s="101" customFormat="1" ht="18" customHeight="1" x14ac:dyDescent="0.25">
      <c r="A34" s="414" t="s">
        <v>395</v>
      </c>
      <c r="B34" s="415" t="s">
        <v>158</v>
      </c>
      <c r="C34" s="415">
        <v>1</v>
      </c>
      <c r="D34" s="415">
        <v>1</v>
      </c>
      <c r="E34" s="174"/>
      <c r="F34" s="102"/>
      <c r="G34" s="102"/>
      <c r="H34" s="102"/>
    </row>
    <row r="35" spans="1:8" s="101" customFormat="1" ht="18" customHeight="1" x14ac:dyDescent="0.25">
      <c r="A35" s="423" t="s">
        <v>488</v>
      </c>
      <c r="B35" s="424" t="s">
        <v>158</v>
      </c>
      <c r="C35" s="424">
        <v>1</v>
      </c>
      <c r="D35" s="424">
        <v>1</v>
      </c>
      <c r="E35" s="174"/>
      <c r="F35" s="102"/>
      <c r="G35" s="102"/>
      <c r="H35" s="102"/>
    </row>
    <row r="36" spans="1:8" s="101" customFormat="1" ht="19.5" customHeight="1" x14ac:dyDescent="0.25">
      <c r="A36" s="425" t="s">
        <v>314</v>
      </c>
      <c r="B36" s="422" t="s">
        <v>158</v>
      </c>
      <c r="C36" s="422">
        <v>4</v>
      </c>
      <c r="D36" s="422">
        <v>4</v>
      </c>
      <c r="E36" s="173"/>
      <c r="F36" s="102"/>
      <c r="G36" s="102"/>
      <c r="H36" s="102"/>
    </row>
    <row r="37" spans="1:8" s="101" customFormat="1" ht="18" customHeight="1" x14ac:dyDescent="0.25">
      <c r="A37" s="423" t="s">
        <v>396</v>
      </c>
      <c r="B37" s="424" t="s">
        <v>158</v>
      </c>
      <c r="C37" s="426">
        <v>1</v>
      </c>
      <c r="D37" s="426">
        <v>1</v>
      </c>
      <c r="E37" s="174"/>
      <c r="F37" s="102"/>
      <c r="G37" s="102"/>
      <c r="H37" s="102"/>
    </row>
    <row r="38" spans="1:8" s="101" customFormat="1" ht="18" customHeight="1" x14ac:dyDescent="0.25">
      <c r="A38" s="427" t="s">
        <v>489</v>
      </c>
      <c r="B38" s="428" t="s">
        <v>158</v>
      </c>
      <c r="C38" s="429">
        <v>1</v>
      </c>
      <c r="D38" s="429">
        <v>1</v>
      </c>
      <c r="E38" s="174"/>
      <c r="F38" s="102"/>
      <c r="G38" s="102"/>
      <c r="H38" s="102"/>
    </row>
    <row r="39" spans="1:8" s="101" customFormat="1" ht="18" customHeight="1" x14ac:dyDescent="0.25">
      <c r="A39" s="423" t="s">
        <v>397</v>
      </c>
      <c r="B39" s="424" t="s">
        <v>158</v>
      </c>
      <c r="C39" s="430">
        <v>1</v>
      </c>
      <c r="D39" s="430">
        <v>1</v>
      </c>
      <c r="E39" s="174"/>
      <c r="F39" s="431" t="s">
        <v>490</v>
      </c>
      <c r="G39" s="102"/>
      <c r="H39" s="102"/>
    </row>
    <row r="40" spans="1:8" s="101" customFormat="1" ht="36" x14ac:dyDescent="0.25">
      <c r="A40" s="745" t="s">
        <v>636</v>
      </c>
      <c r="B40" s="428"/>
      <c r="C40" s="429">
        <v>1</v>
      </c>
      <c r="D40" s="429">
        <v>1</v>
      </c>
      <c r="E40" s="174"/>
      <c r="F40" s="102" t="s">
        <v>637</v>
      </c>
      <c r="G40" s="102"/>
      <c r="H40" s="102"/>
    </row>
    <row r="41" spans="1:8" s="101" customFormat="1" ht="19.5" customHeight="1" x14ac:dyDescent="0.25">
      <c r="A41" s="404" t="s">
        <v>357</v>
      </c>
      <c r="B41" s="405" t="s">
        <v>158</v>
      </c>
      <c r="C41" s="405">
        <f>C42+C43</f>
        <v>2</v>
      </c>
      <c r="D41" s="405">
        <f>D42+D43</f>
        <v>2</v>
      </c>
      <c r="E41" s="174"/>
      <c r="F41" s="102"/>
      <c r="G41" s="102"/>
      <c r="H41" s="102"/>
    </row>
    <row r="42" spans="1:8" ht="18" customHeight="1" x14ac:dyDescent="0.25">
      <c r="A42" s="406" t="s">
        <v>379</v>
      </c>
      <c r="B42" s="407" t="s">
        <v>158</v>
      </c>
      <c r="C42" s="407">
        <v>1</v>
      </c>
      <c r="D42" s="407">
        <v>1</v>
      </c>
      <c r="E42" s="174"/>
      <c r="F42" s="98"/>
      <c r="G42" s="98"/>
      <c r="H42" s="98"/>
    </row>
    <row r="43" spans="1:8" ht="21" customHeight="1" thickBot="1" x14ac:dyDescent="0.3">
      <c r="A43" s="432" t="s">
        <v>491</v>
      </c>
      <c r="B43" s="407" t="s">
        <v>158</v>
      </c>
      <c r="C43" s="411">
        <v>1</v>
      </c>
      <c r="D43" s="411">
        <v>1</v>
      </c>
      <c r="E43" s="174"/>
      <c r="F43" s="98"/>
      <c r="G43" s="98"/>
      <c r="H43" s="98"/>
    </row>
    <row r="44" spans="1:8" ht="20.100000000000001" customHeight="1" thickBot="1" x14ac:dyDescent="0.25">
      <c r="A44" s="1207" t="s">
        <v>51</v>
      </c>
      <c r="B44" s="1208"/>
      <c r="C44" s="1208"/>
      <c r="D44" s="1208"/>
      <c r="E44" s="1209"/>
    </row>
    <row r="45" spans="1:8" ht="16.5" customHeight="1" x14ac:dyDescent="0.25">
      <c r="A45" s="434" t="s">
        <v>492</v>
      </c>
      <c r="B45" s="435" t="s">
        <v>158</v>
      </c>
      <c r="C45" s="436">
        <f>C46+C49+C53+C57</f>
        <v>13</v>
      </c>
      <c r="D45" s="436">
        <f>D46+D49+D53+D57</f>
        <v>11</v>
      </c>
      <c r="E45" s="171">
        <f>E46+E49+E53+E57</f>
        <v>2</v>
      </c>
    </row>
    <row r="46" spans="1:8" ht="16.5" x14ac:dyDescent="0.25">
      <c r="A46" s="412" t="s">
        <v>315</v>
      </c>
      <c r="B46" s="437" t="s">
        <v>158</v>
      </c>
      <c r="C46" s="413">
        <f>C47+C48</f>
        <v>2</v>
      </c>
      <c r="D46" s="413">
        <f>D47+D48</f>
        <v>1</v>
      </c>
      <c r="E46" s="173">
        <v>2</v>
      </c>
    </row>
    <row r="47" spans="1:8" ht="16.5" x14ac:dyDescent="0.25">
      <c r="A47" s="438" t="s">
        <v>316</v>
      </c>
      <c r="B47" s="439" t="s">
        <v>158</v>
      </c>
      <c r="C47" s="415">
        <v>1</v>
      </c>
      <c r="D47" s="415">
        <v>1</v>
      </c>
      <c r="E47" s="424"/>
    </row>
    <row r="48" spans="1:8" ht="19.5" x14ac:dyDescent="0.25">
      <c r="A48" s="438" t="s">
        <v>638</v>
      </c>
      <c r="B48" s="439" t="s">
        <v>158</v>
      </c>
      <c r="C48" s="440" t="s">
        <v>160</v>
      </c>
      <c r="D48" s="440" t="s">
        <v>597</v>
      </c>
      <c r="E48" s="491"/>
    </row>
    <row r="49" spans="1:5" ht="16.5" x14ac:dyDescent="0.25">
      <c r="A49" s="412" t="s">
        <v>317</v>
      </c>
      <c r="B49" s="437" t="s">
        <v>158</v>
      </c>
      <c r="C49" s="413">
        <f>C50+C51+C52</f>
        <v>3</v>
      </c>
      <c r="D49" s="413">
        <f>D50+D51+D52</f>
        <v>2</v>
      </c>
      <c r="E49" s="492"/>
    </row>
    <row r="50" spans="1:5" ht="19.5" x14ac:dyDescent="0.25">
      <c r="A50" s="438" t="s">
        <v>639</v>
      </c>
      <c r="B50" s="439" t="s">
        <v>158</v>
      </c>
      <c r="C50" s="415">
        <v>1</v>
      </c>
      <c r="D50" s="415">
        <v>0</v>
      </c>
      <c r="E50" s="424"/>
    </row>
    <row r="51" spans="1:5" ht="16.5" x14ac:dyDescent="0.25">
      <c r="A51" s="438" t="s">
        <v>318</v>
      </c>
      <c r="B51" s="439" t="s">
        <v>158</v>
      </c>
      <c r="C51" s="415">
        <v>1</v>
      </c>
      <c r="D51" s="415">
        <v>1</v>
      </c>
      <c r="E51" s="174"/>
    </row>
    <row r="52" spans="1:5" ht="33" x14ac:dyDescent="0.2">
      <c r="A52" s="441" t="s">
        <v>319</v>
      </c>
      <c r="B52" s="439" t="s">
        <v>158</v>
      </c>
      <c r="C52" s="439">
        <v>1</v>
      </c>
      <c r="D52" s="439" t="s">
        <v>289</v>
      </c>
      <c r="E52" s="176"/>
    </row>
    <row r="53" spans="1:5" ht="16.5" x14ac:dyDescent="0.25">
      <c r="A53" s="412" t="s">
        <v>320</v>
      </c>
      <c r="B53" s="437" t="s">
        <v>158</v>
      </c>
      <c r="C53" s="413">
        <f>C54+C55+C56</f>
        <v>3</v>
      </c>
      <c r="D53" s="413">
        <f>D54+D55+D56</f>
        <v>3</v>
      </c>
      <c r="E53" s="173"/>
    </row>
    <row r="54" spans="1:5" ht="16.5" x14ac:dyDescent="0.25">
      <c r="A54" s="438" t="s">
        <v>321</v>
      </c>
      <c r="B54" s="439" t="s">
        <v>158</v>
      </c>
      <c r="C54" s="415">
        <v>1</v>
      </c>
      <c r="D54" s="415">
        <v>1</v>
      </c>
      <c r="E54" s="174"/>
    </row>
    <row r="55" spans="1:5" ht="16.5" x14ac:dyDescent="0.25">
      <c r="A55" s="438" t="s">
        <v>322</v>
      </c>
      <c r="B55" s="439" t="s">
        <v>158</v>
      </c>
      <c r="C55" s="415">
        <v>1</v>
      </c>
      <c r="D55" s="415">
        <v>1</v>
      </c>
      <c r="E55" s="174"/>
    </row>
    <row r="56" spans="1:5" ht="16.5" x14ac:dyDescent="0.25">
      <c r="A56" s="438" t="s">
        <v>323</v>
      </c>
      <c r="B56" s="439" t="s">
        <v>158</v>
      </c>
      <c r="C56" s="415">
        <v>1</v>
      </c>
      <c r="D56" s="415">
        <v>1</v>
      </c>
      <c r="E56" s="174"/>
    </row>
    <row r="57" spans="1:5" ht="16.5" x14ac:dyDescent="0.25">
      <c r="A57" s="412" t="s">
        <v>324</v>
      </c>
      <c r="B57" s="437" t="s">
        <v>158</v>
      </c>
      <c r="C57" s="413">
        <f>C58+C59+C60+C61+C62</f>
        <v>5</v>
      </c>
      <c r="D57" s="413">
        <f>D58+D59+D60+D61+D62</f>
        <v>5</v>
      </c>
      <c r="E57" s="173"/>
    </row>
    <row r="58" spans="1:5" ht="16.5" x14ac:dyDescent="0.25">
      <c r="A58" s="438" t="s">
        <v>325</v>
      </c>
      <c r="B58" s="439" t="s">
        <v>158</v>
      </c>
      <c r="C58" s="415">
        <v>1</v>
      </c>
      <c r="D58" s="415">
        <v>1</v>
      </c>
      <c r="E58" s="174"/>
    </row>
    <row r="59" spans="1:5" ht="16.5" x14ac:dyDescent="0.25">
      <c r="A59" s="438" t="s">
        <v>326</v>
      </c>
      <c r="B59" s="439" t="s">
        <v>158</v>
      </c>
      <c r="C59" s="415">
        <v>1</v>
      </c>
      <c r="D59" s="415">
        <v>1</v>
      </c>
      <c r="E59" s="174"/>
    </row>
    <row r="60" spans="1:5" ht="16.5" x14ac:dyDescent="0.25">
      <c r="A60" s="438" t="s">
        <v>327</v>
      </c>
      <c r="B60" s="439" t="s">
        <v>158</v>
      </c>
      <c r="C60" s="415">
        <v>1</v>
      </c>
      <c r="D60" s="415">
        <v>1</v>
      </c>
      <c r="E60" s="174"/>
    </row>
    <row r="61" spans="1:5" ht="16.5" x14ac:dyDescent="0.25">
      <c r="A61" s="438" t="s">
        <v>328</v>
      </c>
      <c r="B61" s="439" t="s">
        <v>158</v>
      </c>
      <c r="C61" s="415">
        <v>1</v>
      </c>
      <c r="D61" s="415">
        <v>1</v>
      </c>
      <c r="E61" s="174"/>
    </row>
    <row r="62" spans="1:5" ht="17.25" thickBot="1" x14ac:dyDescent="0.3">
      <c r="A62" s="438" t="s">
        <v>380</v>
      </c>
      <c r="B62" s="439" t="s">
        <v>158</v>
      </c>
      <c r="C62" s="442">
        <v>1</v>
      </c>
      <c r="D62" s="442">
        <v>1</v>
      </c>
      <c r="E62" s="180"/>
    </row>
    <row r="63" spans="1:5" ht="20.100000000000001" customHeight="1" thickBot="1" x14ac:dyDescent="0.25">
      <c r="A63" s="1207" t="s">
        <v>161</v>
      </c>
      <c r="B63" s="1208"/>
      <c r="C63" s="1208"/>
      <c r="D63" s="1208"/>
      <c r="E63" s="1209"/>
    </row>
    <row r="64" spans="1:5" s="101" customFormat="1" ht="17.25" customHeight="1" x14ac:dyDescent="0.25">
      <c r="A64" s="181" t="s">
        <v>329</v>
      </c>
      <c r="B64" s="443" t="s">
        <v>158</v>
      </c>
      <c r="C64" s="444">
        <f>SUM(C65,C67,C73,C75,C79,C84)+C88</f>
        <v>17</v>
      </c>
      <c r="D64" s="444">
        <f>SUM(D65,D67,D73,D75,D79,D84)+D88</f>
        <v>17</v>
      </c>
      <c r="E64" s="489">
        <v>56</v>
      </c>
    </row>
    <row r="65" spans="1:10" s="103" customFormat="1" ht="16.5" x14ac:dyDescent="0.25">
      <c r="A65" s="404" t="s">
        <v>412</v>
      </c>
      <c r="B65" s="445" t="s">
        <v>158</v>
      </c>
      <c r="C65" s="405">
        <v>6</v>
      </c>
      <c r="D65" s="405">
        <v>6</v>
      </c>
      <c r="E65" s="487">
        <v>4</v>
      </c>
    </row>
    <row r="66" spans="1:10" s="101" customFormat="1" ht="16.5" x14ac:dyDescent="0.25">
      <c r="A66" s="179" t="s">
        <v>330</v>
      </c>
      <c r="B66" s="178" t="s">
        <v>27</v>
      </c>
      <c r="C66" s="175">
        <v>2348</v>
      </c>
      <c r="D66" s="175">
        <v>2355</v>
      </c>
      <c r="E66" s="489">
        <v>993</v>
      </c>
    </row>
    <row r="67" spans="1:10" s="103" customFormat="1" ht="23.25" customHeight="1" x14ac:dyDescent="0.25">
      <c r="A67" s="172" t="s">
        <v>331</v>
      </c>
      <c r="B67" s="446" t="s">
        <v>158</v>
      </c>
      <c r="C67" s="173">
        <v>5</v>
      </c>
      <c r="D67" s="173">
        <v>5</v>
      </c>
      <c r="E67" s="487">
        <v>1</v>
      </c>
    </row>
    <row r="68" spans="1:10" s="101" customFormat="1" ht="19.5" customHeight="1" x14ac:dyDescent="0.25">
      <c r="A68" s="432" t="s">
        <v>459</v>
      </c>
      <c r="B68" s="447" t="s">
        <v>158</v>
      </c>
      <c r="C68" s="407">
        <v>4</v>
      </c>
      <c r="D68" s="407">
        <v>4</v>
      </c>
      <c r="E68" s="489"/>
    </row>
    <row r="69" spans="1:10" s="101" customFormat="1" ht="18.75" customHeight="1" x14ac:dyDescent="0.25">
      <c r="A69" s="179" t="s">
        <v>332</v>
      </c>
      <c r="B69" s="448" t="s">
        <v>158</v>
      </c>
      <c r="C69" s="175">
        <v>1427</v>
      </c>
      <c r="D69" s="175">
        <v>1427</v>
      </c>
      <c r="E69" s="489"/>
      <c r="G69" s="102"/>
      <c r="H69" s="102"/>
      <c r="I69" s="102"/>
      <c r="J69" s="102"/>
    </row>
    <row r="70" spans="1:10" s="101" customFormat="1" ht="18.75" customHeight="1" x14ac:dyDescent="0.25">
      <c r="A70" s="179" t="s">
        <v>333</v>
      </c>
      <c r="B70" s="448" t="s">
        <v>27</v>
      </c>
      <c r="C70" s="449">
        <v>461254</v>
      </c>
      <c r="D70" s="449">
        <v>412819</v>
      </c>
      <c r="E70" s="489"/>
      <c r="G70" s="102"/>
      <c r="H70" s="102"/>
      <c r="I70" s="102"/>
      <c r="J70" s="102"/>
    </row>
    <row r="71" spans="1:10" s="101" customFormat="1" ht="18.75" customHeight="1" thickBot="1" x14ac:dyDescent="0.3">
      <c r="A71" s="500" t="s">
        <v>371</v>
      </c>
      <c r="B71" s="501" t="s">
        <v>27</v>
      </c>
      <c r="C71" s="180" t="s">
        <v>598</v>
      </c>
      <c r="D71" s="180" t="s">
        <v>599</v>
      </c>
      <c r="E71" s="502"/>
      <c r="F71" s="101" t="s">
        <v>600</v>
      </c>
      <c r="G71" s="102"/>
      <c r="H71" s="516"/>
      <c r="I71" s="516"/>
      <c r="J71" s="102"/>
    </row>
    <row r="72" spans="1:10" s="101" customFormat="1" ht="30.75" customHeight="1" x14ac:dyDescent="0.25">
      <c r="A72" s="450" t="s">
        <v>387</v>
      </c>
      <c r="B72" s="451" t="s">
        <v>158</v>
      </c>
      <c r="C72" s="452">
        <v>1</v>
      </c>
      <c r="D72" s="452">
        <v>1</v>
      </c>
      <c r="E72" s="489"/>
      <c r="G72" s="102"/>
      <c r="H72" s="102"/>
      <c r="I72" s="102"/>
      <c r="J72" s="102"/>
    </row>
    <row r="73" spans="1:10" s="103" customFormat="1" ht="18.75" customHeight="1" x14ac:dyDescent="0.25">
      <c r="A73" s="412" t="s">
        <v>493</v>
      </c>
      <c r="B73" s="453" t="s">
        <v>158</v>
      </c>
      <c r="C73" s="413">
        <v>1</v>
      </c>
      <c r="D73" s="413">
        <v>1</v>
      </c>
      <c r="E73" s="487"/>
      <c r="G73" s="104"/>
      <c r="H73" s="104"/>
      <c r="I73" s="104"/>
      <c r="J73" s="104"/>
    </row>
    <row r="74" spans="1:10" s="101" customFormat="1" ht="16.5" x14ac:dyDescent="0.25">
      <c r="A74" s="438" t="s">
        <v>334</v>
      </c>
      <c r="B74" s="454" t="s">
        <v>158</v>
      </c>
      <c r="C74" s="415">
        <v>1</v>
      </c>
      <c r="D74" s="415">
        <v>1</v>
      </c>
      <c r="E74" s="489"/>
    </row>
    <row r="75" spans="1:10" s="103" customFormat="1" ht="16.5" customHeight="1" x14ac:dyDescent="0.25">
      <c r="A75" s="404" t="s">
        <v>335</v>
      </c>
      <c r="B75" s="455" t="s">
        <v>158</v>
      </c>
      <c r="C75" s="405">
        <v>1</v>
      </c>
      <c r="D75" s="405">
        <v>1</v>
      </c>
      <c r="E75" s="487"/>
    </row>
    <row r="76" spans="1:10" s="101" customFormat="1" ht="16.5" x14ac:dyDescent="0.25">
      <c r="A76" s="432" t="s">
        <v>336</v>
      </c>
      <c r="B76" s="447" t="s">
        <v>158</v>
      </c>
      <c r="C76" s="407">
        <v>1</v>
      </c>
      <c r="D76" s="407">
        <v>1</v>
      </c>
      <c r="E76" s="489"/>
    </row>
    <row r="77" spans="1:10" s="101" customFormat="1" ht="16.5" x14ac:dyDescent="0.25">
      <c r="A77" s="432" t="s">
        <v>337</v>
      </c>
      <c r="B77" s="447" t="s">
        <v>158</v>
      </c>
      <c r="C77" s="407">
        <v>9</v>
      </c>
      <c r="D77" s="407">
        <v>9</v>
      </c>
      <c r="E77" s="489">
        <v>26</v>
      </c>
      <c r="G77" s="102"/>
    </row>
    <row r="78" spans="1:10" s="101" customFormat="1" ht="16.5" x14ac:dyDescent="0.25">
      <c r="A78" s="432" t="s">
        <v>338</v>
      </c>
      <c r="B78" s="447" t="s">
        <v>27</v>
      </c>
      <c r="C78" s="746">
        <v>466306</v>
      </c>
      <c r="D78" s="746">
        <v>503530</v>
      </c>
      <c r="E78" s="489"/>
    </row>
    <row r="79" spans="1:10" s="103" customFormat="1" ht="16.5" x14ac:dyDescent="0.25">
      <c r="A79" s="456" t="s">
        <v>339</v>
      </c>
      <c r="B79" s="455" t="s">
        <v>158</v>
      </c>
      <c r="C79" s="408">
        <v>2</v>
      </c>
      <c r="D79" s="408">
        <v>2</v>
      </c>
      <c r="E79" s="487">
        <v>1</v>
      </c>
    </row>
    <row r="80" spans="1:10" s="101" customFormat="1" ht="16.5" x14ac:dyDescent="0.25">
      <c r="A80" s="457" t="s">
        <v>340</v>
      </c>
      <c r="B80" s="447" t="s">
        <v>158</v>
      </c>
      <c r="C80" s="746">
        <v>1</v>
      </c>
      <c r="D80" s="746">
        <v>1</v>
      </c>
      <c r="E80" s="489"/>
    </row>
    <row r="81" spans="1:8" s="101" customFormat="1" ht="16.5" x14ac:dyDescent="0.25">
      <c r="A81" s="457" t="s">
        <v>341</v>
      </c>
      <c r="B81" s="447" t="s">
        <v>158</v>
      </c>
      <c r="C81" s="746">
        <v>6064</v>
      </c>
      <c r="D81" s="746">
        <v>5696</v>
      </c>
      <c r="E81" s="489"/>
    </row>
    <row r="82" spans="1:8" s="101" customFormat="1" ht="16.5" x14ac:dyDescent="0.25">
      <c r="A82" s="457" t="s">
        <v>342</v>
      </c>
      <c r="B82" s="447" t="s">
        <v>27</v>
      </c>
      <c r="C82" s="746">
        <v>133619</v>
      </c>
      <c r="D82" s="746">
        <v>132720</v>
      </c>
      <c r="E82" s="489"/>
    </row>
    <row r="83" spans="1:8" s="101" customFormat="1" ht="36.75" customHeight="1" x14ac:dyDescent="0.25">
      <c r="A83" s="459" t="s">
        <v>343</v>
      </c>
      <c r="B83" s="451" t="s">
        <v>158</v>
      </c>
      <c r="C83" s="746">
        <v>1</v>
      </c>
      <c r="D83" s="746">
        <v>1</v>
      </c>
      <c r="E83" s="489"/>
    </row>
    <row r="84" spans="1:8" s="103" customFormat="1" ht="16.5" x14ac:dyDescent="0.25">
      <c r="A84" s="456" t="s">
        <v>413</v>
      </c>
      <c r="B84" s="455" t="s">
        <v>158</v>
      </c>
      <c r="C84" s="408">
        <v>1</v>
      </c>
      <c r="D84" s="408">
        <v>1</v>
      </c>
      <c r="E84" s="487">
        <v>1</v>
      </c>
    </row>
    <row r="85" spans="1:8" ht="16.5" x14ac:dyDescent="0.25">
      <c r="A85" s="460" t="s">
        <v>601</v>
      </c>
      <c r="B85" s="447" t="s">
        <v>158</v>
      </c>
      <c r="C85" s="461" t="s">
        <v>460</v>
      </c>
      <c r="D85" s="461" t="s">
        <v>460</v>
      </c>
      <c r="E85" s="489"/>
    </row>
    <row r="86" spans="1:8" s="101" customFormat="1" ht="16.5" x14ac:dyDescent="0.25">
      <c r="A86" s="457" t="s">
        <v>344</v>
      </c>
      <c r="B86" s="447" t="s">
        <v>158</v>
      </c>
      <c r="C86" s="458">
        <v>75802</v>
      </c>
      <c r="D86" s="458">
        <v>76002</v>
      </c>
      <c r="E86" s="489"/>
    </row>
    <row r="87" spans="1:8" s="101" customFormat="1" ht="16.5" x14ac:dyDescent="0.25">
      <c r="A87" s="457" t="s">
        <v>414</v>
      </c>
      <c r="B87" s="447" t="s">
        <v>27</v>
      </c>
      <c r="C87" s="458">
        <v>208257</v>
      </c>
      <c r="D87" s="458">
        <v>272292</v>
      </c>
      <c r="E87" s="489"/>
    </row>
    <row r="88" spans="1:8" s="103" customFormat="1" ht="19.5" customHeight="1" x14ac:dyDescent="0.25">
      <c r="A88" s="456" t="s">
        <v>358</v>
      </c>
      <c r="B88" s="445" t="s">
        <v>158</v>
      </c>
      <c r="C88" s="405">
        <f>C89</f>
        <v>1</v>
      </c>
      <c r="D88" s="405">
        <f>D89</f>
        <v>1</v>
      </c>
      <c r="E88" s="487"/>
      <c r="F88" s="104"/>
      <c r="G88" s="104"/>
      <c r="H88" s="104"/>
    </row>
    <row r="89" spans="1:8" ht="25.5" customHeight="1" thickBot="1" x14ac:dyDescent="0.3">
      <c r="A89" s="432" t="s">
        <v>494</v>
      </c>
      <c r="B89" s="462" t="s">
        <v>158</v>
      </c>
      <c r="C89" s="433">
        <v>1</v>
      </c>
      <c r="D89" s="433">
        <v>1</v>
      </c>
      <c r="E89" s="489"/>
      <c r="F89" s="98"/>
      <c r="G89" s="98"/>
      <c r="H89" s="98"/>
    </row>
    <row r="90" spans="1:8" ht="20.100000000000001" customHeight="1" thickBot="1" x14ac:dyDescent="0.25">
      <c r="A90" s="1207" t="s">
        <v>162</v>
      </c>
      <c r="B90" s="1208"/>
      <c r="C90" s="1208"/>
      <c r="D90" s="1208"/>
      <c r="E90" s="1209"/>
    </row>
    <row r="91" spans="1:8" ht="16.5" customHeight="1" x14ac:dyDescent="0.25">
      <c r="A91" s="463" t="s">
        <v>345</v>
      </c>
      <c r="B91" s="464" t="s">
        <v>158</v>
      </c>
      <c r="C91" s="465">
        <v>16</v>
      </c>
      <c r="D91" s="466">
        <f>D92+D99+D101</f>
        <v>16</v>
      </c>
      <c r="E91" s="182">
        <v>3</v>
      </c>
    </row>
    <row r="92" spans="1:8" ht="16.5" x14ac:dyDescent="0.25">
      <c r="A92" s="456" t="s">
        <v>346</v>
      </c>
      <c r="B92" s="405" t="s">
        <v>158</v>
      </c>
      <c r="C92" s="405">
        <v>6</v>
      </c>
      <c r="D92" s="467">
        <f>SUM(D93:D97)</f>
        <v>6</v>
      </c>
      <c r="E92" s="173">
        <v>2</v>
      </c>
    </row>
    <row r="93" spans="1:8" ht="17.25" customHeight="1" x14ac:dyDescent="0.25">
      <c r="A93" s="457" t="s">
        <v>381</v>
      </c>
      <c r="B93" s="407" t="s">
        <v>158</v>
      </c>
      <c r="C93" s="407">
        <v>1</v>
      </c>
      <c r="D93" s="468">
        <v>1</v>
      </c>
      <c r="E93" s="424"/>
    </row>
    <row r="94" spans="1:8" ht="16.5" x14ac:dyDescent="0.25">
      <c r="A94" s="457" t="s">
        <v>382</v>
      </c>
      <c r="B94" s="407" t="s">
        <v>158</v>
      </c>
      <c r="C94" s="407">
        <v>1</v>
      </c>
      <c r="D94" s="468">
        <v>1</v>
      </c>
      <c r="E94" s="424"/>
    </row>
    <row r="95" spans="1:8" ht="15.75" customHeight="1" x14ac:dyDescent="0.25">
      <c r="A95" s="469" t="s">
        <v>347</v>
      </c>
      <c r="B95" s="407" t="s">
        <v>158</v>
      </c>
      <c r="C95" s="702">
        <v>2</v>
      </c>
      <c r="D95" s="703">
        <v>2</v>
      </c>
      <c r="E95" s="424"/>
    </row>
    <row r="96" spans="1:8" ht="18.75" customHeight="1" x14ac:dyDescent="0.25">
      <c r="A96" s="469" t="s">
        <v>415</v>
      </c>
      <c r="B96" s="407" t="s">
        <v>158</v>
      </c>
      <c r="C96" s="702">
        <v>1</v>
      </c>
      <c r="D96" s="703">
        <v>1</v>
      </c>
      <c r="E96" s="424"/>
    </row>
    <row r="97" spans="1:8" ht="15.75" customHeight="1" x14ac:dyDescent="0.25">
      <c r="A97" s="469" t="s">
        <v>383</v>
      </c>
      <c r="B97" s="407" t="s">
        <v>158</v>
      </c>
      <c r="C97" s="702">
        <v>1</v>
      </c>
      <c r="D97" s="703">
        <v>1</v>
      </c>
      <c r="E97" s="424"/>
    </row>
    <row r="98" spans="1:8" s="101" customFormat="1" ht="33" customHeight="1" x14ac:dyDescent="0.25">
      <c r="A98" s="470" t="s">
        <v>495</v>
      </c>
      <c r="B98" s="407" t="s">
        <v>27</v>
      </c>
      <c r="C98" s="471">
        <v>4912</v>
      </c>
      <c r="D98" s="472">
        <v>2643</v>
      </c>
      <c r="E98" s="497"/>
      <c r="F98" s="747" t="s">
        <v>602</v>
      </c>
    </row>
    <row r="99" spans="1:8" ht="16.5" x14ac:dyDescent="0.25">
      <c r="A99" s="473" t="s">
        <v>348</v>
      </c>
      <c r="B99" s="405" t="s">
        <v>158</v>
      </c>
      <c r="C99" s="704">
        <v>9</v>
      </c>
      <c r="D99" s="705">
        <v>9</v>
      </c>
      <c r="E99" s="173">
        <v>1</v>
      </c>
    </row>
    <row r="100" spans="1:8" ht="19.5" customHeight="1" x14ac:dyDescent="0.25">
      <c r="A100" s="406" t="s">
        <v>310</v>
      </c>
      <c r="B100" s="407" t="s">
        <v>27</v>
      </c>
      <c r="C100" s="748">
        <v>5663</v>
      </c>
      <c r="D100" s="749">
        <v>5754</v>
      </c>
      <c r="E100" s="177">
        <v>10657</v>
      </c>
      <c r="F100" s="747"/>
    </row>
    <row r="101" spans="1:8" ht="19.5" customHeight="1" x14ac:dyDescent="0.25">
      <c r="A101" s="404" t="s">
        <v>359</v>
      </c>
      <c r="B101" s="405" t="s">
        <v>158</v>
      </c>
      <c r="C101" s="405">
        <f>C102</f>
        <v>1</v>
      </c>
      <c r="D101" s="467">
        <f>D102</f>
        <v>1</v>
      </c>
      <c r="E101" s="173"/>
      <c r="F101" s="98"/>
      <c r="G101" s="98"/>
      <c r="H101" s="98"/>
    </row>
    <row r="102" spans="1:8" ht="25.5" customHeight="1" thickBot="1" x14ac:dyDescent="0.3">
      <c r="A102" s="432" t="s">
        <v>496</v>
      </c>
      <c r="B102" s="433" t="s">
        <v>158</v>
      </c>
      <c r="C102" s="474">
        <v>1</v>
      </c>
      <c r="D102" s="475">
        <v>1</v>
      </c>
      <c r="E102" s="180"/>
      <c r="F102" s="98"/>
      <c r="G102" s="98"/>
      <c r="H102" s="98"/>
    </row>
    <row r="103" spans="1:8" ht="20.100000000000001" customHeight="1" thickBot="1" x14ac:dyDescent="0.25">
      <c r="A103" s="1207" t="s">
        <v>249</v>
      </c>
      <c r="B103" s="1208"/>
      <c r="C103" s="1208"/>
      <c r="D103" s="1208"/>
      <c r="E103" s="1209"/>
    </row>
    <row r="104" spans="1:8" ht="19.5" customHeight="1" x14ac:dyDescent="0.25">
      <c r="A104" s="476" t="s">
        <v>349</v>
      </c>
      <c r="B104" s="477" t="s">
        <v>158</v>
      </c>
      <c r="C104" s="478">
        <v>3</v>
      </c>
      <c r="D104" s="478">
        <f>D105+D108+D111</f>
        <v>3</v>
      </c>
      <c r="E104" s="171"/>
    </row>
    <row r="105" spans="1:8" s="105" customFormat="1" ht="19.5" customHeight="1" x14ac:dyDescent="0.25">
      <c r="A105" s="456" t="s">
        <v>350</v>
      </c>
      <c r="B105" s="405" t="s">
        <v>158</v>
      </c>
      <c r="C105" s="405">
        <v>1</v>
      </c>
      <c r="D105" s="405">
        <v>1</v>
      </c>
      <c r="E105" s="173"/>
    </row>
    <row r="106" spans="1:8" ht="19.5" customHeight="1" x14ac:dyDescent="0.25">
      <c r="A106" s="457" t="s">
        <v>351</v>
      </c>
      <c r="B106" s="407" t="s">
        <v>158</v>
      </c>
      <c r="C106" s="407">
        <v>1</v>
      </c>
      <c r="D106" s="407">
        <v>1</v>
      </c>
      <c r="E106" s="174"/>
    </row>
    <row r="107" spans="1:8" s="101" customFormat="1" ht="19.5" customHeight="1" x14ac:dyDescent="0.25">
      <c r="A107" s="457" t="s">
        <v>352</v>
      </c>
      <c r="B107" s="407" t="s">
        <v>27</v>
      </c>
      <c r="C107" s="458">
        <v>3313</v>
      </c>
      <c r="D107" s="458">
        <v>2916</v>
      </c>
      <c r="E107" s="174"/>
    </row>
    <row r="108" spans="1:8" s="105" customFormat="1" ht="36" customHeight="1" x14ac:dyDescent="0.25">
      <c r="A108" s="479" t="s">
        <v>353</v>
      </c>
      <c r="B108" s="405" t="s">
        <v>158</v>
      </c>
      <c r="C108" s="405">
        <v>1</v>
      </c>
      <c r="D108" s="405">
        <v>1</v>
      </c>
      <c r="E108" s="173"/>
    </row>
    <row r="109" spans="1:8" ht="19.5" customHeight="1" x14ac:dyDescent="0.25">
      <c r="A109" s="457" t="s">
        <v>354</v>
      </c>
      <c r="B109" s="407" t="s">
        <v>158</v>
      </c>
      <c r="C109" s="407">
        <v>1</v>
      </c>
      <c r="D109" s="407">
        <v>1</v>
      </c>
      <c r="E109" s="174"/>
    </row>
    <row r="110" spans="1:8" s="101" customFormat="1" ht="19.5" customHeight="1" x14ac:dyDescent="0.25">
      <c r="A110" s="457" t="s">
        <v>352</v>
      </c>
      <c r="B110" s="407" t="s">
        <v>27</v>
      </c>
      <c r="C110" s="407">
        <v>632</v>
      </c>
      <c r="D110" s="407">
        <v>563</v>
      </c>
      <c r="E110" s="174"/>
    </row>
    <row r="111" spans="1:8" s="105" customFormat="1" ht="30.75" customHeight="1" x14ac:dyDescent="0.25">
      <c r="A111" s="479" t="s">
        <v>355</v>
      </c>
      <c r="B111" s="405" t="s">
        <v>158</v>
      </c>
      <c r="C111" s="405">
        <v>1</v>
      </c>
      <c r="D111" s="405">
        <v>1</v>
      </c>
      <c r="E111" s="173"/>
    </row>
    <row r="112" spans="1:8" ht="19.5" customHeight="1" x14ac:dyDescent="0.25">
      <c r="A112" s="457" t="s">
        <v>360</v>
      </c>
      <c r="B112" s="407" t="s">
        <v>158</v>
      </c>
      <c r="C112" s="407">
        <v>1</v>
      </c>
      <c r="D112" s="407">
        <v>1</v>
      </c>
      <c r="E112" s="174"/>
    </row>
    <row r="113" spans="1:5" s="101" customFormat="1" ht="19.5" customHeight="1" thickBot="1" x14ac:dyDescent="0.3">
      <c r="A113" s="457" t="s">
        <v>352</v>
      </c>
      <c r="B113" s="433" t="s">
        <v>27</v>
      </c>
      <c r="C113" s="480">
        <v>2880</v>
      </c>
      <c r="D113" s="480">
        <v>2076</v>
      </c>
      <c r="E113" s="180"/>
    </row>
    <row r="114" spans="1:5" ht="20.100000000000001" customHeight="1" thickBot="1" x14ac:dyDescent="0.25">
      <c r="A114" s="1207" t="s">
        <v>39</v>
      </c>
      <c r="B114" s="1208"/>
      <c r="C114" s="1208"/>
      <c r="D114" s="1208"/>
      <c r="E114" s="1209"/>
    </row>
    <row r="115" spans="1:5" ht="20.100000000000001" customHeight="1" x14ac:dyDescent="0.25">
      <c r="A115" s="463" t="s">
        <v>497</v>
      </c>
      <c r="B115" s="481" t="s">
        <v>158</v>
      </c>
      <c r="C115" s="482">
        <f>C118+C120+C122+C123+C124+C125+C126+C127+C128</f>
        <v>9</v>
      </c>
      <c r="D115" s="482">
        <f>D118+D120+D122+D123+D124+D125+D126+D127+D128</f>
        <v>9</v>
      </c>
      <c r="E115" s="182"/>
    </row>
    <row r="116" spans="1:5" ht="20.100000000000001" customHeight="1" x14ac:dyDescent="0.25">
      <c r="A116" s="456" t="s">
        <v>356</v>
      </c>
      <c r="B116" s="405"/>
      <c r="C116" s="706"/>
      <c r="D116" s="706"/>
      <c r="E116" s="173"/>
    </row>
    <row r="117" spans="1:5" ht="20.100000000000001" customHeight="1" x14ac:dyDescent="0.25">
      <c r="A117" s="457" t="s">
        <v>372</v>
      </c>
      <c r="B117" s="405"/>
      <c r="C117" s="706"/>
      <c r="D117" s="706"/>
      <c r="E117" s="173"/>
    </row>
    <row r="118" spans="1:5" s="105" customFormat="1" ht="19.5" customHeight="1" x14ac:dyDescent="0.25">
      <c r="A118" s="456" t="s">
        <v>356</v>
      </c>
      <c r="B118" s="407" t="s">
        <v>158</v>
      </c>
      <c r="C118" s="407">
        <v>1</v>
      </c>
      <c r="D118" s="407">
        <v>1</v>
      </c>
      <c r="E118" s="174">
        <v>1</v>
      </c>
    </row>
    <row r="119" spans="1:5" s="100" customFormat="1" ht="17.25" customHeight="1" x14ac:dyDescent="0.25">
      <c r="A119" s="457" t="s">
        <v>372</v>
      </c>
      <c r="B119" s="407" t="s">
        <v>27</v>
      </c>
      <c r="C119" s="407">
        <v>372</v>
      </c>
      <c r="D119" s="407">
        <v>788</v>
      </c>
      <c r="E119" s="174"/>
    </row>
    <row r="120" spans="1:5" s="105" customFormat="1" ht="20.25" customHeight="1" x14ac:dyDescent="0.25">
      <c r="A120" s="456" t="s">
        <v>373</v>
      </c>
      <c r="B120" s="405" t="s">
        <v>158</v>
      </c>
      <c r="C120" s="405">
        <v>1</v>
      </c>
      <c r="D120" s="405">
        <v>1</v>
      </c>
      <c r="E120" s="173"/>
    </row>
    <row r="121" spans="1:5" s="101" customFormat="1" ht="22.5" customHeight="1" x14ac:dyDescent="0.25">
      <c r="A121" s="483" t="s">
        <v>384</v>
      </c>
      <c r="B121" s="407" t="s">
        <v>461</v>
      </c>
      <c r="C121" s="407">
        <v>123</v>
      </c>
      <c r="D121" s="458">
        <v>128</v>
      </c>
      <c r="E121" s="424"/>
    </row>
    <row r="122" spans="1:5" s="101" customFormat="1" ht="22.5" customHeight="1" x14ac:dyDescent="0.25">
      <c r="A122" s="484" t="s">
        <v>498</v>
      </c>
      <c r="B122" s="405" t="s">
        <v>158</v>
      </c>
      <c r="C122" s="405">
        <v>1</v>
      </c>
      <c r="D122" s="405">
        <v>1</v>
      </c>
      <c r="E122" s="424"/>
    </row>
    <row r="123" spans="1:5" s="101" customFormat="1" ht="22.5" customHeight="1" x14ac:dyDescent="0.25">
      <c r="A123" s="484" t="s">
        <v>499</v>
      </c>
      <c r="B123" s="405" t="s">
        <v>158</v>
      </c>
      <c r="C123" s="405">
        <v>1</v>
      </c>
      <c r="D123" s="405">
        <v>1</v>
      </c>
      <c r="E123" s="424"/>
    </row>
    <row r="124" spans="1:5" s="101" customFormat="1" ht="22.5" customHeight="1" x14ac:dyDescent="0.25">
      <c r="A124" s="484" t="s">
        <v>500</v>
      </c>
      <c r="B124" s="405" t="s">
        <v>158</v>
      </c>
      <c r="C124" s="405">
        <v>1</v>
      </c>
      <c r="D124" s="405">
        <v>1</v>
      </c>
      <c r="E124" s="424"/>
    </row>
    <row r="125" spans="1:5" s="101" customFormat="1" ht="22.5" customHeight="1" x14ac:dyDescent="0.25">
      <c r="A125" s="484" t="s">
        <v>501</v>
      </c>
      <c r="B125" s="405" t="s">
        <v>158</v>
      </c>
      <c r="C125" s="405">
        <v>1</v>
      </c>
      <c r="D125" s="405">
        <v>1</v>
      </c>
      <c r="E125" s="424"/>
    </row>
    <row r="126" spans="1:5" s="101" customFormat="1" ht="22.5" customHeight="1" x14ac:dyDescent="0.25">
      <c r="A126" s="484" t="s">
        <v>502</v>
      </c>
      <c r="B126" s="405" t="s">
        <v>158</v>
      </c>
      <c r="C126" s="405">
        <v>1</v>
      </c>
      <c r="D126" s="405">
        <v>1</v>
      </c>
      <c r="E126" s="424"/>
    </row>
    <row r="127" spans="1:5" s="101" customFormat="1" ht="22.5" customHeight="1" x14ac:dyDescent="0.25">
      <c r="A127" s="484" t="s">
        <v>503</v>
      </c>
      <c r="B127" s="405" t="s">
        <v>158</v>
      </c>
      <c r="C127" s="405">
        <v>1</v>
      </c>
      <c r="D127" s="405">
        <v>1</v>
      </c>
      <c r="E127" s="424"/>
    </row>
    <row r="128" spans="1:5" s="101" customFormat="1" ht="22.5" customHeight="1" thickBot="1" x14ac:dyDescent="0.3">
      <c r="A128" s="485" t="s">
        <v>504</v>
      </c>
      <c r="B128" s="486" t="s">
        <v>158</v>
      </c>
      <c r="C128" s="486">
        <v>1</v>
      </c>
      <c r="D128" s="486">
        <v>1</v>
      </c>
      <c r="E128" s="490"/>
    </row>
    <row r="129" spans="1:5" s="101" customFormat="1" ht="22.5" customHeight="1" x14ac:dyDescent="0.25">
      <c r="A129" s="750"/>
      <c r="B129" s="751"/>
      <c r="C129" s="751"/>
      <c r="D129" s="751"/>
      <c r="E129" s="752"/>
    </row>
    <row r="130" spans="1:5" s="101" customFormat="1" ht="25.5" customHeight="1" x14ac:dyDescent="0.2">
      <c r="A130" s="1204" t="s">
        <v>640</v>
      </c>
      <c r="B130" s="1204"/>
      <c r="C130" s="1204"/>
      <c r="D130" s="1204"/>
      <c r="E130" s="1204"/>
    </row>
    <row r="131" spans="1:5" ht="36.75" customHeight="1" x14ac:dyDescent="0.2">
      <c r="A131" s="1204" t="s">
        <v>641</v>
      </c>
      <c r="B131" s="1204"/>
      <c r="C131" s="1204"/>
      <c r="D131" s="1204"/>
      <c r="E131" s="1204"/>
    </row>
    <row r="132" spans="1:5" ht="20.25" customHeight="1" x14ac:dyDescent="0.2">
      <c r="A132" s="1204"/>
      <c r="B132" s="1204"/>
      <c r="C132" s="1204"/>
      <c r="D132" s="1204"/>
      <c r="E132" s="1204"/>
    </row>
    <row r="133" spans="1:5" ht="27" customHeight="1" x14ac:dyDescent="0.2">
      <c r="A133" s="1204"/>
      <c r="B133" s="1204"/>
      <c r="C133" s="1204"/>
      <c r="D133" s="1204"/>
      <c r="E133" s="1204"/>
    </row>
    <row r="134" spans="1:5" ht="34.5" customHeight="1" x14ac:dyDescent="0.2">
      <c r="A134" s="1205"/>
      <c r="B134" s="1205"/>
      <c r="C134" s="1205"/>
      <c r="D134" s="1205"/>
      <c r="E134" s="1205"/>
    </row>
    <row r="135" spans="1:5" ht="16.5" x14ac:dyDescent="0.2">
      <c r="A135" s="1206"/>
      <c r="B135" s="1206"/>
      <c r="C135" s="1206"/>
      <c r="D135" s="1206"/>
      <c r="E135" s="1206"/>
    </row>
  </sheetData>
  <mergeCells count="16">
    <mergeCell ref="A44:E44"/>
    <mergeCell ref="A1:E1"/>
    <mergeCell ref="D2:E2"/>
    <mergeCell ref="A3:A4"/>
    <mergeCell ref="B3:D3"/>
    <mergeCell ref="A10:E10"/>
    <mergeCell ref="A132:E132"/>
    <mergeCell ref="A133:E133"/>
    <mergeCell ref="A134:E134"/>
    <mergeCell ref="A135:E135"/>
    <mergeCell ref="A63:E63"/>
    <mergeCell ref="A90:E90"/>
    <mergeCell ref="A103:E103"/>
    <mergeCell ref="A114:E114"/>
    <mergeCell ref="A130:E130"/>
    <mergeCell ref="A131:E131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&amp;C&amp;P+17
</oddFooter>
  </headerFooter>
  <rowBreaks count="1" manualBreakCount="1">
    <brk id="71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5"/>
  <sheetViews>
    <sheetView view="pageBreakPreview" zoomScale="84" zoomScaleNormal="84" zoomScaleSheetLayoutView="84" workbookViewId="0">
      <selection activeCell="A28" sqref="A28:E28"/>
    </sheetView>
  </sheetViews>
  <sheetFormatPr defaultRowHeight="15" x14ac:dyDescent="0.2"/>
  <cols>
    <col min="1" max="1" width="66.85546875" style="716" customWidth="1"/>
    <col min="2" max="5" width="17.7109375" style="716" customWidth="1"/>
    <col min="6" max="255" width="9.140625" style="716"/>
    <col min="256" max="256" width="57" style="716" customWidth="1"/>
    <col min="257" max="259" width="17.7109375" style="716" customWidth="1"/>
    <col min="260" max="511" width="9.140625" style="716"/>
    <col min="512" max="512" width="57" style="716" customWidth="1"/>
    <col min="513" max="515" width="17.7109375" style="716" customWidth="1"/>
    <col min="516" max="767" width="9.140625" style="716"/>
    <col min="768" max="768" width="57" style="716" customWidth="1"/>
    <col min="769" max="771" width="17.7109375" style="716" customWidth="1"/>
    <col min="772" max="1023" width="9.140625" style="716"/>
    <col min="1024" max="1024" width="57" style="716" customWidth="1"/>
    <col min="1025" max="1027" width="17.7109375" style="716" customWidth="1"/>
    <col min="1028" max="1279" width="9.140625" style="716"/>
    <col min="1280" max="1280" width="57" style="716" customWidth="1"/>
    <col min="1281" max="1283" width="17.7109375" style="716" customWidth="1"/>
    <col min="1284" max="1535" width="9.140625" style="716"/>
    <col min="1536" max="1536" width="57" style="716" customWidth="1"/>
    <col min="1537" max="1539" width="17.7109375" style="716" customWidth="1"/>
    <col min="1540" max="1791" width="9.140625" style="716"/>
    <col min="1792" max="1792" width="57" style="716" customWidth="1"/>
    <col min="1793" max="1795" width="17.7109375" style="716" customWidth="1"/>
    <col min="1796" max="2047" width="9.140625" style="716"/>
    <col min="2048" max="2048" width="57" style="716" customWidth="1"/>
    <col min="2049" max="2051" width="17.7109375" style="716" customWidth="1"/>
    <col min="2052" max="2303" width="9.140625" style="716"/>
    <col min="2304" max="2304" width="57" style="716" customWidth="1"/>
    <col min="2305" max="2307" width="17.7109375" style="716" customWidth="1"/>
    <col min="2308" max="2559" width="9.140625" style="716"/>
    <col min="2560" max="2560" width="57" style="716" customWidth="1"/>
    <col min="2561" max="2563" width="17.7109375" style="716" customWidth="1"/>
    <col min="2564" max="2815" width="9.140625" style="716"/>
    <col min="2816" max="2816" width="57" style="716" customWidth="1"/>
    <col min="2817" max="2819" width="17.7109375" style="716" customWidth="1"/>
    <col min="2820" max="3071" width="9.140625" style="716"/>
    <col min="3072" max="3072" width="57" style="716" customWidth="1"/>
    <col min="3073" max="3075" width="17.7109375" style="716" customWidth="1"/>
    <col min="3076" max="3327" width="9.140625" style="716"/>
    <col min="3328" max="3328" width="57" style="716" customWidth="1"/>
    <col min="3329" max="3331" width="17.7109375" style="716" customWidth="1"/>
    <col min="3332" max="3583" width="9.140625" style="716"/>
    <col min="3584" max="3584" width="57" style="716" customWidth="1"/>
    <col min="3585" max="3587" width="17.7109375" style="716" customWidth="1"/>
    <col min="3588" max="3839" width="9.140625" style="716"/>
    <col min="3840" max="3840" width="57" style="716" customWidth="1"/>
    <col min="3841" max="3843" width="17.7109375" style="716" customWidth="1"/>
    <col min="3844" max="4095" width="9.140625" style="716"/>
    <col min="4096" max="4096" width="57" style="716" customWidth="1"/>
    <col min="4097" max="4099" width="17.7109375" style="716" customWidth="1"/>
    <col min="4100" max="4351" width="9.140625" style="716"/>
    <col min="4352" max="4352" width="57" style="716" customWidth="1"/>
    <col min="4353" max="4355" width="17.7109375" style="716" customWidth="1"/>
    <col min="4356" max="4607" width="9.140625" style="716"/>
    <col min="4608" max="4608" width="57" style="716" customWidth="1"/>
    <col min="4609" max="4611" width="17.7109375" style="716" customWidth="1"/>
    <col min="4612" max="4863" width="9.140625" style="716"/>
    <col min="4864" max="4864" width="57" style="716" customWidth="1"/>
    <col min="4865" max="4867" width="17.7109375" style="716" customWidth="1"/>
    <col min="4868" max="5119" width="9.140625" style="716"/>
    <col min="5120" max="5120" width="57" style="716" customWidth="1"/>
    <col min="5121" max="5123" width="17.7109375" style="716" customWidth="1"/>
    <col min="5124" max="5375" width="9.140625" style="716"/>
    <col min="5376" max="5376" width="57" style="716" customWidth="1"/>
    <col min="5377" max="5379" width="17.7109375" style="716" customWidth="1"/>
    <col min="5380" max="5631" width="9.140625" style="716"/>
    <col min="5632" max="5632" width="57" style="716" customWidth="1"/>
    <col min="5633" max="5635" width="17.7109375" style="716" customWidth="1"/>
    <col min="5636" max="5887" width="9.140625" style="716"/>
    <col min="5888" max="5888" width="57" style="716" customWidth="1"/>
    <col min="5889" max="5891" width="17.7109375" style="716" customWidth="1"/>
    <col min="5892" max="6143" width="9.140625" style="716"/>
    <col min="6144" max="6144" width="57" style="716" customWidth="1"/>
    <col min="6145" max="6147" width="17.7109375" style="716" customWidth="1"/>
    <col min="6148" max="6399" width="9.140625" style="716"/>
    <col min="6400" max="6400" width="57" style="716" customWidth="1"/>
    <col min="6401" max="6403" width="17.7109375" style="716" customWidth="1"/>
    <col min="6404" max="6655" width="9.140625" style="716"/>
    <col min="6656" max="6656" width="57" style="716" customWidth="1"/>
    <col min="6657" max="6659" width="17.7109375" style="716" customWidth="1"/>
    <col min="6660" max="6911" width="9.140625" style="716"/>
    <col min="6912" max="6912" width="57" style="716" customWidth="1"/>
    <col min="6913" max="6915" width="17.7109375" style="716" customWidth="1"/>
    <col min="6916" max="7167" width="9.140625" style="716"/>
    <col min="7168" max="7168" width="57" style="716" customWidth="1"/>
    <col min="7169" max="7171" width="17.7109375" style="716" customWidth="1"/>
    <col min="7172" max="7423" width="9.140625" style="716"/>
    <col min="7424" max="7424" width="57" style="716" customWidth="1"/>
    <col min="7425" max="7427" width="17.7109375" style="716" customWidth="1"/>
    <col min="7428" max="7679" width="9.140625" style="716"/>
    <col min="7680" max="7680" width="57" style="716" customWidth="1"/>
    <col min="7681" max="7683" width="17.7109375" style="716" customWidth="1"/>
    <col min="7684" max="7935" width="9.140625" style="716"/>
    <col min="7936" max="7936" width="57" style="716" customWidth="1"/>
    <col min="7937" max="7939" width="17.7109375" style="716" customWidth="1"/>
    <col min="7940" max="8191" width="9.140625" style="716"/>
    <col min="8192" max="8192" width="57" style="716" customWidth="1"/>
    <col min="8193" max="8195" width="17.7109375" style="716" customWidth="1"/>
    <col min="8196" max="8447" width="9.140625" style="716"/>
    <col min="8448" max="8448" width="57" style="716" customWidth="1"/>
    <col min="8449" max="8451" width="17.7109375" style="716" customWidth="1"/>
    <col min="8452" max="8703" width="9.140625" style="716"/>
    <col min="8704" max="8704" width="57" style="716" customWidth="1"/>
    <col min="8705" max="8707" width="17.7109375" style="716" customWidth="1"/>
    <col min="8708" max="8959" width="9.140625" style="716"/>
    <col min="8960" max="8960" width="57" style="716" customWidth="1"/>
    <col min="8961" max="8963" width="17.7109375" style="716" customWidth="1"/>
    <col min="8964" max="9215" width="9.140625" style="716"/>
    <col min="9216" max="9216" width="57" style="716" customWidth="1"/>
    <col min="9217" max="9219" width="17.7109375" style="716" customWidth="1"/>
    <col min="9220" max="9471" width="9.140625" style="716"/>
    <col min="9472" max="9472" width="57" style="716" customWidth="1"/>
    <col min="9473" max="9475" width="17.7109375" style="716" customWidth="1"/>
    <col min="9476" max="9727" width="9.140625" style="716"/>
    <col min="9728" max="9728" width="57" style="716" customWidth="1"/>
    <col min="9729" max="9731" width="17.7109375" style="716" customWidth="1"/>
    <col min="9732" max="9983" width="9.140625" style="716"/>
    <col min="9984" max="9984" width="57" style="716" customWidth="1"/>
    <col min="9985" max="9987" width="17.7109375" style="716" customWidth="1"/>
    <col min="9988" max="10239" width="9.140625" style="716"/>
    <col min="10240" max="10240" width="57" style="716" customWidth="1"/>
    <col min="10241" max="10243" width="17.7109375" style="716" customWidth="1"/>
    <col min="10244" max="10495" width="9.140625" style="716"/>
    <col min="10496" max="10496" width="57" style="716" customWidth="1"/>
    <col min="10497" max="10499" width="17.7109375" style="716" customWidth="1"/>
    <col min="10500" max="10751" width="9.140625" style="716"/>
    <col min="10752" max="10752" width="57" style="716" customWidth="1"/>
    <col min="10753" max="10755" width="17.7109375" style="716" customWidth="1"/>
    <col min="10756" max="11007" width="9.140625" style="716"/>
    <col min="11008" max="11008" width="57" style="716" customWidth="1"/>
    <col min="11009" max="11011" width="17.7109375" style="716" customWidth="1"/>
    <col min="11012" max="11263" width="9.140625" style="716"/>
    <col min="11264" max="11264" width="57" style="716" customWidth="1"/>
    <col min="11265" max="11267" width="17.7109375" style="716" customWidth="1"/>
    <col min="11268" max="11519" width="9.140625" style="716"/>
    <col min="11520" max="11520" width="57" style="716" customWidth="1"/>
    <col min="11521" max="11523" width="17.7109375" style="716" customWidth="1"/>
    <col min="11524" max="11775" width="9.140625" style="716"/>
    <col min="11776" max="11776" width="57" style="716" customWidth="1"/>
    <col min="11777" max="11779" width="17.7109375" style="716" customWidth="1"/>
    <col min="11780" max="12031" width="9.140625" style="716"/>
    <col min="12032" max="12032" width="57" style="716" customWidth="1"/>
    <col min="12033" max="12035" width="17.7109375" style="716" customWidth="1"/>
    <col min="12036" max="12287" width="9.140625" style="716"/>
    <col min="12288" max="12288" width="57" style="716" customWidth="1"/>
    <col min="12289" max="12291" width="17.7109375" style="716" customWidth="1"/>
    <col min="12292" max="12543" width="9.140625" style="716"/>
    <col min="12544" max="12544" width="57" style="716" customWidth="1"/>
    <col min="12545" max="12547" width="17.7109375" style="716" customWidth="1"/>
    <col min="12548" max="12799" width="9.140625" style="716"/>
    <col min="12800" max="12800" width="57" style="716" customWidth="1"/>
    <col min="12801" max="12803" width="17.7109375" style="716" customWidth="1"/>
    <col min="12804" max="13055" width="9.140625" style="716"/>
    <col min="13056" max="13056" width="57" style="716" customWidth="1"/>
    <col min="13057" max="13059" width="17.7109375" style="716" customWidth="1"/>
    <col min="13060" max="13311" width="9.140625" style="716"/>
    <col min="13312" max="13312" width="57" style="716" customWidth="1"/>
    <col min="13313" max="13315" width="17.7109375" style="716" customWidth="1"/>
    <col min="13316" max="13567" width="9.140625" style="716"/>
    <col min="13568" max="13568" width="57" style="716" customWidth="1"/>
    <col min="13569" max="13571" width="17.7109375" style="716" customWidth="1"/>
    <col min="13572" max="13823" width="9.140625" style="716"/>
    <col min="13824" max="13824" width="57" style="716" customWidth="1"/>
    <col min="13825" max="13827" width="17.7109375" style="716" customWidth="1"/>
    <col min="13828" max="14079" width="9.140625" style="716"/>
    <col min="14080" max="14080" width="57" style="716" customWidth="1"/>
    <col min="14081" max="14083" width="17.7109375" style="716" customWidth="1"/>
    <col min="14084" max="14335" width="9.140625" style="716"/>
    <col min="14336" max="14336" width="57" style="716" customWidth="1"/>
    <col min="14337" max="14339" width="17.7109375" style="716" customWidth="1"/>
    <col min="14340" max="14591" width="9.140625" style="716"/>
    <col min="14592" max="14592" width="57" style="716" customWidth="1"/>
    <col min="14593" max="14595" width="17.7109375" style="716" customWidth="1"/>
    <col min="14596" max="14847" width="9.140625" style="716"/>
    <col min="14848" max="14848" width="57" style="716" customWidth="1"/>
    <col min="14849" max="14851" width="17.7109375" style="716" customWidth="1"/>
    <col min="14852" max="15103" width="9.140625" style="716"/>
    <col min="15104" max="15104" width="57" style="716" customWidth="1"/>
    <col min="15105" max="15107" width="17.7109375" style="716" customWidth="1"/>
    <col min="15108" max="15359" width="9.140625" style="716"/>
    <col min="15360" max="15360" width="57" style="716" customWidth="1"/>
    <col min="15361" max="15363" width="17.7109375" style="716" customWidth="1"/>
    <col min="15364" max="15615" width="9.140625" style="716"/>
    <col min="15616" max="15616" width="57" style="716" customWidth="1"/>
    <col min="15617" max="15619" width="17.7109375" style="716" customWidth="1"/>
    <col min="15620" max="15871" width="9.140625" style="716"/>
    <col min="15872" max="15872" width="57" style="716" customWidth="1"/>
    <col min="15873" max="15875" width="17.7109375" style="716" customWidth="1"/>
    <col min="15876" max="16127" width="9.140625" style="716"/>
    <col min="16128" max="16128" width="57" style="716" customWidth="1"/>
    <col min="16129" max="16131" width="17.7109375" style="716" customWidth="1"/>
    <col min="16132" max="16384" width="9.140625" style="716"/>
  </cols>
  <sheetData>
    <row r="1" spans="1:5" s="707" customFormat="1" ht="66" customHeight="1" x14ac:dyDescent="0.2">
      <c r="A1" s="1218" t="s">
        <v>603</v>
      </c>
      <c r="B1" s="1218"/>
      <c r="C1" s="1218"/>
      <c r="D1" s="1218"/>
      <c r="E1" s="1218"/>
    </row>
    <row r="2" spans="1:5" s="707" customFormat="1" ht="15.75" customHeight="1" x14ac:dyDescent="0.2">
      <c r="A2" s="708"/>
      <c r="B2" s="1219" t="s">
        <v>604</v>
      </c>
      <c r="C2" s="1219"/>
      <c r="D2" s="1219"/>
      <c r="E2" s="1219"/>
    </row>
    <row r="3" spans="1:5" s="709" customFormat="1" ht="16.5" x14ac:dyDescent="0.2">
      <c r="A3" s="1220" t="s">
        <v>605</v>
      </c>
      <c r="B3" s="1220" t="s">
        <v>606</v>
      </c>
      <c r="C3" s="1220"/>
      <c r="D3" s="1220"/>
      <c r="E3" s="1220"/>
    </row>
    <row r="4" spans="1:5" s="709" customFormat="1" ht="16.5" x14ac:dyDescent="0.2">
      <c r="A4" s="1220"/>
      <c r="B4" s="710">
        <v>2014</v>
      </c>
      <c r="C4" s="710">
        <v>2015</v>
      </c>
      <c r="D4" s="710">
        <v>2016</v>
      </c>
      <c r="E4" s="710">
        <v>2017</v>
      </c>
    </row>
    <row r="5" spans="1:5" s="713" customFormat="1" ht="16.5" x14ac:dyDescent="0.2">
      <c r="A5" s="711" t="s">
        <v>607</v>
      </c>
      <c r="B5" s="712">
        <f>B7+B16+B24</f>
        <v>143</v>
      </c>
      <c r="C5" s="712">
        <f>C7+C16+C24</f>
        <v>133</v>
      </c>
      <c r="D5" s="712">
        <f>D7+D16+D24</f>
        <v>130</v>
      </c>
      <c r="E5" s="712">
        <f>E7+E16+E24</f>
        <v>130</v>
      </c>
    </row>
    <row r="6" spans="1:5" ht="16.5" x14ac:dyDescent="0.2">
      <c r="A6" s="714" t="s">
        <v>608</v>
      </c>
      <c r="B6" s="715"/>
      <c r="C6" s="715"/>
      <c r="D6" s="715"/>
      <c r="E6" s="715"/>
    </row>
    <row r="7" spans="1:5" s="713" customFormat="1" ht="16.5" x14ac:dyDescent="0.2">
      <c r="A7" s="712" t="s">
        <v>609</v>
      </c>
      <c r="B7" s="712">
        <f>SUM(B9:B15)</f>
        <v>127</v>
      </c>
      <c r="C7" s="712">
        <f>SUM(C9:C15)</f>
        <v>116</v>
      </c>
      <c r="D7" s="712">
        <f>SUM(D9:D15)</f>
        <v>112</v>
      </c>
      <c r="E7" s="712">
        <f>SUM(E9:E15)</f>
        <v>112</v>
      </c>
    </row>
    <row r="8" spans="1:5" ht="16.5" x14ac:dyDescent="0.2">
      <c r="A8" s="714" t="s">
        <v>610</v>
      </c>
      <c r="B8" s="715"/>
      <c r="C8" s="715"/>
      <c r="D8" s="715"/>
      <c r="E8" s="715"/>
    </row>
    <row r="9" spans="1:5" s="719" customFormat="1" ht="16.5" x14ac:dyDescent="0.2">
      <c r="A9" s="717" t="s">
        <v>611</v>
      </c>
      <c r="B9" s="718">
        <v>84</v>
      </c>
      <c r="C9" s="718">
        <v>82</v>
      </c>
      <c r="D9" s="718">
        <v>79</v>
      </c>
      <c r="E9" s="718">
        <v>79</v>
      </c>
    </row>
    <row r="10" spans="1:5" s="719" customFormat="1" ht="16.5" x14ac:dyDescent="0.2">
      <c r="A10" s="717" t="s">
        <v>612</v>
      </c>
      <c r="B10" s="718">
        <v>15</v>
      </c>
      <c r="C10" s="718">
        <v>14</v>
      </c>
      <c r="D10" s="720">
        <f>[3]социнфрастр!G64</f>
        <v>13</v>
      </c>
      <c r="E10" s="720">
        <f>[3]социнфрастр!G64</f>
        <v>13</v>
      </c>
    </row>
    <row r="11" spans="1:5" s="719" customFormat="1" ht="16.5" x14ac:dyDescent="0.2">
      <c r="A11" s="717" t="s">
        <v>613</v>
      </c>
      <c r="B11" s="718"/>
      <c r="C11" s="718"/>
      <c r="D11" s="718"/>
      <c r="E11" s="718"/>
    </row>
    <row r="12" spans="1:5" s="719" customFormat="1" ht="16.5" x14ac:dyDescent="0.2">
      <c r="A12" s="717" t="s">
        <v>614</v>
      </c>
      <c r="B12" s="718">
        <v>23</v>
      </c>
      <c r="C12" s="718">
        <v>15</v>
      </c>
      <c r="D12" s="718">
        <v>15</v>
      </c>
      <c r="E12" s="718">
        <v>15</v>
      </c>
    </row>
    <row r="13" spans="1:5" s="719" customFormat="1" ht="16.5" x14ac:dyDescent="0.2">
      <c r="A13" s="717" t="s">
        <v>615</v>
      </c>
      <c r="B13" s="718">
        <v>1</v>
      </c>
      <c r="C13" s="718">
        <v>1</v>
      </c>
      <c r="D13" s="718">
        <v>1</v>
      </c>
      <c r="E13" s="718">
        <v>1</v>
      </c>
    </row>
    <row r="14" spans="1:5" s="719" customFormat="1" ht="16.5" x14ac:dyDescent="0.2">
      <c r="A14" s="717" t="s">
        <v>616</v>
      </c>
      <c r="B14" s="718">
        <v>3</v>
      </c>
      <c r="C14" s="718">
        <v>3</v>
      </c>
      <c r="D14" s="718">
        <v>3</v>
      </c>
      <c r="E14" s="718">
        <v>3</v>
      </c>
    </row>
    <row r="15" spans="1:5" s="719" customFormat="1" ht="16.5" x14ac:dyDescent="0.2">
      <c r="A15" s="717" t="s">
        <v>617</v>
      </c>
      <c r="B15" s="718">
        <v>1</v>
      </c>
      <c r="C15" s="718">
        <v>1</v>
      </c>
      <c r="D15" s="718">
        <v>1</v>
      </c>
      <c r="E15" s="718">
        <v>1</v>
      </c>
    </row>
    <row r="16" spans="1:5" s="713" customFormat="1" ht="16.5" x14ac:dyDescent="0.2">
      <c r="A16" s="712" t="s">
        <v>618</v>
      </c>
      <c r="B16" s="712">
        <f>SUM(B18:B23)</f>
        <v>10</v>
      </c>
      <c r="C16" s="712">
        <f>SUM(C18:C23)</f>
        <v>10</v>
      </c>
      <c r="D16" s="712">
        <f>SUM(D18:D23)</f>
        <v>10</v>
      </c>
      <c r="E16" s="712">
        <f>SUM(E18:E23)</f>
        <v>10</v>
      </c>
    </row>
    <row r="17" spans="1:5" ht="16.5" x14ac:dyDescent="0.2">
      <c r="A17" s="714" t="s">
        <v>610</v>
      </c>
      <c r="B17" s="715"/>
      <c r="C17" s="715"/>
      <c r="D17" s="715"/>
      <c r="E17" s="715"/>
    </row>
    <row r="18" spans="1:5" s="719" customFormat="1" ht="16.5" x14ac:dyDescent="0.2">
      <c r="A18" s="717" t="s">
        <v>611</v>
      </c>
      <c r="B18" s="718">
        <v>8</v>
      </c>
      <c r="C18" s="718">
        <v>8</v>
      </c>
      <c r="D18" s="718">
        <v>8</v>
      </c>
      <c r="E18" s="718">
        <v>8</v>
      </c>
    </row>
    <row r="19" spans="1:5" s="719" customFormat="1" ht="16.5" x14ac:dyDescent="0.2">
      <c r="A19" s="717" t="s">
        <v>612</v>
      </c>
      <c r="B19" s="718"/>
      <c r="C19" s="718"/>
      <c r="D19" s="718"/>
      <c r="E19" s="718"/>
    </row>
    <row r="20" spans="1:5" s="719" customFormat="1" ht="16.5" x14ac:dyDescent="0.2">
      <c r="A20" s="717" t="s">
        <v>614</v>
      </c>
      <c r="B20" s="718">
        <v>1</v>
      </c>
      <c r="C20" s="718">
        <v>1</v>
      </c>
      <c r="D20" s="718">
        <v>1</v>
      </c>
      <c r="E20" s="718">
        <v>1</v>
      </c>
    </row>
    <row r="21" spans="1:5" s="719" customFormat="1" ht="16.5" x14ac:dyDescent="0.2">
      <c r="A21" s="717" t="s">
        <v>615</v>
      </c>
      <c r="B21" s="718"/>
      <c r="C21" s="718"/>
      <c r="D21" s="718"/>
      <c r="E21" s="718"/>
    </row>
    <row r="22" spans="1:5" s="719" customFormat="1" ht="16.5" x14ac:dyDescent="0.2">
      <c r="A22" s="717" t="s">
        <v>616</v>
      </c>
      <c r="B22" s="718"/>
      <c r="C22" s="718"/>
      <c r="D22" s="718"/>
      <c r="E22" s="718"/>
    </row>
    <row r="23" spans="1:5" s="719" customFormat="1" ht="16.5" x14ac:dyDescent="0.2">
      <c r="A23" s="717" t="s">
        <v>617</v>
      </c>
      <c r="B23" s="718">
        <v>1</v>
      </c>
      <c r="C23" s="718">
        <v>1</v>
      </c>
      <c r="D23" s="718">
        <v>1</v>
      </c>
      <c r="E23" s="718">
        <v>1</v>
      </c>
    </row>
    <row r="24" spans="1:5" s="713" customFormat="1" ht="16.5" x14ac:dyDescent="0.2">
      <c r="A24" s="712" t="s">
        <v>619</v>
      </c>
      <c r="B24" s="712">
        <v>6</v>
      </c>
      <c r="C24" s="712">
        <v>7</v>
      </c>
      <c r="D24" s="712">
        <v>8</v>
      </c>
      <c r="E24" s="712">
        <v>8</v>
      </c>
    </row>
    <row r="25" spans="1:5" x14ac:dyDescent="0.2">
      <c r="A25" s="707"/>
      <c r="B25" s="707"/>
      <c r="C25" s="707"/>
      <c r="D25" s="707"/>
      <c r="E25" s="707"/>
    </row>
    <row r="26" spans="1:5" x14ac:dyDescent="0.2">
      <c r="A26" s="721" t="s">
        <v>620</v>
      </c>
      <c r="B26" s="721"/>
      <c r="C26" s="721"/>
      <c r="D26" s="721"/>
      <c r="E26" s="721"/>
    </row>
    <row r="27" spans="1:5" ht="134.25" customHeight="1" x14ac:dyDescent="0.2">
      <c r="A27" s="1221" t="s">
        <v>621</v>
      </c>
      <c r="B27" s="1221"/>
      <c r="C27" s="1221"/>
      <c r="D27" s="1221"/>
      <c r="E27" s="1221"/>
    </row>
    <row r="28" spans="1:5" ht="14.25" customHeight="1" x14ac:dyDescent="0.25">
      <c r="A28" s="1217" t="s">
        <v>622</v>
      </c>
      <c r="B28" s="1217"/>
      <c r="C28" s="1217"/>
      <c r="D28" s="1217"/>
      <c r="E28" s="1217"/>
    </row>
    <row r="29" spans="1:5" ht="12" customHeight="1" x14ac:dyDescent="0.25">
      <c r="A29" s="1216" t="s">
        <v>623</v>
      </c>
      <c r="B29" s="1216"/>
      <c r="C29" s="1216"/>
      <c r="D29" s="1216"/>
      <c r="E29" s="1216"/>
    </row>
    <row r="30" spans="1:5" ht="27" customHeight="1" x14ac:dyDescent="0.25">
      <c r="A30" s="1216" t="s">
        <v>624</v>
      </c>
      <c r="B30" s="1216"/>
      <c r="C30" s="1216"/>
      <c r="D30" s="1216"/>
      <c r="E30" s="1216"/>
    </row>
    <row r="31" spans="1:5" ht="42.75" customHeight="1" x14ac:dyDescent="0.25">
      <c r="A31" s="1216" t="s">
        <v>625</v>
      </c>
      <c r="B31" s="1216"/>
      <c r="C31" s="1216"/>
      <c r="D31" s="1216"/>
      <c r="E31" s="1216"/>
    </row>
    <row r="32" spans="1:5" ht="28.5" customHeight="1" x14ac:dyDescent="0.25">
      <c r="A32" s="1217" t="s">
        <v>626</v>
      </c>
      <c r="B32" s="1217"/>
      <c r="C32" s="1217"/>
      <c r="D32" s="1217"/>
      <c r="E32" s="1217"/>
    </row>
    <row r="33" spans="1:5" ht="90.75" customHeight="1" x14ac:dyDescent="0.25">
      <c r="A33" s="1217" t="s">
        <v>627</v>
      </c>
      <c r="B33" s="1217"/>
      <c r="C33" s="1217"/>
      <c r="D33" s="1217"/>
      <c r="E33" s="1217"/>
    </row>
    <row r="34" spans="1:5" ht="183.75" customHeight="1" x14ac:dyDescent="0.25">
      <c r="A34" s="1216" t="s">
        <v>628</v>
      </c>
      <c r="B34" s="1216"/>
      <c r="C34" s="1216"/>
      <c r="D34" s="1216"/>
      <c r="E34" s="1216"/>
    </row>
    <row r="35" spans="1:5" ht="200.25" customHeight="1" x14ac:dyDescent="0.25">
      <c r="A35" s="1216" t="s">
        <v>629</v>
      </c>
      <c r="B35" s="1216"/>
      <c r="C35" s="1216"/>
      <c r="D35" s="1216"/>
      <c r="E35" s="1216"/>
    </row>
    <row r="36" spans="1:5" ht="29.25" customHeight="1" x14ac:dyDescent="0.25">
      <c r="A36" s="1216"/>
      <c r="B36" s="1216"/>
      <c r="C36" s="1216"/>
      <c r="D36" s="1216"/>
      <c r="E36" s="707"/>
    </row>
    <row r="37" spans="1:5" x14ac:dyDescent="0.2">
      <c r="A37" s="707"/>
      <c r="B37" s="707"/>
      <c r="C37" s="707"/>
      <c r="D37" s="707"/>
      <c r="E37" s="707"/>
    </row>
    <row r="38" spans="1:5" x14ac:dyDescent="0.2">
      <c r="A38" s="707"/>
      <c r="B38" s="707"/>
      <c r="C38" s="707"/>
      <c r="D38" s="707"/>
      <c r="E38" s="707"/>
    </row>
    <row r="39" spans="1:5" x14ac:dyDescent="0.2">
      <c r="A39" s="707"/>
      <c r="B39" s="707"/>
      <c r="C39" s="707"/>
      <c r="D39" s="707"/>
      <c r="E39" s="707"/>
    </row>
    <row r="40" spans="1:5" x14ac:dyDescent="0.2">
      <c r="A40" s="707"/>
      <c r="B40" s="707"/>
      <c r="C40" s="707"/>
      <c r="D40" s="707"/>
      <c r="E40" s="707"/>
    </row>
    <row r="41" spans="1:5" x14ac:dyDescent="0.2">
      <c r="A41" s="707"/>
      <c r="B41" s="707"/>
      <c r="C41" s="707"/>
      <c r="D41" s="707"/>
      <c r="E41" s="707"/>
    </row>
    <row r="42" spans="1:5" x14ac:dyDescent="0.2">
      <c r="A42" s="707"/>
      <c r="B42" s="707"/>
      <c r="C42" s="707"/>
      <c r="D42" s="707"/>
      <c r="E42" s="707"/>
    </row>
    <row r="43" spans="1:5" x14ac:dyDescent="0.2">
      <c r="A43" s="707"/>
      <c r="B43" s="707"/>
      <c r="C43" s="707"/>
      <c r="D43" s="707"/>
      <c r="E43" s="707"/>
    </row>
    <row r="44" spans="1:5" x14ac:dyDescent="0.2">
      <c r="A44" s="707"/>
      <c r="B44" s="707"/>
      <c r="C44" s="707"/>
      <c r="D44" s="707"/>
      <c r="E44" s="707"/>
    </row>
    <row r="45" spans="1:5" x14ac:dyDescent="0.2">
      <c r="A45" s="707"/>
      <c r="B45" s="707"/>
      <c r="C45" s="707"/>
      <c r="D45" s="707"/>
      <c r="E45" s="707"/>
    </row>
  </sheetData>
  <mergeCells count="14">
    <mergeCell ref="A28:E28"/>
    <mergeCell ref="A1:E1"/>
    <mergeCell ref="B2:E2"/>
    <mergeCell ref="A3:A4"/>
    <mergeCell ref="B3:E3"/>
    <mergeCell ref="A27:E27"/>
    <mergeCell ref="A35:E35"/>
    <mergeCell ref="A36:D36"/>
    <mergeCell ref="A29:E29"/>
    <mergeCell ref="A30:E30"/>
    <mergeCell ref="A31:E31"/>
    <mergeCell ref="A32:E32"/>
    <mergeCell ref="A33:E33"/>
    <mergeCell ref="A34:E3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2"/>
  <sheetViews>
    <sheetView tabSelected="1" view="pageBreakPreview" zoomScale="78" zoomScaleNormal="62" zoomScaleSheetLayoutView="78" workbookViewId="0">
      <selection activeCell="H5" sqref="H5"/>
    </sheetView>
  </sheetViews>
  <sheetFormatPr defaultRowHeight="12.75" x14ac:dyDescent="0.2"/>
  <cols>
    <col min="1" max="1" width="45" style="61" customWidth="1"/>
    <col min="2" max="2" width="7.7109375" style="61" bestFit="1" customWidth="1"/>
    <col min="3" max="3" width="16.5703125" style="20" hidden="1" customWidth="1"/>
    <col min="4" max="4" width="23.28515625" style="20" customWidth="1"/>
    <col min="5" max="5" width="1.42578125" style="20" customWidth="1"/>
    <col min="6" max="6" width="10.28515625" style="20" customWidth="1"/>
    <col min="7" max="7" width="12.7109375" style="20" customWidth="1"/>
    <col min="8" max="8" width="23.7109375" style="20" customWidth="1"/>
    <col min="9" max="9" width="14.85546875" style="20" customWidth="1"/>
    <col min="10" max="10" width="14.85546875" style="61" bestFit="1" customWidth="1"/>
    <col min="11" max="12" width="17.85546875" style="2" customWidth="1"/>
    <col min="13" max="261" width="9.140625" style="2"/>
    <col min="262" max="262" width="42.140625" style="2" bestFit="1" customWidth="1"/>
    <col min="263" max="263" width="7.7109375" style="2" bestFit="1" customWidth="1"/>
    <col min="264" max="264" width="14.85546875" style="2" bestFit="1" customWidth="1"/>
    <col min="265" max="265" width="14.85546875" style="2" customWidth="1"/>
    <col min="266" max="266" width="14.85546875" style="2" bestFit="1" customWidth="1"/>
    <col min="267" max="268" width="17.85546875" style="2" customWidth="1"/>
    <col min="269" max="517" width="9.140625" style="2"/>
    <col min="518" max="518" width="42.140625" style="2" bestFit="1" customWidth="1"/>
    <col min="519" max="519" width="7.7109375" style="2" bestFit="1" customWidth="1"/>
    <col min="520" max="520" width="14.85546875" style="2" bestFit="1" customWidth="1"/>
    <col min="521" max="521" width="14.85546875" style="2" customWidth="1"/>
    <col min="522" max="522" width="14.85546875" style="2" bestFit="1" customWidth="1"/>
    <col min="523" max="524" width="17.85546875" style="2" customWidth="1"/>
    <col min="525" max="773" width="9.140625" style="2"/>
    <col min="774" max="774" width="42.140625" style="2" bestFit="1" customWidth="1"/>
    <col min="775" max="775" width="7.7109375" style="2" bestFit="1" customWidth="1"/>
    <col min="776" max="776" width="14.85546875" style="2" bestFit="1" customWidth="1"/>
    <col min="777" max="777" width="14.85546875" style="2" customWidth="1"/>
    <col min="778" max="778" width="14.85546875" style="2" bestFit="1" customWidth="1"/>
    <col min="779" max="780" width="17.85546875" style="2" customWidth="1"/>
    <col min="781" max="1029" width="9.140625" style="2"/>
    <col min="1030" max="1030" width="42.140625" style="2" bestFit="1" customWidth="1"/>
    <col min="1031" max="1031" width="7.7109375" style="2" bestFit="1" customWidth="1"/>
    <col min="1032" max="1032" width="14.85546875" style="2" bestFit="1" customWidth="1"/>
    <col min="1033" max="1033" width="14.85546875" style="2" customWidth="1"/>
    <col min="1034" max="1034" width="14.85546875" style="2" bestFit="1" customWidth="1"/>
    <col min="1035" max="1036" width="17.85546875" style="2" customWidth="1"/>
    <col min="1037" max="1285" width="9.140625" style="2"/>
    <col min="1286" max="1286" width="42.140625" style="2" bestFit="1" customWidth="1"/>
    <col min="1287" max="1287" width="7.7109375" style="2" bestFit="1" customWidth="1"/>
    <col min="1288" max="1288" width="14.85546875" style="2" bestFit="1" customWidth="1"/>
    <col min="1289" max="1289" width="14.85546875" style="2" customWidth="1"/>
    <col min="1290" max="1290" width="14.85546875" style="2" bestFit="1" customWidth="1"/>
    <col min="1291" max="1292" width="17.85546875" style="2" customWidth="1"/>
    <col min="1293" max="1541" width="9.140625" style="2"/>
    <col min="1542" max="1542" width="42.140625" style="2" bestFit="1" customWidth="1"/>
    <col min="1543" max="1543" width="7.7109375" style="2" bestFit="1" customWidth="1"/>
    <col min="1544" max="1544" width="14.85546875" style="2" bestFit="1" customWidth="1"/>
    <col min="1545" max="1545" width="14.85546875" style="2" customWidth="1"/>
    <col min="1546" max="1546" width="14.85546875" style="2" bestFit="1" customWidth="1"/>
    <col min="1547" max="1548" width="17.85546875" style="2" customWidth="1"/>
    <col min="1549" max="1797" width="9.140625" style="2"/>
    <col min="1798" max="1798" width="42.140625" style="2" bestFit="1" customWidth="1"/>
    <col min="1799" max="1799" width="7.7109375" style="2" bestFit="1" customWidth="1"/>
    <col min="1800" max="1800" width="14.85546875" style="2" bestFit="1" customWidth="1"/>
    <col min="1801" max="1801" width="14.85546875" style="2" customWidth="1"/>
    <col min="1802" max="1802" width="14.85546875" style="2" bestFit="1" customWidth="1"/>
    <col min="1803" max="1804" width="17.85546875" style="2" customWidth="1"/>
    <col min="1805" max="2053" width="9.140625" style="2"/>
    <col min="2054" max="2054" width="42.140625" style="2" bestFit="1" customWidth="1"/>
    <col min="2055" max="2055" width="7.7109375" style="2" bestFit="1" customWidth="1"/>
    <col min="2056" max="2056" width="14.85546875" style="2" bestFit="1" customWidth="1"/>
    <col min="2057" max="2057" width="14.85546875" style="2" customWidth="1"/>
    <col min="2058" max="2058" width="14.85546875" style="2" bestFit="1" customWidth="1"/>
    <col min="2059" max="2060" width="17.85546875" style="2" customWidth="1"/>
    <col min="2061" max="2309" width="9.140625" style="2"/>
    <col min="2310" max="2310" width="42.140625" style="2" bestFit="1" customWidth="1"/>
    <col min="2311" max="2311" width="7.7109375" style="2" bestFit="1" customWidth="1"/>
    <col min="2312" max="2312" width="14.85546875" style="2" bestFit="1" customWidth="1"/>
    <col min="2313" max="2313" width="14.85546875" style="2" customWidth="1"/>
    <col min="2314" max="2314" width="14.85546875" style="2" bestFit="1" customWidth="1"/>
    <col min="2315" max="2316" width="17.85546875" style="2" customWidth="1"/>
    <col min="2317" max="2565" width="9.140625" style="2"/>
    <col min="2566" max="2566" width="42.140625" style="2" bestFit="1" customWidth="1"/>
    <col min="2567" max="2567" width="7.7109375" style="2" bestFit="1" customWidth="1"/>
    <col min="2568" max="2568" width="14.85546875" style="2" bestFit="1" customWidth="1"/>
    <col min="2569" max="2569" width="14.85546875" style="2" customWidth="1"/>
    <col min="2570" max="2570" width="14.85546875" style="2" bestFit="1" customWidth="1"/>
    <col min="2571" max="2572" width="17.85546875" style="2" customWidth="1"/>
    <col min="2573" max="2821" width="9.140625" style="2"/>
    <col min="2822" max="2822" width="42.140625" style="2" bestFit="1" customWidth="1"/>
    <col min="2823" max="2823" width="7.7109375" style="2" bestFit="1" customWidth="1"/>
    <col min="2824" max="2824" width="14.85546875" style="2" bestFit="1" customWidth="1"/>
    <col min="2825" max="2825" width="14.85546875" style="2" customWidth="1"/>
    <col min="2826" max="2826" width="14.85546875" style="2" bestFit="1" customWidth="1"/>
    <col min="2827" max="2828" width="17.85546875" style="2" customWidth="1"/>
    <col min="2829" max="3077" width="9.140625" style="2"/>
    <col min="3078" max="3078" width="42.140625" style="2" bestFit="1" customWidth="1"/>
    <col min="3079" max="3079" width="7.7109375" style="2" bestFit="1" customWidth="1"/>
    <col min="3080" max="3080" width="14.85546875" style="2" bestFit="1" customWidth="1"/>
    <col min="3081" max="3081" width="14.85546875" style="2" customWidth="1"/>
    <col min="3082" max="3082" width="14.85546875" style="2" bestFit="1" customWidth="1"/>
    <col min="3083" max="3084" width="17.85546875" style="2" customWidth="1"/>
    <col min="3085" max="3333" width="9.140625" style="2"/>
    <col min="3334" max="3334" width="42.140625" style="2" bestFit="1" customWidth="1"/>
    <col min="3335" max="3335" width="7.7109375" style="2" bestFit="1" customWidth="1"/>
    <col min="3336" max="3336" width="14.85546875" style="2" bestFit="1" customWidth="1"/>
    <col min="3337" max="3337" width="14.85546875" style="2" customWidth="1"/>
    <col min="3338" max="3338" width="14.85546875" style="2" bestFit="1" customWidth="1"/>
    <col min="3339" max="3340" width="17.85546875" style="2" customWidth="1"/>
    <col min="3341" max="3589" width="9.140625" style="2"/>
    <col min="3590" max="3590" width="42.140625" style="2" bestFit="1" customWidth="1"/>
    <col min="3591" max="3591" width="7.7109375" style="2" bestFit="1" customWidth="1"/>
    <col min="3592" max="3592" width="14.85546875" style="2" bestFit="1" customWidth="1"/>
    <col min="3593" max="3593" width="14.85546875" style="2" customWidth="1"/>
    <col min="3594" max="3594" width="14.85546875" style="2" bestFit="1" customWidth="1"/>
    <col min="3595" max="3596" width="17.85546875" style="2" customWidth="1"/>
    <col min="3597" max="3845" width="9.140625" style="2"/>
    <col min="3846" max="3846" width="42.140625" style="2" bestFit="1" customWidth="1"/>
    <col min="3847" max="3847" width="7.7109375" style="2" bestFit="1" customWidth="1"/>
    <col min="3848" max="3848" width="14.85546875" style="2" bestFit="1" customWidth="1"/>
    <col min="3849" max="3849" width="14.85546875" style="2" customWidth="1"/>
    <col min="3850" max="3850" width="14.85546875" style="2" bestFit="1" customWidth="1"/>
    <col min="3851" max="3852" width="17.85546875" style="2" customWidth="1"/>
    <col min="3853" max="4101" width="9.140625" style="2"/>
    <col min="4102" max="4102" width="42.140625" style="2" bestFit="1" customWidth="1"/>
    <col min="4103" max="4103" width="7.7109375" style="2" bestFit="1" customWidth="1"/>
    <col min="4104" max="4104" width="14.85546875" style="2" bestFit="1" customWidth="1"/>
    <col min="4105" max="4105" width="14.85546875" style="2" customWidth="1"/>
    <col min="4106" max="4106" width="14.85546875" style="2" bestFit="1" customWidth="1"/>
    <col min="4107" max="4108" width="17.85546875" style="2" customWidth="1"/>
    <col min="4109" max="4357" width="9.140625" style="2"/>
    <col min="4358" max="4358" width="42.140625" style="2" bestFit="1" customWidth="1"/>
    <col min="4359" max="4359" width="7.7109375" style="2" bestFit="1" customWidth="1"/>
    <col min="4360" max="4360" width="14.85546875" style="2" bestFit="1" customWidth="1"/>
    <col min="4361" max="4361" width="14.85546875" style="2" customWidth="1"/>
    <col min="4362" max="4362" width="14.85546875" style="2" bestFit="1" customWidth="1"/>
    <col min="4363" max="4364" width="17.85546875" style="2" customWidth="1"/>
    <col min="4365" max="4613" width="9.140625" style="2"/>
    <col min="4614" max="4614" width="42.140625" style="2" bestFit="1" customWidth="1"/>
    <col min="4615" max="4615" width="7.7109375" style="2" bestFit="1" customWidth="1"/>
    <col min="4616" max="4616" width="14.85546875" style="2" bestFit="1" customWidth="1"/>
    <col min="4617" max="4617" width="14.85546875" style="2" customWidth="1"/>
    <col min="4618" max="4618" width="14.85546875" style="2" bestFit="1" customWidth="1"/>
    <col min="4619" max="4620" width="17.85546875" style="2" customWidth="1"/>
    <col min="4621" max="4869" width="9.140625" style="2"/>
    <col min="4870" max="4870" width="42.140625" style="2" bestFit="1" customWidth="1"/>
    <col min="4871" max="4871" width="7.7109375" style="2" bestFit="1" customWidth="1"/>
    <col min="4872" max="4872" width="14.85546875" style="2" bestFit="1" customWidth="1"/>
    <col min="4873" max="4873" width="14.85546875" style="2" customWidth="1"/>
    <col min="4874" max="4874" width="14.85546875" style="2" bestFit="1" customWidth="1"/>
    <col min="4875" max="4876" width="17.85546875" style="2" customWidth="1"/>
    <col min="4877" max="5125" width="9.140625" style="2"/>
    <col min="5126" max="5126" width="42.140625" style="2" bestFit="1" customWidth="1"/>
    <col min="5127" max="5127" width="7.7109375" style="2" bestFit="1" customWidth="1"/>
    <col min="5128" max="5128" width="14.85546875" style="2" bestFit="1" customWidth="1"/>
    <col min="5129" max="5129" width="14.85546875" style="2" customWidth="1"/>
    <col min="5130" max="5130" width="14.85546875" style="2" bestFit="1" customWidth="1"/>
    <col min="5131" max="5132" width="17.85546875" style="2" customWidth="1"/>
    <col min="5133" max="5381" width="9.140625" style="2"/>
    <col min="5382" max="5382" width="42.140625" style="2" bestFit="1" customWidth="1"/>
    <col min="5383" max="5383" width="7.7109375" style="2" bestFit="1" customWidth="1"/>
    <col min="5384" max="5384" width="14.85546875" style="2" bestFit="1" customWidth="1"/>
    <col min="5385" max="5385" width="14.85546875" style="2" customWidth="1"/>
    <col min="5386" max="5386" width="14.85546875" style="2" bestFit="1" customWidth="1"/>
    <col min="5387" max="5388" width="17.85546875" style="2" customWidth="1"/>
    <col min="5389" max="5637" width="9.140625" style="2"/>
    <col min="5638" max="5638" width="42.140625" style="2" bestFit="1" customWidth="1"/>
    <col min="5639" max="5639" width="7.7109375" style="2" bestFit="1" customWidth="1"/>
    <col min="5640" max="5640" width="14.85546875" style="2" bestFit="1" customWidth="1"/>
    <col min="5641" max="5641" width="14.85546875" style="2" customWidth="1"/>
    <col min="5642" max="5642" width="14.85546875" style="2" bestFit="1" customWidth="1"/>
    <col min="5643" max="5644" width="17.85546875" style="2" customWidth="1"/>
    <col min="5645" max="5893" width="9.140625" style="2"/>
    <col min="5894" max="5894" width="42.140625" style="2" bestFit="1" customWidth="1"/>
    <col min="5895" max="5895" width="7.7109375" style="2" bestFit="1" customWidth="1"/>
    <col min="5896" max="5896" width="14.85546875" style="2" bestFit="1" customWidth="1"/>
    <col min="5897" max="5897" width="14.85546875" style="2" customWidth="1"/>
    <col min="5898" max="5898" width="14.85546875" style="2" bestFit="1" customWidth="1"/>
    <col min="5899" max="5900" width="17.85546875" style="2" customWidth="1"/>
    <col min="5901" max="6149" width="9.140625" style="2"/>
    <col min="6150" max="6150" width="42.140625" style="2" bestFit="1" customWidth="1"/>
    <col min="6151" max="6151" width="7.7109375" style="2" bestFit="1" customWidth="1"/>
    <col min="6152" max="6152" width="14.85546875" style="2" bestFit="1" customWidth="1"/>
    <col min="6153" max="6153" width="14.85546875" style="2" customWidth="1"/>
    <col min="6154" max="6154" width="14.85546875" style="2" bestFit="1" customWidth="1"/>
    <col min="6155" max="6156" width="17.85546875" style="2" customWidth="1"/>
    <col min="6157" max="6405" width="9.140625" style="2"/>
    <col min="6406" max="6406" width="42.140625" style="2" bestFit="1" customWidth="1"/>
    <col min="6407" max="6407" width="7.7109375" style="2" bestFit="1" customWidth="1"/>
    <col min="6408" max="6408" width="14.85546875" style="2" bestFit="1" customWidth="1"/>
    <col min="6409" max="6409" width="14.85546875" style="2" customWidth="1"/>
    <col min="6410" max="6410" width="14.85546875" style="2" bestFit="1" customWidth="1"/>
    <col min="6411" max="6412" width="17.85546875" style="2" customWidth="1"/>
    <col min="6413" max="6661" width="9.140625" style="2"/>
    <col min="6662" max="6662" width="42.140625" style="2" bestFit="1" customWidth="1"/>
    <col min="6663" max="6663" width="7.7109375" style="2" bestFit="1" customWidth="1"/>
    <col min="6664" max="6664" width="14.85546875" style="2" bestFit="1" customWidth="1"/>
    <col min="6665" max="6665" width="14.85546875" style="2" customWidth="1"/>
    <col min="6666" max="6666" width="14.85546875" style="2" bestFit="1" customWidth="1"/>
    <col min="6667" max="6668" width="17.85546875" style="2" customWidth="1"/>
    <col min="6669" max="6917" width="9.140625" style="2"/>
    <col min="6918" max="6918" width="42.140625" style="2" bestFit="1" customWidth="1"/>
    <col min="6919" max="6919" width="7.7109375" style="2" bestFit="1" customWidth="1"/>
    <col min="6920" max="6920" width="14.85546875" style="2" bestFit="1" customWidth="1"/>
    <col min="6921" max="6921" width="14.85546875" style="2" customWidth="1"/>
    <col min="6922" max="6922" width="14.85546875" style="2" bestFit="1" customWidth="1"/>
    <col min="6923" max="6924" width="17.85546875" style="2" customWidth="1"/>
    <col min="6925" max="7173" width="9.140625" style="2"/>
    <col min="7174" max="7174" width="42.140625" style="2" bestFit="1" customWidth="1"/>
    <col min="7175" max="7175" width="7.7109375" style="2" bestFit="1" customWidth="1"/>
    <col min="7176" max="7176" width="14.85546875" style="2" bestFit="1" customWidth="1"/>
    <col min="7177" max="7177" width="14.85546875" style="2" customWidth="1"/>
    <col min="7178" max="7178" width="14.85546875" style="2" bestFit="1" customWidth="1"/>
    <col min="7179" max="7180" width="17.85546875" style="2" customWidth="1"/>
    <col min="7181" max="7429" width="9.140625" style="2"/>
    <col min="7430" max="7430" width="42.140625" style="2" bestFit="1" customWidth="1"/>
    <col min="7431" max="7431" width="7.7109375" style="2" bestFit="1" customWidth="1"/>
    <col min="7432" max="7432" width="14.85546875" style="2" bestFit="1" customWidth="1"/>
    <col min="7433" max="7433" width="14.85546875" style="2" customWidth="1"/>
    <col min="7434" max="7434" width="14.85546875" style="2" bestFit="1" customWidth="1"/>
    <col min="7435" max="7436" width="17.85546875" style="2" customWidth="1"/>
    <col min="7437" max="7685" width="9.140625" style="2"/>
    <col min="7686" max="7686" width="42.140625" style="2" bestFit="1" customWidth="1"/>
    <col min="7687" max="7687" width="7.7109375" style="2" bestFit="1" customWidth="1"/>
    <col min="7688" max="7688" width="14.85546875" style="2" bestFit="1" customWidth="1"/>
    <col min="7689" max="7689" width="14.85546875" style="2" customWidth="1"/>
    <col min="7690" max="7690" width="14.85546875" style="2" bestFit="1" customWidth="1"/>
    <col min="7691" max="7692" width="17.85546875" style="2" customWidth="1"/>
    <col min="7693" max="7941" width="9.140625" style="2"/>
    <col min="7942" max="7942" width="42.140625" style="2" bestFit="1" customWidth="1"/>
    <col min="7943" max="7943" width="7.7109375" style="2" bestFit="1" customWidth="1"/>
    <col min="7944" max="7944" width="14.85546875" style="2" bestFit="1" customWidth="1"/>
    <col min="7945" max="7945" width="14.85546875" style="2" customWidth="1"/>
    <col min="7946" max="7946" width="14.85546875" style="2" bestFit="1" customWidth="1"/>
    <col min="7947" max="7948" width="17.85546875" style="2" customWidth="1"/>
    <col min="7949" max="8197" width="9.140625" style="2"/>
    <col min="8198" max="8198" width="42.140625" style="2" bestFit="1" customWidth="1"/>
    <col min="8199" max="8199" width="7.7109375" style="2" bestFit="1" customWidth="1"/>
    <col min="8200" max="8200" width="14.85546875" style="2" bestFit="1" customWidth="1"/>
    <col min="8201" max="8201" width="14.85546875" style="2" customWidth="1"/>
    <col min="8202" max="8202" width="14.85546875" style="2" bestFit="1" customWidth="1"/>
    <col min="8203" max="8204" width="17.85546875" style="2" customWidth="1"/>
    <col min="8205" max="8453" width="9.140625" style="2"/>
    <col min="8454" max="8454" width="42.140625" style="2" bestFit="1" customWidth="1"/>
    <col min="8455" max="8455" width="7.7109375" style="2" bestFit="1" customWidth="1"/>
    <col min="8456" max="8456" width="14.85546875" style="2" bestFit="1" customWidth="1"/>
    <col min="8457" max="8457" width="14.85546875" style="2" customWidth="1"/>
    <col min="8458" max="8458" width="14.85546875" style="2" bestFit="1" customWidth="1"/>
    <col min="8459" max="8460" width="17.85546875" style="2" customWidth="1"/>
    <col min="8461" max="8709" width="9.140625" style="2"/>
    <col min="8710" max="8710" width="42.140625" style="2" bestFit="1" customWidth="1"/>
    <col min="8711" max="8711" width="7.7109375" style="2" bestFit="1" customWidth="1"/>
    <col min="8712" max="8712" width="14.85546875" style="2" bestFit="1" customWidth="1"/>
    <col min="8713" max="8713" width="14.85546875" style="2" customWidth="1"/>
    <col min="8714" max="8714" width="14.85546875" style="2" bestFit="1" customWidth="1"/>
    <col min="8715" max="8716" width="17.85546875" style="2" customWidth="1"/>
    <col min="8717" max="8965" width="9.140625" style="2"/>
    <col min="8966" max="8966" width="42.140625" style="2" bestFit="1" customWidth="1"/>
    <col min="8967" max="8967" width="7.7109375" style="2" bestFit="1" customWidth="1"/>
    <col min="8968" max="8968" width="14.85546875" style="2" bestFit="1" customWidth="1"/>
    <col min="8969" max="8969" width="14.85546875" style="2" customWidth="1"/>
    <col min="8970" max="8970" width="14.85546875" style="2" bestFit="1" customWidth="1"/>
    <col min="8971" max="8972" width="17.85546875" style="2" customWidth="1"/>
    <col min="8973" max="9221" width="9.140625" style="2"/>
    <col min="9222" max="9222" width="42.140625" style="2" bestFit="1" customWidth="1"/>
    <col min="9223" max="9223" width="7.7109375" style="2" bestFit="1" customWidth="1"/>
    <col min="9224" max="9224" width="14.85546875" style="2" bestFit="1" customWidth="1"/>
    <col min="9225" max="9225" width="14.85546875" style="2" customWidth="1"/>
    <col min="9226" max="9226" width="14.85546875" style="2" bestFit="1" customWidth="1"/>
    <col min="9227" max="9228" width="17.85546875" style="2" customWidth="1"/>
    <col min="9229" max="9477" width="9.140625" style="2"/>
    <col min="9478" max="9478" width="42.140625" style="2" bestFit="1" customWidth="1"/>
    <col min="9479" max="9479" width="7.7109375" style="2" bestFit="1" customWidth="1"/>
    <col min="9480" max="9480" width="14.85546875" style="2" bestFit="1" customWidth="1"/>
    <col min="9481" max="9481" width="14.85546875" style="2" customWidth="1"/>
    <col min="9482" max="9482" width="14.85546875" style="2" bestFit="1" customWidth="1"/>
    <col min="9483" max="9484" width="17.85546875" style="2" customWidth="1"/>
    <col min="9485" max="9733" width="9.140625" style="2"/>
    <col min="9734" max="9734" width="42.140625" style="2" bestFit="1" customWidth="1"/>
    <col min="9735" max="9735" width="7.7109375" style="2" bestFit="1" customWidth="1"/>
    <col min="9736" max="9736" width="14.85546875" style="2" bestFit="1" customWidth="1"/>
    <col min="9737" max="9737" width="14.85546875" style="2" customWidth="1"/>
    <col min="9738" max="9738" width="14.85546875" style="2" bestFit="1" customWidth="1"/>
    <col min="9739" max="9740" width="17.85546875" style="2" customWidth="1"/>
    <col min="9741" max="9989" width="9.140625" style="2"/>
    <col min="9990" max="9990" width="42.140625" style="2" bestFit="1" customWidth="1"/>
    <col min="9991" max="9991" width="7.7109375" style="2" bestFit="1" customWidth="1"/>
    <col min="9992" max="9992" width="14.85546875" style="2" bestFit="1" customWidth="1"/>
    <col min="9993" max="9993" width="14.85546875" style="2" customWidth="1"/>
    <col min="9994" max="9994" width="14.85546875" style="2" bestFit="1" customWidth="1"/>
    <col min="9995" max="9996" width="17.85546875" style="2" customWidth="1"/>
    <col min="9997" max="10245" width="9.140625" style="2"/>
    <col min="10246" max="10246" width="42.140625" style="2" bestFit="1" customWidth="1"/>
    <col min="10247" max="10247" width="7.7109375" style="2" bestFit="1" customWidth="1"/>
    <col min="10248" max="10248" width="14.85546875" style="2" bestFit="1" customWidth="1"/>
    <col min="10249" max="10249" width="14.85546875" style="2" customWidth="1"/>
    <col min="10250" max="10250" width="14.85546875" style="2" bestFit="1" customWidth="1"/>
    <col min="10251" max="10252" width="17.85546875" style="2" customWidth="1"/>
    <col min="10253" max="10501" width="9.140625" style="2"/>
    <col min="10502" max="10502" width="42.140625" style="2" bestFit="1" customWidth="1"/>
    <col min="10503" max="10503" width="7.7109375" style="2" bestFit="1" customWidth="1"/>
    <col min="10504" max="10504" width="14.85546875" style="2" bestFit="1" customWidth="1"/>
    <col min="10505" max="10505" width="14.85546875" style="2" customWidth="1"/>
    <col min="10506" max="10506" width="14.85546875" style="2" bestFit="1" customWidth="1"/>
    <col min="10507" max="10508" width="17.85546875" style="2" customWidth="1"/>
    <col min="10509" max="10757" width="9.140625" style="2"/>
    <col min="10758" max="10758" width="42.140625" style="2" bestFit="1" customWidth="1"/>
    <col min="10759" max="10759" width="7.7109375" style="2" bestFit="1" customWidth="1"/>
    <col min="10760" max="10760" width="14.85546875" style="2" bestFit="1" customWidth="1"/>
    <col min="10761" max="10761" width="14.85546875" style="2" customWidth="1"/>
    <col min="10762" max="10762" width="14.85546875" style="2" bestFit="1" customWidth="1"/>
    <col min="10763" max="10764" width="17.85546875" style="2" customWidth="1"/>
    <col min="10765" max="11013" width="9.140625" style="2"/>
    <col min="11014" max="11014" width="42.140625" style="2" bestFit="1" customWidth="1"/>
    <col min="11015" max="11015" width="7.7109375" style="2" bestFit="1" customWidth="1"/>
    <col min="11016" max="11016" width="14.85546875" style="2" bestFit="1" customWidth="1"/>
    <col min="11017" max="11017" width="14.85546875" style="2" customWidth="1"/>
    <col min="11018" max="11018" width="14.85546875" style="2" bestFit="1" customWidth="1"/>
    <col min="11019" max="11020" width="17.85546875" style="2" customWidth="1"/>
    <col min="11021" max="11269" width="9.140625" style="2"/>
    <col min="11270" max="11270" width="42.140625" style="2" bestFit="1" customWidth="1"/>
    <col min="11271" max="11271" width="7.7109375" style="2" bestFit="1" customWidth="1"/>
    <col min="11272" max="11272" width="14.85546875" style="2" bestFit="1" customWidth="1"/>
    <col min="11273" max="11273" width="14.85546875" style="2" customWidth="1"/>
    <col min="11274" max="11274" width="14.85546875" style="2" bestFit="1" customWidth="1"/>
    <col min="11275" max="11276" width="17.85546875" style="2" customWidth="1"/>
    <col min="11277" max="11525" width="9.140625" style="2"/>
    <col min="11526" max="11526" width="42.140625" style="2" bestFit="1" customWidth="1"/>
    <col min="11527" max="11527" width="7.7109375" style="2" bestFit="1" customWidth="1"/>
    <col min="11528" max="11528" width="14.85546875" style="2" bestFit="1" customWidth="1"/>
    <col min="11529" max="11529" width="14.85546875" style="2" customWidth="1"/>
    <col min="11530" max="11530" width="14.85546875" style="2" bestFit="1" customWidth="1"/>
    <col min="11531" max="11532" width="17.85546875" style="2" customWidth="1"/>
    <col min="11533" max="11781" width="9.140625" style="2"/>
    <col min="11782" max="11782" width="42.140625" style="2" bestFit="1" customWidth="1"/>
    <col min="11783" max="11783" width="7.7109375" style="2" bestFit="1" customWidth="1"/>
    <col min="11784" max="11784" width="14.85546875" style="2" bestFit="1" customWidth="1"/>
    <col min="11785" max="11785" width="14.85546875" style="2" customWidth="1"/>
    <col min="11786" max="11786" width="14.85546875" style="2" bestFit="1" customWidth="1"/>
    <col min="11787" max="11788" width="17.85546875" style="2" customWidth="1"/>
    <col min="11789" max="12037" width="9.140625" style="2"/>
    <col min="12038" max="12038" width="42.140625" style="2" bestFit="1" customWidth="1"/>
    <col min="12039" max="12039" width="7.7109375" style="2" bestFit="1" customWidth="1"/>
    <col min="12040" max="12040" width="14.85546875" style="2" bestFit="1" customWidth="1"/>
    <col min="12041" max="12041" width="14.85546875" style="2" customWidth="1"/>
    <col min="12042" max="12042" width="14.85546875" style="2" bestFit="1" customWidth="1"/>
    <col min="12043" max="12044" width="17.85546875" style="2" customWidth="1"/>
    <col min="12045" max="12293" width="9.140625" style="2"/>
    <col min="12294" max="12294" width="42.140625" style="2" bestFit="1" customWidth="1"/>
    <col min="12295" max="12295" width="7.7109375" style="2" bestFit="1" customWidth="1"/>
    <col min="12296" max="12296" width="14.85546875" style="2" bestFit="1" customWidth="1"/>
    <col min="12297" max="12297" width="14.85546875" style="2" customWidth="1"/>
    <col min="12298" max="12298" width="14.85546875" style="2" bestFit="1" customWidth="1"/>
    <col min="12299" max="12300" width="17.85546875" style="2" customWidth="1"/>
    <col min="12301" max="12549" width="9.140625" style="2"/>
    <col min="12550" max="12550" width="42.140625" style="2" bestFit="1" customWidth="1"/>
    <col min="12551" max="12551" width="7.7109375" style="2" bestFit="1" customWidth="1"/>
    <col min="12552" max="12552" width="14.85546875" style="2" bestFit="1" customWidth="1"/>
    <col min="12553" max="12553" width="14.85546875" style="2" customWidth="1"/>
    <col min="12554" max="12554" width="14.85546875" style="2" bestFit="1" customWidth="1"/>
    <col min="12555" max="12556" width="17.85546875" style="2" customWidth="1"/>
    <col min="12557" max="12805" width="9.140625" style="2"/>
    <col min="12806" max="12806" width="42.140625" style="2" bestFit="1" customWidth="1"/>
    <col min="12807" max="12807" width="7.7109375" style="2" bestFit="1" customWidth="1"/>
    <col min="12808" max="12808" width="14.85546875" style="2" bestFit="1" customWidth="1"/>
    <col min="12809" max="12809" width="14.85546875" style="2" customWidth="1"/>
    <col min="12810" max="12810" width="14.85546875" style="2" bestFit="1" customWidth="1"/>
    <col min="12811" max="12812" width="17.85546875" style="2" customWidth="1"/>
    <col min="12813" max="13061" width="9.140625" style="2"/>
    <col min="13062" max="13062" width="42.140625" style="2" bestFit="1" customWidth="1"/>
    <col min="13063" max="13063" width="7.7109375" style="2" bestFit="1" customWidth="1"/>
    <col min="13064" max="13064" width="14.85546875" style="2" bestFit="1" customWidth="1"/>
    <col min="13065" max="13065" width="14.85546875" style="2" customWidth="1"/>
    <col min="13066" max="13066" width="14.85546875" style="2" bestFit="1" customWidth="1"/>
    <col min="13067" max="13068" width="17.85546875" style="2" customWidth="1"/>
    <col min="13069" max="13317" width="9.140625" style="2"/>
    <col min="13318" max="13318" width="42.140625" style="2" bestFit="1" customWidth="1"/>
    <col min="13319" max="13319" width="7.7109375" style="2" bestFit="1" customWidth="1"/>
    <col min="13320" max="13320" width="14.85546875" style="2" bestFit="1" customWidth="1"/>
    <col min="13321" max="13321" width="14.85546875" style="2" customWidth="1"/>
    <col min="13322" max="13322" width="14.85546875" style="2" bestFit="1" customWidth="1"/>
    <col min="13323" max="13324" width="17.85546875" style="2" customWidth="1"/>
    <col min="13325" max="13573" width="9.140625" style="2"/>
    <col min="13574" max="13574" width="42.140625" style="2" bestFit="1" customWidth="1"/>
    <col min="13575" max="13575" width="7.7109375" style="2" bestFit="1" customWidth="1"/>
    <col min="13576" max="13576" width="14.85546875" style="2" bestFit="1" customWidth="1"/>
    <col min="13577" max="13577" width="14.85546875" style="2" customWidth="1"/>
    <col min="13578" max="13578" width="14.85546875" style="2" bestFit="1" customWidth="1"/>
    <col min="13579" max="13580" width="17.85546875" style="2" customWidth="1"/>
    <col min="13581" max="13829" width="9.140625" style="2"/>
    <col min="13830" max="13830" width="42.140625" style="2" bestFit="1" customWidth="1"/>
    <col min="13831" max="13831" width="7.7109375" style="2" bestFit="1" customWidth="1"/>
    <col min="13832" max="13832" width="14.85546875" style="2" bestFit="1" customWidth="1"/>
    <col min="13833" max="13833" width="14.85546875" style="2" customWidth="1"/>
    <col min="13834" max="13834" width="14.85546875" style="2" bestFit="1" customWidth="1"/>
    <col min="13835" max="13836" width="17.85546875" style="2" customWidth="1"/>
    <col min="13837" max="14085" width="9.140625" style="2"/>
    <col min="14086" max="14086" width="42.140625" style="2" bestFit="1" customWidth="1"/>
    <col min="14087" max="14087" width="7.7109375" style="2" bestFit="1" customWidth="1"/>
    <col min="14088" max="14088" width="14.85546875" style="2" bestFit="1" customWidth="1"/>
    <col min="14089" max="14089" width="14.85546875" style="2" customWidth="1"/>
    <col min="14090" max="14090" width="14.85546875" style="2" bestFit="1" customWidth="1"/>
    <col min="14091" max="14092" width="17.85546875" style="2" customWidth="1"/>
    <col min="14093" max="14341" width="9.140625" style="2"/>
    <col min="14342" max="14342" width="42.140625" style="2" bestFit="1" customWidth="1"/>
    <col min="14343" max="14343" width="7.7109375" style="2" bestFit="1" customWidth="1"/>
    <col min="14344" max="14344" width="14.85546875" style="2" bestFit="1" customWidth="1"/>
    <col min="14345" max="14345" width="14.85546875" style="2" customWidth="1"/>
    <col min="14346" max="14346" width="14.85546875" style="2" bestFit="1" customWidth="1"/>
    <col min="14347" max="14348" width="17.85546875" style="2" customWidth="1"/>
    <col min="14349" max="14597" width="9.140625" style="2"/>
    <col min="14598" max="14598" width="42.140625" style="2" bestFit="1" customWidth="1"/>
    <col min="14599" max="14599" width="7.7109375" style="2" bestFit="1" customWidth="1"/>
    <col min="14600" max="14600" width="14.85546875" style="2" bestFit="1" customWidth="1"/>
    <col min="14601" max="14601" width="14.85546875" style="2" customWidth="1"/>
    <col min="14602" max="14602" width="14.85546875" style="2" bestFit="1" customWidth="1"/>
    <col min="14603" max="14604" width="17.85546875" style="2" customWidth="1"/>
    <col min="14605" max="14853" width="9.140625" style="2"/>
    <col min="14854" max="14854" width="42.140625" style="2" bestFit="1" customWidth="1"/>
    <col min="14855" max="14855" width="7.7109375" style="2" bestFit="1" customWidth="1"/>
    <col min="14856" max="14856" width="14.85546875" style="2" bestFit="1" customWidth="1"/>
    <col min="14857" max="14857" width="14.85546875" style="2" customWidth="1"/>
    <col min="14858" max="14858" width="14.85546875" style="2" bestFit="1" customWidth="1"/>
    <col min="14859" max="14860" width="17.85546875" style="2" customWidth="1"/>
    <col min="14861" max="15109" width="9.140625" style="2"/>
    <col min="15110" max="15110" width="42.140625" style="2" bestFit="1" customWidth="1"/>
    <col min="15111" max="15111" width="7.7109375" style="2" bestFit="1" customWidth="1"/>
    <col min="15112" max="15112" width="14.85546875" style="2" bestFit="1" customWidth="1"/>
    <col min="15113" max="15113" width="14.85546875" style="2" customWidth="1"/>
    <col min="15114" max="15114" width="14.85546875" style="2" bestFit="1" customWidth="1"/>
    <col min="15115" max="15116" width="17.85546875" style="2" customWidth="1"/>
    <col min="15117" max="15365" width="9.140625" style="2"/>
    <col min="15366" max="15366" width="42.140625" style="2" bestFit="1" customWidth="1"/>
    <col min="15367" max="15367" width="7.7109375" style="2" bestFit="1" customWidth="1"/>
    <col min="15368" max="15368" width="14.85546875" style="2" bestFit="1" customWidth="1"/>
    <col min="15369" max="15369" width="14.85546875" style="2" customWidth="1"/>
    <col min="15370" max="15370" width="14.85546875" style="2" bestFit="1" customWidth="1"/>
    <col min="15371" max="15372" width="17.85546875" style="2" customWidth="1"/>
    <col min="15373" max="15621" width="9.140625" style="2"/>
    <col min="15622" max="15622" width="42.140625" style="2" bestFit="1" customWidth="1"/>
    <col min="15623" max="15623" width="7.7109375" style="2" bestFit="1" customWidth="1"/>
    <col min="15624" max="15624" width="14.85546875" style="2" bestFit="1" customWidth="1"/>
    <col min="15625" max="15625" width="14.85546875" style="2" customWidth="1"/>
    <col min="15626" max="15626" width="14.85546875" style="2" bestFit="1" customWidth="1"/>
    <col min="15627" max="15628" width="17.85546875" style="2" customWidth="1"/>
    <col min="15629" max="15877" width="9.140625" style="2"/>
    <col min="15878" max="15878" width="42.140625" style="2" bestFit="1" customWidth="1"/>
    <col min="15879" max="15879" width="7.7109375" style="2" bestFit="1" customWidth="1"/>
    <col min="15880" max="15880" width="14.85546875" style="2" bestFit="1" customWidth="1"/>
    <col min="15881" max="15881" width="14.85546875" style="2" customWidth="1"/>
    <col min="15882" max="15882" width="14.85546875" style="2" bestFit="1" customWidth="1"/>
    <col min="15883" max="15884" width="17.85546875" style="2" customWidth="1"/>
    <col min="15885" max="16133" width="9.140625" style="2"/>
    <col min="16134" max="16134" width="42.140625" style="2" bestFit="1" customWidth="1"/>
    <col min="16135" max="16135" width="7.7109375" style="2" bestFit="1" customWidth="1"/>
    <col min="16136" max="16136" width="14.85546875" style="2" bestFit="1" customWidth="1"/>
    <col min="16137" max="16137" width="14.85546875" style="2" customWidth="1"/>
    <col min="16138" max="16138" width="14.85546875" style="2" bestFit="1" customWidth="1"/>
    <col min="16139" max="16140" width="17.85546875" style="2" customWidth="1"/>
    <col min="16141" max="16384" width="9.140625" style="2"/>
  </cols>
  <sheetData>
    <row r="1" spans="1:14" s="61" customFormat="1" ht="30.75" customHeight="1" x14ac:dyDescent="0.3">
      <c r="A1" s="814" t="s">
        <v>134</v>
      </c>
      <c r="B1" s="814"/>
      <c r="C1" s="814"/>
      <c r="D1" s="814"/>
      <c r="E1" s="814"/>
      <c r="F1" s="814"/>
      <c r="G1" s="814"/>
      <c r="H1" s="814"/>
      <c r="I1" s="814"/>
      <c r="J1" s="814"/>
      <c r="K1" s="43"/>
      <c r="L1" s="38"/>
    </row>
    <row r="2" spans="1:14" s="61" customFormat="1" ht="25.5" customHeight="1" thickBot="1" x14ac:dyDescent="0.35">
      <c r="A2" s="70"/>
      <c r="B2" s="70"/>
      <c r="C2" s="70"/>
      <c r="D2" s="70"/>
      <c r="E2" s="70"/>
      <c r="F2" s="70"/>
      <c r="G2" s="70"/>
      <c r="H2" s="70"/>
      <c r="I2" s="815" t="s">
        <v>157</v>
      </c>
      <c r="J2" s="815"/>
      <c r="K2" s="37"/>
      <c r="L2" s="47"/>
    </row>
    <row r="3" spans="1:14" s="61" customFormat="1" ht="51.75" customHeight="1" thickBot="1" x14ac:dyDescent="0.25">
      <c r="A3" s="822" t="s">
        <v>60</v>
      </c>
      <c r="B3" s="797" t="s">
        <v>250</v>
      </c>
      <c r="C3" s="812" t="s">
        <v>201</v>
      </c>
      <c r="D3" s="812"/>
      <c r="E3" s="812"/>
      <c r="F3" s="812"/>
      <c r="G3" s="812"/>
      <c r="H3" s="812"/>
      <c r="I3" s="800" t="s">
        <v>253</v>
      </c>
      <c r="J3" s="801"/>
      <c r="K3" s="3"/>
      <c r="L3" s="54"/>
    </row>
    <row r="4" spans="1:14" s="61" customFormat="1" ht="41.25" customHeight="1" thickBot="1" x14ac:dyDescent="0.25">
      <c r="A4" s="823"/>
      <c r="B4" s="798"/>
      <c r="C4" s="725" t="s">
        <v>401</v>
      </c>
      <c r="D4" s="802" t="s">
        <v>401</v>
      </c>
      <c r="E4" s="803"/>
      <c r="F4" s="802" t="s">
        <v>580</v>
      </c>
      <c r="G4" s="803"/>
      <c r="H4" s="692" t="s">
        <v>568</v>
      </c>
      <c r="I4" s="802" t="s">
        <v>580</v>
      </c>
      <c r="J4" s="803"/>
      <c r="K4" s="3"/>
      <c r="L4" s="55"/>
    </row>
    <row r="5" spans="1:14" s="61" customFormat="1" ht="23.25" thickBot="1" x14ac:dyDescent="0.25">
      <c r="A5" s="368" t="s">
        <v>212</v>
      </c>
      <c r="B5" s="366" t="s">
        <v>27</v>
      </c>
      <c r="C5" s="690" t="s">
        <v>593</v>
      </c>
      <c r="D5" s="777" t="s">
        <v>633</v>
      </c>
      <c r="E5" s="779"/>
      <c r="F5" s="777" t="s">
        <v>643</v>
      </c>
      <c r="G5" s="779"/>
      <c r="H5" s="728">
        <f>180239-178654</f>
        <v>1585</v>
      </c>
      <c r="I5" s="787">
        <v>31775</v>
      </c>
      <c r="J5" s="789"/>
      <c r="K5" s="45"/>
      <c r="L5" s="794"/>
      <c r="N5" s="27"/>
    </row>
    <row r="6" spans="1:14" ht="19.5" hidden="1" customHeight="1" x14ac:dyDescent="0.2">
      <c r="A6" s="369" t="s">
        <v>131</v>
      </c>
      <c r="B6" s="370" t="s">
        <v>27</v>
      </c>
      <c r="C6" s="195"/>
      <c r="D6" s="693"/>
      <c r="E6" s="693"/>
      <c r="F6" s="647"/>
      <c r="G6" s="195"/>
      <c r="H6" s="694"/>
      <c r="I6" s="723"/>
      <c r="J6" s="724"/>
      <c r="K6" s="3"/>
      <c r="L6" s="794"/>
    </row>
    <row r="7" spans="1:14" ht="17.25" hidden="1" customHeight="1" thickBot="1" x14ac:dyDescent="0.3">
      <c r="A7" s="341" t="s">
        <v>116</v>
      </c>
      <c r="B7" s="371" t="s">
        <v>27</v>
      </c>
      <c r="C7" s="503"/>
      <c r="D7" s="693"/>
      <c r="E7" s="693"/>
      <c r="F7" s="647"/>
      <c r="G7" s="195"/>
      <c r="H7" s="694"/>
      <c r="I7" s="723"/>
      <c r="J7" s="724"/>
      <c r="K7" s="3"/>
      <c r="L7" s="794"/>
    </row>
    <row r="8" spans="1:14" ht="19.5" customHeight="1" x14ac:dyDescent="0.25">
      <c r="A8" s="322" t="s">
        <v>61</v>
      </c>
      <c r="B8" s="366"/>
      <c r="C8" s="686"/>
      <c r="D8" s="777"/>
      <c r="E8" s="779"/>
      <c r="F8" s="777"/>
      <c r="G8" s="779"/>
      <c r="H8" s="687"/>
      <c r="I8" s="806"/>
      <c r="J8" s="807"/>
      <c r="K8" s="3"/>
      <c r="L8" s="39"/>
      <c r="M8" s="27"/>
    </row>
    <row r="9" spans="1:14" ht="20.25" customHeight="1" thickBot="1" x14ac:dyDescent="0.3">
      <c r="A9" s="323" t="s">
        <v>59</v>
      </c>
      <c r="B9" s="370" t="s">
        <v>27</v>
      </c>
      <c r="C9" s="693">
        <v>12469</v>
      </c>
      <c r="D9" s="780">
        <v>12469</v>
      </c>
      <c r="E9" s="782"/>
      <c r="F9" s="780">
        <v>13395</v>
      </c>
      <c r="G9" s="782"/>
      <c r="H9" s="689">
        <f>F9-C9</f>
        <v>926</v>
      </c>
      <c r="I9" s="804">
        <v>1356</v>
      </c>
      <c r="J9" s="805"/>
      <c r="K9" s="45"/>
      <c r="L9" s="39"/>
      <c r="M9" s="27"/>
    </row>
    <row r="10" spans="1:14" ht="18.75" customHeight="1" x14ac:dyDescent="0.25">
      <c r="A10" s="322" t="s">
        <v>62</v>
      </c>
      <c r="B10" s="366"/>
      <c r="C10" s="691"/>
      <c r="D10" s="816"/>
      <c r="E10" s="817"/>
      <c r="F10" s="777"/>
      <c r="G10" s="779"/>
      <c r="H10" s="695"/>
      <c r="I10" s="808"/>
      <c r="J10" s="809"/>
      <c r="K10" s="3"/>
      <c r="L10" s="3"/>
    </row>
    <row r="11" spans="1:14" ht="20.25" customHeight="1" thickBot="1" x14ac:dyDescent="0.3">
      <c r="A11" s="372" t="s">
        <v>59</v>
      </c>
      <c r="B11" s="370" t="s">
        <v>27</v>
      </c>
      <c r="C11" s="693">
        <v>13405</v>
      </c>
      <c r="D11" s="780">
        <v>13405</v>
      </c>
      <c r="E11" s="782"/>
      <c r="F11" s="780">
        <v>13233</v>
      </c>
      <c r="G11" s="782"/>
      <c r="H11" s="689">
        <f>F11-C11</f>
        <v>-172</v>
      </c>
      <c r="I11" s="810">
        <v>1976</v>
      </c>
      <c r="J11" s="805"/>
      <c r="K11" s="3"/>
      <c r="L11" s="39"/>
      <c r="M11" s="27"/>
    </row>
    <row r="12" spans="1:14" ht="18.75" customHeight="1" x14ac:dyDescent="0.25">
      <c r="A12" s="373" t="s">
        <v>56</v>
      </c>
      <c r="B12" s="366"/>
      <c r="C12" s="691"/>
      <c r="D12" s="816"/>
      <c r="E12" s="817"/>
      <c r="F12" s="777"/>
      <c r="G12" s="779"/>
      <c r="H12" s="695"/>
      <c r="I12" s="811"/>
      <c r="J12" s="807"/>
      <c r="K12" s="45"/>
      <c r="L12" s="39"/>
      <c r="M12" s="27"/>
    </row>
    <row r="13" spans="1:14" ht="19.5" customHeight="1" thickBot="1" x14ac:dyDescent="0.3">
      <c r="A13" s="374" t="s">
        <v>59</v>
      </c>
      <c r="B13" s="367" t="s">
        <v>27</v>
      </c>
      <c r="C13" s="688">
        <f>C9-C11</f>
        <v>-936</v>
      </c>
      <c r="D13" s="780">
        <f>D9-D11</f>
        <v>-936</v>
      </c>
      <c r="E13" s="782"/>
      <c r="F13" s="780">
        <f>F9-F11</f>
        <v>162</v>
      </c>
      <c r="G13" s="782"/>
      <c r="H13" s="689">
        <f>F13-C13</f>
        <v>1098</v>
      </c>
      <c r="I13" s="780">
        <f>I9-I11</f>
        <v>-620</v>
      </c>
      <c r="J13" s="782"/>
      <c r="K13" s="45"/>
      <c r="L13" s="46"/>
    </row>
    <row r="14" spans="1:14" s="61" customFormat="1" ht="29.25" customHeight="1" x14ac:dyDescent="0.2">
      <c r="A14" s="799" t="s">
        <v>211</v>
      </c>
      <c r="B14" s="799"/>
      <c r="C14" s="799"/>
      <c r="D14" s="799"/>
      <c r="E14" s="799"/>
      <c r="F14" s="799"/>
      <c r="G14" s="799"/>
      <c r="H14" s="799"/>
      <c r="I14" s="799"/>
      <c r="J14" s="799"/>
    </row>
    <row r="15" spans="1:14" s="61" customFormat="1" ht="33" hidden="1" customHeight="1" x14ac:dyDescent="0.2">
      <c r="A15" s="819" t="s">
        <v>462</v>
      </c>
      <c r="B15" s="819"/>
      <c r="C15" s="819"/>
      <c r="D15" s="819"/>
      <c r="E15" s="819"/>
      <c r="F15" s="819"/>
      <c r="G15" s="819"/>
      <c r="H15" s="819"/>
      <c r="I15" s="819"/>
      <c r="J15" s="819"/>
    </row>
    <row r="16" spans="1:14" s="61" customFormat="1" ht="15" customHeight="1" x14ac:dyDescent="0.2">
      <c r="A16" s="813" t="s">
        <v>632</v>
      </c>
      <c r="B16" s="813"/>
      <c r="C16" s="813"/>
      <c r="D16" s="813"/>
      <c r="E16" s="813"/>
      <c r="F16" s="813"/>
      <c r="G16" s="813"/>
      <c r="H16" s="813"/>
      <c r="I16" s="813"/>
      <c r="J16" s="813"/>
    </row>
    <row r="17" spans="1:12" s="61" customFormat="1" ht="18" customHeight="1" thickBot="1" x14ac:dyDescent="0.3">
      <c r="A17" s="74"/>
      <c r="B17" s="74"/>
      <c r="C17" s="71"/>
      <c r="D17" s="71"/>
      <c r="E17" s="71"/>
      <c r="F17" s="71"/>
      <c r="G17" s="71"/>
      <c r="H17" s="71"/>
      <c r="I17" s="71"/>
      <c r="J17" s="71"/>
    </row>
    <row r="18" spans="1:12" s="61" customFormat="1" ht="53.45" customHeight="1" thickBot="1" x14ac:dyDescent="0.25">
      <c r="A18" s="795" t="s">
        <v>60</v>
      </c>
      <c r="B18" s="797" t="s">
        <v>250</v>
      </c>
      <c r="C18" s="812" t="s">
        <v>201</v>
      </c>
      <c r="D18" s="812"/>
      <c r="E18" s="812"/>
      <c r="F18" s="812"/>
      <c r="G18" s="812"/>
      <c r="H18" s="812"/>
      <c r="I18" s="820" t="s">
        <v>253</v>
      </c>
      <c r="J18" s="821"/>
      <c r="L18" s="52"/>
    </row>
    <row r="19" spans="1:12" s="61" customFormat="1" ht="44.25" customHeight="1" thickBot="1" x14ac:dyDescent="0.25">
      <c r="A19" s="796"/>
      <c r="B19" s="798"/>
      <c r="C19" s="792" t="s">
        <v>634</v>
      </c>
      <c r="D19" s="793"/>
      <c r="E19" s="792" t="s">
        <v>645</v>
      </c>
      <c r="F19" s="818"/>
      <c r="G19" s="793"/>
      <c r="H19" s="633" t="s">
        <v>568</v>
      </c>
      <c r="I19" s="792" t="s">
        <v>567</v>
      </c>
      <c r="J19" s="793"/>
      <c r="L19" s="52"/>
    </row>
    <row r="20" spans="1:12" s="61" customFormat="1" ht="19.5" customHeight="1" thickBot="1" x14ac:dyDescent="0.3">
      <c r="A20" s="320" t="s">
        <v>31</v>
      </c>
      <c r="B20" s="327" t="s">
        <v>27</v>
      </c>
      <c r="C20" s="787">
        <v>2537</v>
      </c>
      <c r="D20" s="789"/>
      <c r="E20" s="787">
        <v>2468</v>
      </c>
      <c r="F20" s="788"/>
      <c r="G20" s="789"/>
      <c r="H20" s="632">
        <f>E20-C20</f>
        <v>-69</v>
      </c>
      <c r="I20" s="783">
        <v>417</v>
      </c>
      <c r="J20" s="784"/>
      <c r="L20" s="53"/>
    </row>
    <row r="21" spans="1:12" s="61" customFormat="1" ht="20.25" customHeight="1" thickBot="1" x14ac:dyDescent="0.3">
      <c r="A21" s="321" t="s">
        <v>32</v>
      </c>
      <c r="B21" s="328" t="s">
        <v>27</v>
      </c>
      <c r="C21" s="787">
        <v>1053</v>
      </c>
      <c r="D21" s="789"/>
      <c r="E21" s="787">
        <v>1045</v>
      </c>
      <c r="F21" s="788"/>
      <c r="G21" s="789"/>
      <c r="H21" s="632">
        <f>E21-C21</f>
        <v>-8</v>
      </c>
      <c r="I21" s="783">
        <v>328</v>
      </c>
      <c r="J21" s="784"/>
      <c r="L21" s="53"/>
    </row>
    <row r="22" spans="1:12" s="61" customFormat="1" ht="18.75" customHeight="1" x14ac:dyDescent="0.25">
      <c r="A22" s="322" t="s">
        <v>139</v>
      </c>
      <c r="B22" s="790" t="s">
        <v>27</v>
      </c>
      <c r="C22" s="777">
        <f>C20-C21</f>
        <v>1484</v>
      </c>
      <c r="D22" s="779"/>
      <c r="E22" s="777">
        <f>E20-E21</f>
        <v>1423</v>
      </c>
      <c r="F22" s="778"/>
      <c r="G22" s="779"/>
      <c r="H22" s="785">
        <f>E22-C22</f>
        <v>-61</v>
      </c>
      <c r="I22" s="777">
        <f>I20-I21</f>
        <v>89</v>
      </c>
      <c r="J22" s="779"/>
      <c r="L22" s="52"/>
    </row>
    <row r="23" spans="1:12" s="61" customFormat="1" ht="17.25" thickBot="1" x14ac:dyDescent="0.3">
      <c r="A23" s="323" t="s">
        <v>59</v>
      </c>
      <c r="B23" s="791"/>
      <c r="C23" s="780"/>
      <c r="D23" s="782"/>
      <c r="E23" s="780"/>
      <c r="F23" s="781"/>
      <c r="G23" s="782"/>
      <c r="H23" s="786"/>
      <c r="I23" s="780"/>
      <c r="J23" s="782"/>
      <c r="L23" s="52"/>
    </row>
    <row r="24" spans="1:12" s="61" customFormat="1" ht="19.5" customHeight="1" thickBot="1" x14ac:dyDescent="0.3">
      <c r="A24" s="324" t="s">
        <v>258</v>
      </c>
      <c r="B24" s="327"/>
      <c r="C24" s="787">
        <v>1774</v>
      </c>
      <c r="D24" s="789"/>
      <c r="E24" s="787">
        <v>1928</v>
      </c>
      <c r="F24" s="788"/>
      <c r="G24" s="789"/>
      <c r="H24" s="632">
        <f>E24-C24</f>
        <v>154</v>
      </c>
      <c r="I24" s="783">
        <v>212</v>
      </c>
      <c r="J24" s="784"/>
      <c r="L24" s="52"/>
    </row>
    <row r="25" spans="1:12" s="61" customFormat="1" ht="20.25" customHeight="1" thickBot="1" x14ac:dyDescent="0.3">
      <c r="A25" s="325" t="s">
        <v>257</v>
      </c>
      <c r="B25" s="328"/>
      <c r="C25" s="787">
        <v>1271</v>
      </c>
      <c r="D25" s="789"/>
      <c r="E25" s="787">
        <v>1303</v>
      </c>
      <c r="F25" s="788"/>
      <c r="G25" s="789"/>
      <c r="H25" s="632">
        <f>E25-C25</f>
        <v>32</v>
      </c>
      <c r="I25" s="783">
        <v>168</v>
      </c>
      <c r="J25" s="784"/>
      <c r="L25" s="52"/>
    </row>
    <row r="26" spans="1:12" s="61" customFormat="1" ht="23.25" customHeight="1" x14ac:dyDescent="0.25">
      <c r="A26" s="326" t="s">
        <v>646</v>
      </c>
      <c r="B26" s="72"/>
      <c r="C26" s="729"/>
      <c r="D26" s="729"/>
      <c r="E26" s="729"/>
      <c r="F26" s="729"/>
      <c r="G26" s="729"/>
      <c r="H26" s="729"/>
      <c r="I26" s="39"/>
      <c r="J26" s="39"/>
      <c r="L26" s="52"/>
    </row>
    <row r="27" spans="1:12" s="61" customFormat="1" ht="15.75" hidden="1" customHeight="1" x14ac:dyDescent="0.25">
      <c r="A27" s="326" t="s">
        <v>635</v>
      </c>
      <c r="B27" s="72"/>
      <c r="C27" s="194"/>
      <c r="D27" s="194"/>
      <c r="E27" s="631"/>
      <c r="F27" s="631"/>
      <c r="G27" s="194"/>
      <c r="H27" s="194"/>
      <c r="I27" s="39"/>
      <c r="J27" s="39"/>
      <c r="L27" s="52"/>
    </row>
    <row r="28" spans="1:12" s="61" customFormat="1" ht="16.5" x14ac:dyDescent="0.25">
      <c r="A28" s="73" t="s">
        <v>644</v>
      </c>
      <c r="B28" s="72"/>
      <c r="C28" s="386"/>
      <c r="D28" s="386"/>
      <c r="E28" s="631"/>
      <c r="F28" s="631"/>
      <c r="G28" s="386"/>
      <c r="H28" s="386"/>
      <c r="I28" s="386"/>
      <c r="J28" s="39"/>
    </row>
    <row r="29" spans="1:12" s="61" customFormat="1" ht="16.5" x14ac:dyDescent="0.25">
      <c r="A29" s="73"/>
      <c r="B29" s="72"/>
      <c r="C29" s="386"/>
      <c r="D29" s="386"/>
      <c r="E29" s="631"/>
      <c r="F29" s="631"/>
      <c r="G29" s="386"/>
      <c r="H29" s="386"/>
      <c r="I29" s="386"/>
      <c r="J29" s="39"/>
    </row>
    <row r="30" spans="1:12" s="61" customFormat="1" x14ac:dyDescent="0.2">
      <c r="C30" s="20"/>
      <c r="D30" s="20"/>
      <c r="E30" s="20"/>
      <c r="F30" s="20"/>
      <c r="G30" s="20"/>
      <c r="H30" s="20"/>
      <c r="I30" s="20"/>
    </row>
    <row r="31" spans="1:12" s="61" customFormat="1" x14ac:dyDescent="0.2">
      <c r="C31" s="20"/>
      <c r="D31" s="20"/>
      <c r="E31" s="20"/>
      <c r="F31" s="20"/>
      <c r="G31" s="20"/>
      <c r="H31" s="20"/>
      <c r="I31" s="20"/>
    </row>
    <row r="32" spans="1:12" s="61" customFormat="1" x14ac:dyDescent="0.2">
      <c r="C32" s="20"/>
      <c r="D32" s="20"/>
      <c r="E32" s="20"/>
      <c r="F32" s="20"/>
      <c r="G32" s="20"/>
      <c r="H32" s="20"/>
      <c r="I32" s="20"/>
    </row>
    <row r="33" spans="3:9" s="61" customFormat="1" x14ac:dyDescent="0.2">
      <c r="C33" s="20"/>
      <c r="D33" s="20"/>
      <c r="E33" s="20"/>
      <c r="F33" s="20"/>
      <c r="G33" s="20"/>
      <c r="H33" s="20"/>
      <c r="I33" s="20"/>
    </row>
    <row r="34" spans="3:9" s="61" customFormat="1" x14ac:dyDescent="0.2">
      <c r="C34" s="20"/>
      <c r="D34" s="20"/>
      <c r="E34" s="20"/>
      <c r="F34" s="20"/>
      <c r="G34" s="20"/>
      <c r="H34" s="20"/>
      <c r="I34" s="20"/>
    </row>
    <row r="35" spans="3:9" s="61" customFormat="1" x14ac:dyDescent="0.2">
      <c r="C35" s="20"/>
      <c r="D35" s="20"/>
      <c r="E35" s="20"/>
      <c r="F35" s="20"/>
      <c r="G35" s="20"/>
      <c r="H35" s="20"/>
      <c r="I35" s="20"/>
    </row>
    <row r="36" spans="3:9" s="61" customFormat="1" x14ac:dyDescent="0.2">
      <c r="C36" s="20"/>
      <c r="D36" s="20"/>
      <c r="E36" s="20"/>
      <c r="F36" s="20"/>
      <c r="G36" s="20"/>
      <c r="H36" s="20"/>
      <c r="I36" s="20"/>
    </row>
    <row r="37" spans="3:9" s="61" customFormat="1" x14ac:dyDescent="0.2">
      <c r="C37" s="20"/>
      <c r="D37" s="20"/>
      <c r="E37" s="20"/>
      <c r="F37" s="20"/>
      <c r="G37" s="20"/>
      <c r="H37" s="20"/>
      <c r="I37" s="20"/>
    </row>
    <row r="38" spans="3:9" s="61" customFormat="1" x14ac:dyDescent="0.2">
      <c r="C38" s="20"/>
      <c r="D38" s="20"/>
      <c r="E38" s="20"/>
      <c r="F38" s="20"/>
      <c r="G38" s="20"/>
      <c r="H38" s="20"/>
      <c r="I38" s="20"/>
    </row>
    <row r="39" spans="3:9" s="61" customFormat="1" ht="12" customHeight="1" x14ac:dyDescent="0.2">
      <c r="C39" s="20"/>
      <c r="D39" s="20"/>
      <c r="E39" s="20"/>
      <c r="F39" s="20"/>
      <c r="G39" s="20"/>
      <c r="H39" s="20"/>
      <c r="I39" s="20"/>
    </row>
    <row r="40" spans="3:9" s="61" customFormat="1" x14ac:dyDescent="0.2">
      <c r="C40" s="20"/>
      <c r="D40" s="20"/>
      <c r="E40" s="20"/>
      <c r="F40" s="20"/>
      <c r="G40" s="20"/>
      <c r="H40" s="20"/>
      <c r="I40" s="20"/>
    </row>
    <row r="41" spans="3:9" s="61" customFormat="1" x14ac:dyDescent="0.2">
      <c r="C41" s="20"/>
      <c r="D41" s="20"/>
      <c r="E41" s="20"/>
      <c r="F41" s="20"/>
      <c r="G41" s="20"/>
      <c r="H41" s="20"/>
      <c r="I41" s="20"/>
    </row>
    <row r="42" spans="3:9" s="61" customFormat="1" x14ac:dyDescent="0.2">
      <c r="C42" s="20"/>
      <c r="D42" s="20"/>
      <c r="E42" s="20"/>
      <c r="F42" s="20"/>
      <c r="G42" s="20"/>
      <c r="H42" s="20"/>
      <c r="I42" s="20"/>
    </row>
    <row r="43" spans="3:9" s="61" customFormat="1" x14ac:dyDescent="0.2">
      <c r="C43" s="20"/>
      <c r="D43" s="20"/>
      <c r="E43" s="20"/>
      <c r="F43" s="20"/>
      <c r="G43" s="20"/>
      <c r="H43" s="20"/>
      <c r="I43" s="20"/>
    </row>
    <row r="44" spans="3:9" s="61" customFormat="1" x14ac:dyDescent="0.2">
      <c r="C44" s="20"/>
      <c r="D44" s="20"/>
      <c r="E44" s="20"/>
      <c r="F44" s="20"/>
      <c r="G44" s="20"/>
      <c r="H44" s="20"/>
      <c r="I44" s="20"/>
    </row>
    <row r="45" spans="3:9" s="61" customFormat="1" x14ac:dyDescent="0.2">
      <c r="C45" s="20"/>
      <c r="D45" s="20"/>
      <c r="E45" s="20"/>
      <c r="F45" s="20"/>
      <c r="G45" s="20"/>
      <c r="H45" s="20"/>
      <c r="I45" s="20"/>
    </row>
    <row r="46" spans="3:9" s="61" customFormat="1" x14ac:dyDescent="0.2">
      <c r="C46" s="20"/>
      <c r="D46" s="20"/>
      <c r="E46" s="20"/>
      <c r="F46" s="20"/>
      <c r="G46" s="20"/>
      <c r="H46" s="20"/>
      <c r="I46" s="20"/>
    </row>
    <row r="47" spans="3:9" s="61" customFormat="1" x14ac:dyDescent="0.2">
      <c r="C47" s="20"/>
      <c r="D47" s="20"/>
      <c r="E47" s="20"/>
      <c r="F47" s="20"/>
      <c r="G47" s="20"/>
      <c r="H47" s="20"/>
      <c r="I47" s="20"/>
    </row>
    <row r="48" spans="3:9" s="61" customFormat="1" x14ac:dyDescent="0.2">
      <c r="C48" s="20"/>
      <c r="D48" s="20"/>
      <c r="E48" s="20"/>
      <c r="F48" s="20"/>
      <c r="G48" s="20"/>
      <c r="H48" s="20"/>
      <c r="I48" s="20"/>
    </row>
    <row r="49" spans="3:9" s="61" customFormat="1" x14ac:dyDescent="0.2">
      <c r="C49" s="20"/>
      <c r="D49" s="20"/>
      <c r="E49" s="20"/>
      <c r="F49" s="20"/>
      <c r="G49" s="20"/>
      <c r="H49" s="20"/>
      <c r="I49" s="20"/>
    </row>
    <row r="50" spans="3:9" s="61" customFormat="1" x14ac:dyDescent="0.2">
      <c r="C50" s="20"/>
      <c r="D50" s="20"/>
      <c r="E50" s="20"/>
      <c r="F50" s="20"/>
      <c r="G50" s="20"/>
      <c r="H50" s="20"/>
      <c r="I50" s="20"/>
    </row>
    <row r="51" spans="3:9" s="61" customFormat="1" x14ac:dyDescent="0.2">
      <c r="C51" s="20"/>
      <c r="D51" s="20"/>
      <c r="E51" s="20"/>
      <c r="F51" s="20"/>
      <c r="G51" s="20"/>
      <c r="H51" s="20"/>
      <c r="I51" s="20"/>
    </row>
    <row r="52" spans="3:9" s="61" customFormat="1" x14ac:dyDescent="0.2">
      <c r="C52" s="20"/>
      <c r="D52" s="20"/>
      <c r="E52" s="20"/>
      <c r="F52" s="20"/>
      <c r="G52" s="20"/>
      <c r="H52" s="20"/>
      <c r="I52" s="20"/>
    </row>
    <row r="53" spans="3:9" s="61" customFormat="1" x14ac:dyDescent="0.2">
      <c r="C53" s="20"/>
      <c r="D53" s="20"/>
      <c r="E53" s="20"/>
      <c r="F53" s="20"/>
      <c r="G53" s="20"/>
      <c r="H53" s="20"/>
      <c r="I53" s="20"/>
    </row>
    <row r="54" spans="3:9" s="61" customFormat="1" x14ac:dyDescent="0.2">
      <c r="C54" s="20"/>
      <c r="D54" s="20"/>
      <c r="E54" s="20"/>
      <c r="F54" s="20"/>
      <c r="G54" s="20"/>
      <c r="H54" s="20"/>
      <c r="I54" s="20"/>
    </row>
    <row r="55" spans="3:9" s="61" customFormat="1" x14ac:dyDescent="0.2">
      <c r="C55" s="20"/>
      <c r="D55" s="20"/>
      <c r="E55" s="20"/>
      <c r="F55" s="20"/>
      <c r="G55" s="20"/>
      <c r="H55" s="20"/>
      <c r="I55" s="20"/>
    </row>
    <row r="56" spans="3:9" s="61" customFormat="1" x14ac:dyDescent="0.2">
      <c r="C56" s="20"/>
      <c r="D56" s="20"/>
      <c r="E56" s="20"/>
      <c r="F56" s="20"/>
      <c r="G56" s="20"/>
      <c r="H56" s="20"/>
      <c r="I56" s="20"/>
    </row>
    <row r="57" spans="3:9" s="61" customFormat="1" x14ac:dyDescent="0.2">
      <c r="C57" s="20"/>
      <c r="D57" s="20"/>
      <c r="E57" s="20"/>
      <c r="F57" s="20"/>
      <c r="G57" s="20"/>
      <c r="H57" s="20"/>
      <c r="I57" s="20"/>
    </row>
    <row r="58" spans="3:9" s="61" customFormat="1" x14ac:dyDescent="0.2">
      <c r="C58" s="20"/>
      <c r="D58" s="20"/>
      <c r="E58" s="20"/>
      <c r="F58" s="20"/>
      <c r="G58" s="20"/>
      <c r="H58" s="20"/>
      <c r="I58" s="20"/>
    </row>
    <row r="59" spans="3:9" s="61" customFormat="1" x14ac:dyDescent="0.2">
      <c r="C59" s="20"/>
      <c r="D59" s="20"/>
      <c r="E59" s="20"/>
      <c r="F59" s="20"/>
      <c r="G59" s="20"/>
      <c r="H59" s="20"/>
      <c r="I59" s="20"/>
    </row>
    <row r="60" spans="3:9" s="61" customFormat="1" x14ac:dyDescent="0.2">
      <c r="C60" s="20"/>
      <c r="D60" s="20"/>
      <c r="E60" s="20"/>
      <c r="F60" s="20"/>
      <c r="G60" s="20"/>
      <c r="H60" s="20"/>
      <c r="I60" s="20"/>
    </row>
    <row r="61" spans="3:9" s="61" customFormat="1" x14ac:dyDescent="0.2">
      <c r="C61" s="20"/>
      <c r="D61" s="20"/>
      <c r="E61" s="20"/>
      <c r="F61" s="20"/>
      <c r="G61" s="20"/>
      <c r="H61" s="20"/>
      <c r="I61" s="20"/>
    </row>
    <row r="62" spans="3:9" s="61" customFormat="1" x14ac:dyDescent="0.2">
      <c r="C62" s="20"/>
      <c r="D62" s="20"/>
      <c r="E62" s="20"/>
      <c r="F62" s="20"/>
      <c r="G62" s="20"/>
      <c r="H62" s="20"/>
      <c r="I62" s="20"/>
    </row>
  </sheetData>
  <mergeCells count="58">
    <mergeCell ref="C24:D24"/>
    <mergeCell ref="C25:D25"/>
    <mergeCell ref="F4:G4"/>
    <mergeCell ref="E19:G19"/>
    <mergeCell ref="E20:G20"/>
    <mergeCell ref="E21:G21"/>
    <mergeCell ref="A15:J15"/>
    <mergeCell ref="F12:G12"/>
    <mergeCell ref="F13:G13"/>
    <mergeCell ref="I18:J18"/>
    <mergeCell ref="I19:J19"/>
    <mergeCell ref="I20:J20"/>
    <mergeCell ref="I21:J21"/>
    <mergeCell ref="D13:E13"/>
    <mergeCell ref="D12:E12"/>
    <mergeCell ref="A3:A4"/>
    <mergeCell ref="B3:B4"/>
    <mergeCell ref="A1:J1"/>
    <mergeCell ref="I2:J2"/>
    <mergeCell ref="F11:G11"/>
    <mergeCell ref="F5:G5"/>
    <mergeCell ref="D4:E4"/>
    <mergeCell ref="D5:E5"/>
    <mergeCell ref="D9:E9"/>
    <mergeCell ref="D11:E11"/>
    <mergeCell ref="D10:E10"/>
    <mergeCell ref="D8:E8"/>
    <mergeCell ref="F9:G9"/>
    <mergeCell ref="F8:G8"/>
    <mergeCell ref="F10:G10"/>
    <mergeCell ref="L5:L7"/>
    <mergeCell ref="A18:A19"/>
    <mergeCell ref="B18:B19"/>
    <mergeCell ref="A14:J14"/>
    <mergeCell ref="I3:J3"/>
    <mergeCell ref="I4:J4"/>
    <mergeCell ref="I5:J5"/>
    <mergeCell ref="I9:J9"/>
    <mergeCell ref="I8:J8"/>
    <mergeCell ref="I10:J10"/>
    <mergeCell ref="I11:J11"/>
    <mergeCell ref="I13:J13"/>
    <mergeCell ref="I12:J12"/>
    <mergeCell ref="C3:H3"/>
    <mergeCell ref="A16:J16"/>
    <mergeCell ref="C18:H18"/>
    <mergeCell ref="B22:B23"/>
    <mergeCell ref="C19:D19"/>
    <mergeCell ref="C20:D20"/>
    <mergeCell ref="C21:D21"/>
    <mergeCell ref="C22:D23"/>
    <mergeCell ref="E22:G23"/>
    <mergeCell ref="I24:J24"/>
    <mergeCell ref="I25:J25"/>
    <mergeCell ref="H22:H23"/>
    <mergeCell ref="I22:J23"/>
    <mergeCell ref="E24:G24"/>
    <mergeCell ref="E25:G25"/>
  </mergeCells>
  <printOptions horizontalCentered="1"/>
  <pageMargins left="0.6692913385826772" right="0.35433070866141736" top="0.35433070866141736" bottom="0.43307086614173229" header="0.19685039370078741" footer="0.15748031496062992"/>
  <pageSetup paperSize="9" scale="6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2"/>
  <sheetViews>
    <sheetView view="pageBreakPreview" zoomScale="80" zoomScaleNormal="80" zoomScaleSheetLayoutView="80" workbookViewId="0">
      <selection activeCell="J40" sqref="J40"/>
    </sheetView>
  </sheetViews>
  <sheetFormatPr defaultColWidth="9.140625" defaultRowHeight="12.75" x14ac:dyDescent="0.2"/>
  <cols>
    <col min="1" max="1" width="8.140625" style="61" customWidth="1"/>
    <col min="2" max="2" width="79.28515625" style="61" customWidth="1"/>
    <col min="3" max="3" width="9.28515625" style="61" customWidth="1"/>
    <col min="4" max="4" width="9.7109375" style="61" customWidth="1"/>
    <col min="5" max="5" width="11.7109375" style="61" customWidth="1"/>
    <col min="6" max="6" width="12.28515625" style="61" customWidth="1"/>
    <col min="7" max="7" width="14.28515625" style="61" customWidth="1"/>
    <col min="8" max="8" width="13.85546875" style="61" customWidth="1"/>
    <col min="9" max="9" width="11.85546875" style="61" customWidth="1"/>
    <col min="10" max="10" width="9.140625" style="52"/>
    <col min="11" max="16384" width="9.140625" style="61"/>
  </cols>
  <sheetData>
    <row r="1" spans="1:12" ht="21" customHeight="1" x14ac:dyDescent="0.2">
      <c r="A1" s="824" t="s">
        <v>264</v>
      </c>
      <c r="B1" s="824"/>
      <c r="C1" s="824"/>
      <c r="D1" s="824"/>
      <c r="E1" s="824"/>
      <c r="F1" s="824"/>
      <c r="G1" s="824"/>
      <c r="H1" s="824"/>
      <c r="I1" s="824"/>
    </row>
    <row r="2" spans="1:12" ht="12" customHeight="1" thickBot="1" x14ac:dyDescent="0.35">
      <c r="A2" s="3"/>
      <c r="B2" s="557"/>
      <c r="C2" s="557"/>
      <c r="D2" s="825"/>
      <c r="E2" s="825"/>
      <c r="F2" s="825"/>
      <c r="G2" s="825"/>
      <c r="H2" s="825"/>
      <c r="I2" s="557"/>
    </row>
    <row r="3" spans="1:12" ht="17.25" customHeight="1" thickBot="1" x14ac:dyDescent="0.25">
      <c r="A3" s="822" t="s">
        <v>442</v>
      </c>
      <c r="B3" s="831" t="s">
        <v>60</v>
      </c>
      <c r="C3" s="831"/>
      <c r="D3" s="828" t="s">
        <v>250</v>
      </c>
      <c r="E3" s="876" t="s">
        <v>129</v>
      </c>
      <c r="F3" s="877"/>
      <c r="G3" s="878" t="s">
        <v>656</v>
      </c>
      <c r="H3" s="879"/>
      <c r="I3" s="888" t="s">
        <v>657</v>
      </c>
    </row>
    <row r="4" spans="1:12" ht="13.5" customHeight="1" x14ac:dyDescent="0.2">
      <c r="A4" s="826"/>
      <c r="B4" s="832"/>
      <c r="C4" s="832"/>
      <c r="D4" s="829"/>
      <c r="E4" s="882" t="s">
        <v>655</v>
      </c>
      <c r="F4" s="880" t="s">
        <v>406</v>
      </c>
      <c r="G4" s="884">
        <v>2016</v>
      </c>
      <c r="H4" s="886">
        <v>2017</v>
      </c>
      <c r="I4" s="889"/>
    </row>
    <row r="5" spans="1:12" ht="15.75" customHeight="1" thickBot="1" x14ac:dyDescent="0.25">
      <c r="A5" s="827"/>
      <c r="B5" s="833"/>
      <c r="C5" s="833"/>
      <c r="D5" s="830"/>
      <c r="E5" s="883"/>
      <c r="F5" s="881"/>
      <c r="G5" s="885"/>
      <c r="H5" s="887"/>
      <c r="I5" s="890"/>
    </row>
    <row r="6" spans="1:12" ht="41.25" customHeight="1" x14ac:dyDescent="0.2">
      <c r="A6" s="330" t="s">
        <v>55</v>
      </c>
      <c r="B6" s="843" t="s">
        <v>300</v>
      </c>
      <c r="C6" s="844"/>
      <c r="D6" s="335" t="s">
        <v>27</v>
      </c>
      <c r="E6" s="763">
        <v>83353.3</v>
      </c>
      <c r="F6" s="698">
        <v>79654.399999999994</v>
      </c>
      <c r="G6" s="698">
        <v>84300</v>
      </c>
      <c r="H6" s="698">
        <v>82304</v>
      </c>
      <c r="I6" s="700">
        <f>H6/G6*100</f>
        <v>97.632265717674969</v>
      </c>
      <c r="J6" s="51"/>
      <c r="K6" s="21"/>
    </row>
    <row r="7" spans="1:12" ht="19.5" hidden="1" x14ac:dyDescent="0.2">
      <c r="A7" s="331" t="s">
        <v>224</v>
      </c>
      <c r="B7" s="559" t="s">
        <v>241</v>
      </c>
      <c r="C7" s="560"/>
      <c r="D7" s="561"/>
      <c r="E7" s="562"/>
      <c r="F7" s="586"/>
      <c r="G7" s="519"/>
      <c r="H7" s="519"/>
      <c r="I7" s="520"/>
    </row>
    <row r="8" spans="1:12" ht="16.5" hidden="1" x14ac:dyDescent="0.2">
      <c r="A8" s="331" t="s">
        <v>224</v>
      </c>
      <c r="B8" s="563" t="s">
        <v>238</v>
      </c>
      <c r="C8" s="560"/>
      <c r="D8" s="336" t="s">
        <v>27</v>
      </c>
      <c r="E8" s="499"/>
      <c r="F8" s="587"/>
      <c r="G8" s="519"/>
      <c r="H8" s="519"/>
      <c r="I8" s="520"/>
      <c r="J8" s="106"/>
      <c r="K8" s="21"/>
      <c r="L8" s="5"/>
    </row>
    <row r="9" spans="1:12" ht="16.5" customHeight="1" x14ac:dyDescent="0.2">
      <c r="A9" s="331" t="s">
        <v>224</v>
      </c>
      <c r="B9" s="845" t="s">
        <v>506</v>
      </c>
      <c r="C9" s="846"/>
      <c r="D9" s="336" t="s">
        <v>27</v>
      </c>
      <c r="E9" s="758">
        <v>34956.699999999997</v>
      </c>
      <c r="F9" s="519">
        <v>32224.5</v>
      </c>
      <c r="G9" s="519">
        <v>35729</v>
      </c>
      <c r="H9" s="519">
        <v>33926</v>
      </c>
      <c r="I9" s="520">
        <f>H9/G9*100</f>
        <v>94.953679084217299</v>
      </c>
      <c r="J9" s="106"/>
      <c r="K9" s="21"/>
      <c r="L9" s="5"/>
    </row>
    <row r="10" spans="1:12" ht="16.5" customHeight="1" x14ac:dyDescent="0.2">
      <c r="A10" s="331" t="s">
        <v>505</v>
      </c>
      <c r="B10" s="845" t="s">
        <v>507</v>
      </c>
      <c r="C10" s="846"/>
      <c r="D10" s="336" t="s">
        <v>27</v>
      </c>
      <c r="E10" s="758">
        <v>22681</v>
      </c>
      <c r="F10" s="519">
        <v>21239</v>
      </c>
      <c r="G10" s="519">
        <v>23220</v>
      </c>
      <c r="H10" s="519">
        <v>22104</v>
      </c>
      <c r="I10" s="520">
        <f t="shared" ref="I10:I24" si="0">H10/G10*100</f>
        <v>95.193798449612402</v>
      </c>
      <c r="J10" s="106"/>
      <c r="K10" s="21"/>
      <c r="L10" s="5"/>
    </row>
    <row r="11" spans="1:12" ht="33" hidden="1" x14ac:dyDescent="0.2">
      <c r="A11" s="331" t="s">
        <v>226</v>
      </c>
      <c r="B11" s="755" t="s">
        <v>434</v>
      </c>
      <c r="C11" s="564"/>
      <c r="D11" s="336" t="s">
        <v>27</v>
      </c>
      <c r="E11" s="499"/>
      <c r="F11" s="587"/>
      <c r="G11" s="519"/>
      <c r="H11" s="519"/>
      <c r="I11" s="520" t="e">
        <f t="shared" si="0"/>
        <v>#DIV/0!</v>
      </c>
      <c r="J11" s="106"/>
      <c r="K11" s="21"/>
      <c r="L11" s="5"/>
    </row>
    <row r="12" spans="1:12" ht="33" hidden="1" x14ac:dyDescent="0.2">
      <c r="A12" s="331"/>
      <c r="B12" s="755" t="s">
        <v>435</v>
      </c>
      <c r="C12" s="564"/>
      <c r="D12" s="336" t="s">
        <v>27</v>
      </c>
      <c r="E12" s="499"/>
      <c r="F12" s="587"/>
      <c r="G12" s="519"/>
      <c r="H12" s="519"/>
      <c r="I12" s="520" t="e">
        <f t="shared" si="0"/>
        <v>#DIV/0!</v>
      </c>
      <c r="J12" s="106"/>
      <c r="K12" s="21"/>
      <c r="L12" s="5"/>
    </row>
    <row r="13" spans="1:12" ht="16.5" customHeight="1" x14ac:dyDescent="0.2">
      <c r="A13" s="331" t="s">
        <v>225</v>
      </c>
      <c r="B13" s="845" t="s">
        <v>239</v>
      </c>
      <c r="C13" s="846"/>
      <c r="D13" s="336" t="s">
        <v>27</v>
      </c>
      <c r="E13" s="758">
        <v>7835</v>
      </c>
      <c r="F13" s="519">
        <v>7458</v>
      </c>
      <c r="G13" s="519">
        <v>8171</v>
      </c>
      <c r="H13" s="519">
        <v>7898</v>
      </c>
      <c r="I13" s="520">
        <f t="shared" si="0"/>
        <v>96.658915677395669</v>
      </c>
      <c r="J13" s="106"/>
      <c r="K13" s="21"/>
      <c r="L13" s="5"/>
    </row>
    <row r="14" spans="1:12" ht="16.5" customHeight="1" x14ac:dyDescent="0.2">
      <c r="A14" s="331" t="s">
        <v>226</v>
      </c>
      <c r="B14" s="845" t="s">
        <v>427</v>
      </c>
      <c r="C14" s="846"/>
      <c r="D14" s="336" t="s">
        <v>27</v>
      </c>
      <c r="E14" s="758">
        <v>809.5</v>
      </c>
      <c r="F14" s="519">
        <v>875</v>
      </c>
      <c r="G14" s="519">
        <v>798</v>
      </c>
      <c r="H14" s="519">
        <v>845</v>
      </c>
      <c r="I14" s="520">
        <f t="shared" si="0"/>
        <v>105.88972431077694</v>
      </c>
      <c r="J14" s="106"/>
      <c r="K14" s="21"/>
      <c r="L14" s="5"/>
    </row>
    <row r="15" spans="1:12" ht="16.5" customHeight="1" x14ac:dyDescent="0.2">
      <c r="A15" s="331" t="s">
        <v>227</v>
      </c>
      <c r="B15" s="845" t="s">
        <v>428</v>
      </c>
      <c r="C15" s="846"/>
      <c r="D15" s="336" t="s">
        <v>27</v>
      </c>
      <c r="E15" s="758">
        <v>7025.9</v>
      </c>
      <c r="F15" s="519">
        <v>6825.2</v>
      </c>
      <c r="G15" s="519">
        <v>6930</v>
      </c>
      <c r="H15" s="519">
        <v>6943</v>
      </c>
      <c r="I15" s="520">
        <f t="shared" si="0"/>
        <v>100.18759018759017</v>
      </c>
      <c r="J15" s="106"/>
      <c r="K15" s="21"/>
      <c r="L15" s="5"/>
    </row>
    <row r="16" spans="1:12" ht="16.5" hidden="1" customHeight="1" x14ac:dyDescent="0.2">
      <c r="A16" s="331" t="s">
        <v>230</v>
      </c>
      <c r="B16" s="864" t="s">
        <v>429</v>
      </c>
      <c r="C16" s="866"/>
      <c r="D16" s="336" t="s">
        <v>27</v>
      </c>
      <c r="E16" s="499"/>
      <c r="F16" s="587"/>
      <c r="G16" s="519"/>
      <c r="H16" s="519"/>
      <c r="I16" s="520" t="e">
        <f t="shared" si="0"/>
        <v>#DIV/0!</v>
      </c>
      <c r="J16" s="106"/>
      <c r="K16" s="21"/>
      <c r="L16" s="5"/>
    </row>
    <row r="17" spans="1:12" ht="16.5" customHeight="1" x14ac:dyDescent="0.2">
      <c r="A17" s="331" t="s">
        <v>228</v>
      </c>
      <c r="B17" s="845" t="s">
        <v>430</v>
      </c>
      <c r="C17" s="846"/>
      <c r="D17" s="336" t="s">
        <v>27</v>
      </c>
      <c r="E17" s="758">
        <v>929.4</v>
      </c>
      <c r="F17" s="519">
        <v>1026</v>
      </c>
      <c r="G17" s="519">
        <v>890</v>
      </c>
      <c r="H17" s="519">
        <v>1017</v>
      </c>
      <c r="I17" s="520">
        <f t="shared" si="0"/>
        <v>114.26966292134833</v>
      </c>
      <c r="J17" s="106"/>
      <c r="K17" s="21"/>
      <c r="L17" s="5"/>
    </row>
    <row r="18" spans="1:12" ht="16.5" customHeight="1" x14ac:dyDescent="0.2">
      <c r="A18" s="331" t="s">
        <v>229</v>
      </c>
      <c r="B18" s="845" t="s">
        <v>441</v>
      </c>
      <c r="C18" s="846"/>
      <c r="D18" s="336" t="s">
        <v>27</v>
      </c>
      <c r="E18" s="758">
        <v>526</v>
      </c>
      <c r="F18" s="519">
        <v>503.9</v>
      </c>
      <c r="G18" s="519">
        <v>546</v>
      </c>
      <c r="H18" s="519">
        <v>520</v>
      </c>
      <c r="I18" s="520">
        <f t="shared" si="0"/>
        <v>95.238095238095227</v>
      </c>
      <c r="J18" s="106"/>
      <c r="K18" s="21"/>
      <c r="L18" s="5"/>
    </row>
    <row r="19" spans="1:12" ht="16.5" customHeight="1" x14ac:dyDescent="0.2">
      <c r="A19" s="331" t="s">
        <v>230</v>
      </c>
      <c r="B19" s="845" t="s">
        <v>467</v>
      </c>
      <c r="C19" s="846"/>
      <c r="D19" s="336" t="s">
        <v>27</v>
      </c>
      <c r="E19" s="758">
        <v>1775.9</v>
      </c>
      <c r="F19" s="519">
        <v>1703.5</v>
      </c>
      <c r="G19" s="519">
        <v>1824</v>
      </c>
      <c r="H19" s="519">
        <v>1758</v>
      </c>
      <c r="I19" s="520">
        <f t="shared" si="0"/>
        <v>96.381578947368425</v>
      </c>
      <c r="J19" s="106"/>
      <c r="K19" s="21"/>
      <c r="L19" s="5"/>
    </row>
    <row r="20" spans="1:12" ht="16.5" customHeight="1" x14ac:dyDescent="0.2">
      <c r="A20" s="331" t="s">
        <v>231</v>
      </c>
      <c r="B20" s="845" t="s">
        <v>431</v>
      </c>
      <c r="C20" s="846"/>
      <c r="D20" s="336" t="s">
        <v>27</v>
      </c>
      <c r="E20" s="758">
        <v>1972.6</v>
      </c>
      <c r="F20" s="519">
        <v>1985.9</v>
      </c>
      <c r="G20" s="519">
        <v>1847</v>
      </c>
      <c r="H20" s="519">
        <v>1940</v>
      </c>
      <c r="I20" s="520">
        <f t="shared" si="0"/>
        <v>105.03519220357336</v>
      </c>
      <c r="J20" s="106"/>
      <c r="K20" s="21"/>
      <c r="L20" s="5"/>
    </row>
    <row r="21" spans="1:12" ht="16.5" customHeight="1" x14ac:dyDescent="0.2">
      <c r="A21" s="331" t="s">
        <v>232</v>
      </c>
      <c r="B21" s="845" t="s">
        <v>432</v>
      </c>
      <c r="C21" s="846"/>
      <c r="D21" s="336" t="s">
        <v>27</v>
      </c>
      <c r="E21" s="758">
        <v>1555</v>
      </c>
      <c r="F21" s="519">
        <v>1474</v>
      </c>
      <c r="G21" s="519">
        <v>1565</v>
      </c>
      <c r="H21" s="519">
        <v>1502</v>
      </c>
      <c r="I21" s="520">
        <f t="shared" si="0"/>
        <v>95.974440894568687</v>
      </c>
      <c r="J21" s="106"/>
      <c r="K21" s="21"/>
      <c r="L21" s="5"/>
    </row>
    <row r="22" spans="1:12" ht="34.5" customHeight="1" x14ac:dyDescent="0.2">
      <c r="A22" s="331" t="s">
        <v>233</v>
      </c>
      <c r="B22" s="864" t="s">
        <v>433</v>
      </c>
      <c r="C22" s="866"/>
      <c r="D22" s="336" t="s">
        <v>27</v>
      </c>
      <c r="E22" s="758">
        <v>5141.3</v>
      </c>
      <c r="F22" s="519">
        <v>5264.7</v>
      </c>
      <c r="G22" s="519">
        <v>5302</v>
      </c>
      <c r="H22" s="519">
        <v>5140</v>
      </c>
      <c r="I22" s="520">
        <f t="shared" si="0"/>
        <v>96.944549226706897</v>
      </c>
      <c r="J22" s="106"/>
      <c r="K22" s="21"/>
      <c r="L22" s="5"/>
    </row>
    <row r="23" spans="1:12" ht="16.5" customHeight="1" x14ac:dyDescent="0.2">
      <c r="A23" s="331" t="s">
        <v>234</v>
      </c>
      <c r="B23" s="845" t="s">
        <v>50</v>
      </c>
      <c r="C23" s="846"/>
      <c r="D23" s="336" t="s">
        <v>27</v>
      </c>
      <c r="E23" s="758">
        <v>7379.8</v>
      </c>
      <c r="F23" s="519">
        <v>7371.8</v>
      </c>
      <c r="G23" s="519">
        <v>7278</v>
      </c>
      <c r="H23" s="519">
        <v>7526</v>
      </c>
      <c r="I23" s="520">
        <f t="shared" si="0"/>
        <v>103.40752954108272</v>
      </c>
      <c r="J23" s="106"/>
      <c r="K23" s="21"/>
      <c r="L23" s="5"/>
    </row>
    <row r="24" spans="1:12" ht="16.5" customHeight="1" x14ac:dyDescent="0.2">
      <c r="A24" s="331" t="s">
        <v>235</v>
      </c>
      <c r="B24" s="845" t="s">
        <v>436</v>
      </c>
      <c r="C24" s="846"/>
      <c r="D24" s="336" t="s">
        <v>27</v>
      </c>
      <c r="E24" s="758">
        <v>6289.7</v>
      </c>
      <c r="F24" s="519">
        <v>6175.2</v>
      </c>
      <c r="G24" s="519">
        <v>6293</v>
      </c>
      <c r="H24" s="519">
        <v>6243</v>
      </c>
      <c r="I24" s="520">
        <f t="shared" si="0"/>
        <v>99.205466391228342</v>
      </c>
      <c r="J24" s="106"/>
      <c r="K24" s="21"/>
      <c r="L24" s="5"/>
    </row>
    <row r="25" spans="1:12" ht="16.5" customHeight="1" thickBot="1" x14ac:dyDescent="0.25">
      <c r="A25" s="332" t="s">
        <v>236</v>
      </c>
      <c r="B25" s="870" t="s">
        <v>437</v>
      </c>
      <c r="C25" s="871"/>
      <c r="D25" s="337" t="s">
        <v>27</v>
      </c>
      <c r="E25" s="759">
        <v>1242.5</v>
      </c>
      <c r="F25" s="699">
        <v>1153.7</v>
      </c>
      <c r="G25" s="699">
        <v>1249</v>
      </c>
      <c r="H25" s="699">
        <v>1245</v>
      </c>
      <c r="I25" s="701">
        <f>H25/G25*100</f>
        <v>99.679743795036018</v>
      </c>
      <c r="J25" s="106"/>
      <c r="K25" s="21"/>
      <c r="L25" s="5"/>
    </row>
    <row r="26" spans="1:12" ht="35.25" hidden="1" customHeight="1" thickBot="1" x14ac:dyDescent="0.25">
      <c r="A26" s="565" t="s">
        <v>236</v>
      </c>
      <c r="B26" s="349" t="s">
        <v>438</v>
      </c>
      <c r="C26" s="566" t="s">
        <v>27</v>
      </c>
      <c r="D26" s="567"/>
      <c r="E26" s="567"/>
      <c r="F26" s="567"/>
      <c r="G26" s="567">
        <f>F26-D26</f>
        <v>0</v>
      </c>
      <c r="H26" s="568" t="e">
        <f>F26/D26*100</f>
        <v>#DIV/0!</v>
      </c>
      <c r="I26" s="753"/>
      <c r="J26" s="106"/>
      <c r="K26" s="21"/>
      <c r="L26" s="5"/>
    </row>
    <row r="27" spans="1:12" s="8" customFormat="1" ht="19.5" hidden="1" x14ac:dyDescent="0.2">
      <c r="A27" s="569" t="s">
        <v>237</v>
      </c>
      <c r="B27" s="570" t="s">
        <v>242</v>
      </c>
      <c r="C27" s="571" t="s">
        <v>27</v>
      </c>
      <c r="D27" s="572" t="s">
        <v>206</v>
      </c>
      <c r="E27" s="572"/>
      <c r="F27" s="572" t="s">
        <v>206</v>
      </c>
      <c r="G27" s="573"/>
      <c r="H27" s="574"/>
      <c r="I27" s="188"/>
      <c r="J27" s="106"/>
      <c r="K27" s="21"/>
      <c r="L27" s="5"/>
    </row>
    <row r="28" spans="1:12" s="8" customFormat="1" ht="82.5" customHeight="1" x14ac:dyDescent="0.25">
      <c r="A28" s="891" t="s">
        <v>654</v>
      </c>
      <c r="B28" s="891"/>
      <c r="C28" s="891"/>
      <c r="D28" s="891"/>
      <c r="E28" s="891"/>
      <c r="F28" s="891"/>
      <c r="G28" s="891"/>
      <c r="H28" s="891"/>
      <c r="I28" s="891"/>
      <c r="J28" s="727"/>
      <c r="K28" s="21"/>
      <c r="L28" s="5"/>
    </row>
    <row r="29" spans="1:12" s="8" customFormat="1" ht="18" customHeight="1" x14ac:dyDescent="0.2">
      <c r="A29" s="853" t="s">
        <v>252</v>
      </c>
      <c r="B29" s="853"/>
      <c r="C29" s="853"/>
      <c r="D29" s="853"/>
      <c r="E29" s="853"/>
      <c r="F29" s="853"/>
      <c r="G29" s="853"/>
      <c r="H29" s="853"/>
      <c r="I29" s="188"/>
      <c r="J29" s="106"/>
      <c r="K29" s="21"/>
      <c r="L29" s="5"/>
    </row>
    <row r="30" spans="1:12" s="8" customFormat="1" ht="16.5" hidden="1" x14ac:dyDescent="0.2">
      <c r="A30" s="854" t="s">
        <v>240</v>
      </c>
      <c r="B30" s="854"/>
      <c r="C30" s="854"/>
      <c r="D30" s="854"/>
      <c r="E30" s="854"/>
      <c r="F30" s="854"/>
      <c r="G30" s="854"/>
      <c r="H30" s="854"/>
      <c r="I30" s="188"/>
      <c r="J30" s="106"/>
      <c r="K30" s="21"/>
      <c r="L30" s="5"/>
    </row>
    <row r="31" spans="1:12" s="8" customFormat="1" ht="19.5" customHeight="1" x14ac:dyDescent="0.2">
      <c r="A31" s="854"/>
      <c r="B31" s="854"/>
      <c r="C31" s="854"/>
      <c r="D31" s="854"/>
      <c r="E31" s="854"/>
      <c r="F31" s="854"/>
      <c r="G31" s="854"/>
      <c r="H31" s="854"/>
      <c r="I31" s="188"/>
      <c r="J31" s="106"/>
      <c r="K31" s="21"/>
      <c r="L31" s="5"/>
    </row>
    <row r="32" spans="1:12" s="8" customFormat="1" ht="9" customHeight="1" x14ac:dyDescent="0.2">
      <c r="A32" s="756"/>
      <c r="B32" s="756"/>
      <c r="C32" s="756"/>
      <c r="D32" s="756"/>
      <c r="E32" s="756"/>
      <c r="F32" s="756"/>
      <c r="G32" s="756"/>
      <c r="H32" s="756"/>
      <c r="I32" s="188"/>
      <c r="J32" s="106"/>
      <c r="K32" s="21"/>
      <c r="L32" s="5"/>
    </row>
    <row r="33" spans="1:13" s="8" customFormat="1" ht="19.5" customHeight="1" x14ac:dyDescent="0.2">
      <c r="A33" s="824" t="s">
        <v>366</v>
      </c>
      <c r="B33" s="824"/>
      <c r="C33" s="824"/>
      <c r="D33" s="824"/>
      <c r="E33" s="824"/>
      <c r="F33" s="824"/>
      <c r="G33" s="824"/>
      <c r="H33" s="824"/>
      <c r="I33" s="188"/>
      <c r="J33" s="106"/>
      <c r="K33" s="21"/>
      <c r="L33" s="5"/>
    </row>
    <row r="34" spans="1:13" s="8" customFormat="1" ht="12.75" customHeight="1" thickBot="1" x14ac:dyDescent="0.25">
      <c r="A34" s="756"/>
      <c r="B34" s="756"/>
      <c r="C34" s="756"/>
      <c r="D34" s="756"/>
      <c r="E34" s="756"/>
      <c r="F34" s="756"/>
      <c r="G34" s="756"/>
      <c r="H34" s="756"/>
      <c r="I34" s="188"/>
      <c r="J34" s="106"/>
      <c r="K34" s="21"/>
      <c r="L34" s="5"/>
    </row>
    <row r="35" spans="1:13" s="8" customFormat="1" ht="28.5" customHeight="1" thickBot="1" x14ac:dyDescent="0.25">
      <c r="A35" s="861" t="s">
        <v>60</v>
      </c>
      <c r="B35" s="862"/>
      <c r="C35" s="862"/>
      <c r="D35" s="863"/>
      <c r="E35" s="855" t="s">
        <v>97</v>
      </c>
      <c r="F35" s="857" t="s">
        <v>403</v>
      </c>
      <c r="G35" s="857" t="s">
        <v>566</v>
      </c>
      <c r="H35" s="859" t="s">
        <v>658</v>
      </c>
      <c r="I35" s="860"/>
      <c r="J35" s="106"/>
      <c r="K35" s="51"/>
      <c r="L35" s="5"/>
    </row>
    <row r="36" spans="1:13" s="8" customFormat="1" ht="17.25" customHeight="1" thickBot="1" x14ac:dyDescent="0.25">
      <c r="A36" s="900"/>
      <c r="B36" s="901"/>
      <c r="C36" s="901"/>
      <c r="D36" s="902"/>
      <c r="E36" s="856"/>
      <c r="F36" s="858"/>
      <c r="G36" s="858"/>
      <c r="H36" s="333" t="s">
        <v>106</v>
      </c>
      <c r="I36" s="334" t="s">
        <v>28</v>
      </c>
      <c r="J36" s="106"/>
      <c r="K36" s="51"/>
      <c r="L36" s="5"/>
    </row>
    <row r="37" spans="1:13" s="8" customFormat="1" ht="25.5" customHeight="1" x14ac:dyDescent="0.35">
      <c r="A37" s="892" t="s">
        <v>297</v>
      </c>
      <c r="B37" s="893"/>
      <c r="C37" s="893"/>
      <c r="D37" s="894"/>
      <c r="E37" s="375" t="s">
        <v>27</v>
      </c>
      <c r="F37" s="760">
        <f>F38+F40+F41+F42+F43</f>
        <v>9683.4</v>
      </c>
      <c r="G37" s="385">
        <f>G38+G40+G41+G42+G43</f>
        <v>9744</v>
      </c>
      <c r="H37" s="385">
        <f>G37-F37</f>
        <v>60.600000000000364</v>
      </c>
      <c r="I37" s="532">
        <f>G37/F37*100</f>
        <v>100.62581324741311</v>
      </c>
      <c r="J37" s="184"/>
      <c r="K37" s="51"/>
      <c r="L37" s="5"/>
    </row>
    <row r="38" spans="1:13" s="8" customFormat="1" ht="30.75" customHeight="1" x14ac:dyDescent="0.2">
      <c r="A38" s="864" t="s">
        <v>219</v>
      </c>
      <c r="B38" s="865"/>
      <c r="C38" s="865"/>
      <c r="D38" s="866"/>
      <c r="E38" s="376" t="s">
        <v>27</v>
      </c>
      <c r="F38" s="761">
        <v>770.4</v>
      </c>
      <c r="G38" s="381">
        <v>788</v>
      </c>
      <c r="H38" s="381">
        <f>G38-F38</f>
        <v>17.600000000000023</v>
      </c>
      <c r="I38" s="382">
        <f>G38/F38*100</f>
        <v>102.28452751817238</v>
      </c>
      <c r="J38" s="106"/>
      <c r="K38" s="51"/>
      <c r="L38" s="5"/>
    </row>
    <row r="39" spans="1:13" s="8" customFormat="1" ht="19.5" customHeight="1" x14ac:dyDescent="0.2">
      <c r="A39" s="864" t="s">
        <v>220</v>
      </c>
      <c r="B39" s="865"/>
      <c r="C39" s="865"/>
      <c r="D39" s="866"/>
      <c r="E39" s="377"/>
      <c r="F39" s="762"/>
      <c r="G39" s="531"/>
      <c r="H39" s="381"/>
      <c r="I39" s="382"/>
      <c r="J39" s="106"/>
      <c r="K39" s="51"/>
      <c r="L39" s="5"/>
    </row>
    <row r="40" spans="1:13" s="8" customFormat="1" ht="19.5" customHeight="1" x14ac:dyDescent="0.2">
      <c r="A40" s="867" t="s">
        <v>221</v>
      </c>
      <c r="B40" s="868"/>
      <c r="C40" s="868"/>
      <c r="D40" s="869"/>
      <c r="E40" s="378" t="s">
        <v>27</v>
      </c>
      <c r="F40" s="757">
        <v>411</v>
      </c>
      <c r="G40" s="383">
        <v>301</v>
      </c>
      <c r="H40" s="533">
        <f>G40-F40</f>
        <v>-110</v>
      </c>
      <c r="I40" s="534">
        <f>G40/F40*100</f>
        <v>73.236009732360102</v>
      </c>
      <c r="J40" s="106"/>
      <c r="K40" s="51"/>
      <c r="L40" s="5"/>
    </row>
    <row r="41" spans="1:13" s="8" customFormat="1" ht="21" customHeight="1" x14ac:dyDescent="0.2">
      <c r="A41" s="867" t="s">
        <v>391</v>
      </c>
      <c r="B41" s="868"/>
      <c r="C41" s="868"/>
      <c r="D41" s="869"/>
      <c r="E41" s="378" t="s">
        <v>27</v>
      </c>
      <c r="F41" s="757">
        <v>392</v>
      </c>
      <c r="G41" s="383">
        <v>401</v>
      </c>
      <c r="H41" s="533">
        <f>G41-F41</f>
        <v>9</v>
      </c>
      <c r="I41" s="534">
        <f>G41/F41*100</f>
        <v>102.29591836734696</v>
      </c>
      <c r="J41" s="106"/>
      <c r="K41" s="51"/>
      <c r="L41" s="5"/>
    </row>
    <row r="42" spans="1:13" s="8" customFormat="1" ht="19.5" customHeight="1" x14ac:dyDescent="0.2">
      <c r="A42" s="872" t="s">
        <v>222</v>
      </c>
      <c r="B42" s="873"/>
      <c r="C42" s="873"/>
      <c r="D42" s="874"/>
      <c r="E42" s="379" t="s">
        <v>27</v>
      </c>
      <c r="F42" s="757">
        <v>6760</v>
      </c>
      <c r="G42" s="384">
        <v>6766</v>
      </c>
      <c r="H42" s="533">
        <f>G42-F42</f>
        <v>6</v>
      </c>
      <c r="I42" s="534">
        <f>G42/F42*100</f>
        <v>100.08875739644971</v>
      </c>
      <c r="J42" s="106"/>
      <c r="K42" s="51"/>
      <c r="L42" s="5"/>
    </row>
    <row r="43" spans="1:13" s="8" customFormat="1" ht="17.25" customHeight="1" thickBot="1" x14ac:dyDescent="0.35">
      <c r="A43" s="903" t="s">
        <v>223</v>
      </c>
      <c r="B43" s="904"/>
      <c r="C43" s="904"/>
      <c r="D43" s="905"/>
      <c r="E43" s="754" t="s">
        <v>27</v>
      </c>
      <c r="F43" s="765">
        <v>1350</v>
      </c>
      <c r="G43" s="380">
        <v>1488</v>
      </c>
      <c r="H43" s="380">
        <f>G43-F43</f>
        <v>138</v>
      </c>
      <c r="I43" s="348">
        <f>G43/F43*100</f>
        <v>110.22222222222223</v>
      </c>
      <c r="J43" s="185"/>
      <c r="K43" s="51"/>
      <c r="L43" s="5"/>
    </row>
    <row r="44" spans="1:13" s="8" customFormat="1" ht="16.5" hidden="1" customHeight="1" x14ac:dyDescent="0.2">
      <c r="A44" s="847" t="s">
        <v>361</v>
      </c>
      <c r="B44" s="848"/>
      <c r="C44" s="575" t="s">
        <v>27</v>
      </c>
      <c r="D44" s="576">
        <v>92</v>
      </c>
      <c r="E44" s="576"/>
      <c r="F44" s="576">
        <v>89</v>
      </c>
      <c r="G44" s="576">
        <f>F44-D44</f>
        <v>-3</v>
      </c>
      <c r="H44" s="577">
        <f>F44/D44*100</f>
        <v>96.739130434782609</v>
      </c>
      <c r="I44" s="188"/>
      <c r="J44" s="106"/>
      <c r="K44" s="51"/>
      <c r="L44" s="5"/>
    </row>
    <row r="45" spans="1:13" s="8" customFormat="1" ht="16.5" hidden="1" customHeight="1" x14ac:dyDescent="0.2">
      <c r="A45" s="849" t="s">
        <v>362</v>
      </c>
      <c r="B45" s="835"/>
      <c r="C45" s="578" t="s">
        <v>27</v>
      </c>
      <c r="D45" s="579">
        <v>1777</v>
      </c>
      <c r="E45" s="579"/>
      <c r="F45" s="579">
        <v>1409</v>
      </c>
      <c r="G45" s="579">
        <f>F45-D45</f>
        <v>-368</v>
      </c>
      <c r="H45" s="535">
        <f>F45/D45*100</f>
        <v>79.290939786156443</v>
      </c>
      <c r="I45" s="188"/>
      <c r="J45" s="106"/>
      <c r="K45" s="51"/>
      <c r="L45" s="5"/>
    </row>
    <row r="46" spans="1:13" s="8" customFormat="1" ht="18" hidden="1" customHeight="1" thickBot="1" x14ac:dyDescent="0.25">
      <c r="A46" s="850" t="s">
        <v>296</v>
      </c>
      <c r="B46" s="851"/>
      <c r="C46" s="580" t="s">
        <v>27</v>
      </c>
      <c r="D46" s="581" t="e">
        <f>#REF!+D44+D45</f>
        <v>#REF!</v>
      </c>
      <c r="E46" s="581"/>
      <c r="F46" s="581">
        <f>G37+F44+F45</f>
        <v>11242</v>
      </c>
      <c r="G46" s="582" t="e">
        <f>F46-D46</f>
        <v>#REF!</v>
      </c>
      <c r="H46" s="583" t="e">
        <f>F46/D46*100</f>
        <v>#REF!</v>
      </c>
      <c r="I46" s="188"/>
      <c r="J46" s="106"/>
      <c r="K46" s="51"/>
      <c r="L46" s="5"/>
      <c r="M46" s="584"/>
    </row>
    <row r="47" spans="1:13" s="8" customFormat="1" ht="16.5" hidden="1" x14ac:dyDescent="0.2">
      <c r="A47" s="852" t="s">
        <v>363</v>
      </c>
      <c r="B47" s="852"/>
      <c r="C47" s="852"/>
      <c r="D47" s="852"/>
      <c r="E47" s="852"/>
      <c r="F47" s="852"/>
      <c r="G47" s="852"/>
      <c r="H47" s="852"/>
      <c r="I47" s="188"/>
      <c r="J47" s="106"/>
      <c r="K47" s="51"/>
      <c r="L47" s="5"/>
    </row>
    <row r="48" spans="1:13" s="8" customFormat="1" ht="21.75" customHeight="1" x14ac:dyDescent="0.2">
      <c r="A48" s="852"/>
      <c r="B48" s="852"/>
      <c r="C48" s="852"/>
      <c r="D48" s="852"/>
      <c r="E48" s="852"/>
      <c r="F48" s="852"/>
      <c r="G48" s="852"/>
      <c r="H48" s="852"/>
      <c r="I48" s="188"/>
      <c r="J48" s="106"/>
      <c r="K48" s="21"/>
      <c r="L48" s="5"/>
    </row>
    <row r="49" spans="1:12" s="8" customFormat="1" ht="9.75" customHeight="1" x14ac:dyDescent="0.25">
      <c r="A49" s="558"/>
      <c r="B49" s="558"/>
      <c r="C49" s="558"/>
      <c r="D49" s="558"/>
      <c r="E49" s="558"/>
      <c r="F49" s="558"/>
      <c r="G49" s="558"/>
      <c r="H49" s="558"/>
      <c r="I49" s="188"/>
      <c r="J49" s="106"/>
      <c r="K49" s="21"/>
      <c r="L49" s="5"/>
    </row>
    <row r="50" spans="1:12" s="8" customFormat="1" ht="20.25" customHeight="1" x14ac:dyDescent="0.2">
      <c r="A50" s="824" t="s">
        <v>282</v>
      </c>
      <c r="B50" s="824"/>
      <c r="C50" s="824"/>
      <c r="D50" s="824"/>
      <c r="E50" s="824"/>
      <c r="F50" s="824"/>
      <c r="G50" s="824"/>
      <c r="H50" s="824"/>
      <c r="I50" s="188"/>
      <c r="J50" s="106"/>
      <c r="K50" s="21"/>
      <c r="L50" s="5"/>
    </row>
    <row r="51" spans="1:12" s="8" customFormat="1" ht="9.75" customHeight="1" thickBot="1" x14ac:dyDescent="0.25">
      <c r="A51" s="756"/>
      <c r="B51" s="756"/>
      <c r="C51" s="756"/>
      <c r="D51" s="756"/>
      <c r="E51" s="756"/>
      <c r="F51" s="756"/>
      <c r="G51" s="756"/>
      <c r="H51" s="756"/>
      <c r="I51" s="188"/>
      <c r="J51" s="106"/>
      <c r="K51" s="21"/>
      <c r="L51" s="5"/>
    </row>
    <row r="52" spans="1:12" s="8" customFormat="1" ht="33.75" customHeight="1" thickBot="1" x14ac:dyDescent="0.25">
      <c r="A52" s="839" t="s">
        <v>60</v>
      </c>
      <c r="B52" s="895"/>
      <c r="C52" s="895"/>
      <c r="D52" s="840"/>
      <c r="E52" s="841" t="s">
        <v>97</v>
      </c>
      <c r="F52" s="857" t="s">
        <v>404</v>
      </c>
      <c r="G52" s="857" t="s">
        <v>569</v>
      </c>
      <c r="H52" s="859" t="s">
        <v>659</v>
      </c>
      <c r="I52" s="860"/>
      <c r="J52" s="106"/>
      <c r="K52" s="585"/>
      <c r="L52" s="5"/>
    </row>
    <row r="53" spans="1:12" s="8" customFormat="1" ht="17.25" thickBot="1" x14ac:dyDescent="0.25">
      <c r="A53" s="896"/>
      <c r="B53" s="897"/>
      <c r="C53" s="897"/>
      <c r="D53" s="898"/>
      <c r="E53" s="842"/>
      <c r="F53" s="858"/>
      <c r="G53" s="858"/>
      <c r="H53" s="333" t="s">
        <v>106</v>
      </c>
      <c r="I53" s="334" t="s">
        <v>28</v>
      </c>
      <c r="J53" s="106"/>
      <c r="K53" s="585"/>
      <c r="L53" s="5"/>
    </row>
    <row r="54" spans="1:12" ht="26.25" customHeight="1" x14ac:dyDescent="0.2">
      <c r="A54" s="837" t="s">
        <v>265</v>
      </c>
      <c r="B54" s="899"/>
      <c r="C54" s="899"/>
      <c r="D54" s="838"/>
      <c r="E54" s="571" t="s">
        <v>27</v>
      </c>
      <c r="F54" s="764">
        <f>F55+F56</f>
        <v>41507</v>
      </c>
      <c r="G54" s="767">
        <f>G55+G56</f>
        <v>41642</v>
      </c>
      <c r="H54" s="381">
        <f>G54-F54</f>
        <v>135</v>
      </c>
      <c r="I54" s="382">
        <f>G54/F54*100</f>
        <v>100.32524634399016</v>
      </c>
      <c r="K54" s="3"/>
      <c r="L54" s="27"/>
    </row>
    <row r="55" spans="1:12" ht="16.5" customHeight="1" x14ac:dyDescent="0.2">
      <c r="A55" s="864" t="s">
        <v>148</v>
      </c>
      <c r="B55" s="865"/>
      <c r="C55" s="865"/>
      <c r="D55" s="866"/>
      <c r="E55" s="336" t="s">
        <v>27</v>
      </c>
      <c r="F55" s="766">
        <v>19601</v>
      </c>
      <c r="G55" s="768">
        <v>18230</v>
      </c>
      <c r="H55" s="381">
        <f>G55-F55</f>
        <v>-1371</v>
      </c>
      <c r="I55" s="382">
        <f>G55/F55*100</f>
        <v>93.005458905157894</v>
      </c>
      <c r="J55" s="834"/>
      <c r="K55" s="3"/>
    </row>
    <row r="56" spans="1:12" ht="16.5" customHeight="1" x14ac:dyDescent="0.2">
      <c r="A56" s="864" t="s">
        <v>149</v>
      </c>
      <c r="B56" s="865"/>
      <c r="C56" s="865"/>
      <c r="D56" s="866"/>
      <c r="E56" s="336" t="s">
        <v>27</v>
      </c>
      <c r="F56" s="766">
        <v>21906</v>
      </c>
      <c r="G56" s="768">
        <v>23412</v>
      </c>
      <c r="H56" s="381">
        <f>G56-F56</f>
        <v>1506</v>
      </c>
      <c r="I56" s="382">
        <f>G56/F56*100</f>
        <v>106.87482881402354</v>
      </c>
      <c r="J56" s="834"/>
      <c r="K56" s="3"/>
    </row>
    <row r="57" spans="1:12" ht="18" customHeight="1" x14ac:dyDescent="0.2">
      <c r="A57" s="912" t="s">
        <v>205</v>
      </c>
      <c r="B57" s="913"/>
      <c r="C57" s="913"/>
      <c r="D57" s="914"/>
      <c r="E57" s="336"/>
      <c r="F57" s="766"/>
      <c r="G57" s="768"/>
      <c r="H57" s="381"/>
      <c r="I57" s="382"/>
      <c r="J57" s="834"/>
      <c r="K57" s="3"/>
    </row>
    <row r="58" spans="1:12" ht="19.5" customHeight="1" x14ac:dyDescent="0.2">
      <c r="A58" s="912" t="s">
        <v>368</v>
      </c>
      <c r="B58" s="913"/>
      <c r="C58" s="913"/>
      <c r="D58" s="914"/>
      <c r="E58" s="336" t="s">
        <v>27</v>
      </c>
      <c r="F58" s="766">
        <f>F59+F60</f>
        <v>36001</v>
      </c>
      <c r="G58" s="768">
        <f>G59+G60</f>
        <v>38575</v>
      </c>
      <c r="H58" s="381">
        <f>G58-F58</f>
        <v>2574</v>
      </c>
      <c r="I58" s="382">
        <f>G58/F58*100</f>
        <v>107.14980139440571</v>
      </c>
      <c r="J58" s="834"/>
      <c r="K58" s="3"/>
      <c r="L58" s="3"/>
    </row>
    <row r="59" spans="1:12" ht="16.5" customHeight="1" x14ac:dyDescent="0.2">
      <c r="A59" s="864" t="s">
        <v>148</v>
      </c>
      <c r="B59" s="865"/>
      <c r="C59" s="865"/>
      <c r="D59" s="866"/>
      <c r="E59" s="336" t="s">
        <v>27</v>
      </c>
      <c r="F59" s="766">
        <v>18785</v>
      </c>
      <c r="G59" s="768">
        <v>17985</v>
      </c>
      <c r="H59" s="381">
        <f>G59-F59</f>
        <v>-800</v>
      </c>
      <c r="I59" s="382">
        <f>G59/F59*100</f>
        <v>95.741282938514772</v>
      </c>
      <c r="J59" s="834"/>
      <c r="K59" s="3"/>
    </row>
    <row r="60" spans="1:12" ht="16.5" customHeight="1" x14ac:dyDescent="0.2">
      <c r="A60" s="864" t="s">
        <v>149</v>
      </c>
      <c r="B60" s="865"/>
      <c r="C60" s="865"/>
      <c r="D60" s="866"/>
      <c r="E60" s="336" t="s">
        <v>27</v>
      </c>
      <c r="F60" s="766">
        <v>17216</v>
      </c>
      <c r="G60" s="768">
        <v>20590</v>
      </c>
      <c r="H60" s="381">
        <f>G60-F60</f>
        <v>3374</v>
      </c>
      <c r="I60" s="382">
        <f>G60/F60*100</f>
        <v>119.59804832713755</v>
      </c>
      <c r="J60" s="834"/>
      <c r="K60" s="3"/>
      <c r="L60" s="3"/>
    </row>
    <row r="61" spans="1:12" ht="16.5" customHeight="1" x14ac:dyDescent="0.2">
      <c r="A61" s="906" t="s">
        <v>138</v>
      </c>
      <c r="B61" s="907"/>
      <c r="C61" s="907"/>
      <c r="D61" s="908"/>
      <c r="E61" s="336" t="s">
        <v>27</v>
      </c>
      <c r="F61" s="766" t="s">
        <v>288</v>
      </c>
      <c r="G61" s="768" t="s">
        <v>288</v>
      </c>
      <c r="H61" s="381"/>
      <c r="I61" s="382"/>
      <c r="J61" s="834"/>
      <c r="K61" s="3"/>
      <c r="L61" s="27"/>
    </row>
    <row r="62" spans="1:12" ht="16.5" customHeight="1" x14ac:dyDescent="0.2">
      <c r="A62" s="864" t="s">
        <v>148</v>
      </c>
      <c r="B62" s="865"/>
      <c r="C62" s="865"/>
      <c r="D62" s="866"/>
      <c r="E62" s="336" t="s">
        <v>27</v>
      </c>
      <c r="F62" s="766" t="s">
        <v>288</v>
      </c>
      <c r="G62" s="768" t="s">
        <v>288</v>
      </c>
      <c r="H62" s="381"/>
      <c r="I62" s="382"/>
      <c r="J62" s="834"/>
      <c r="K62" s="3"/>
    </row>
    <row r="63" spans="1:12" ht="16.5" customHeight="1" x14ac:dyDescent="0.2">
      <c r="A63" s="864" t="s">
        <v>149</v>
      </c>
      <c r="B63" s="865"/>
      <c r="C63" s="865"/>
      <c r="D63" s="866"/>
      <c r="E63" s="336" t="s">
        <v>27</v>
      </c>
      <c r="F63" s="766" t="s">
        <v>288</v>
      </c>
      <c r="G63" s="768" t="s">
        <v>288</v>
      </c>
      <c r="H63" s="381"/>
      <c r="I63" s="382"/>
      <c r="J63" s="834"/>
      <c r="K63" s="3"/>
    </row>
    <row r="64" spans="1:12" ht="33.75" customHeight="1" thickBot="1" x14ac:dyDescent="0.25">
      <c r="A64" s="909" t="s">
        <v>218</v>
      </c>
      <c r="B64" s="910"/>
      <c r="C64" s="910"/>
      <c r="D64" s="911"/>
      <c r="E64" s="337" t="s">
        <v>27</v>
      </c>
      <c r="F64" s="765" t="s">
        <v>288</v>
      </c>
      <c r="G64" s="380" t="s">
        <v>288</v>
      </c>
      <c r="H64" s="380"/>
      <c r="I64" s="348"/>
      <c r="J64" s="834"/>
      <c r="K64" s="3"/>
    </row>
    <row r="65" spans="1:9" ht="42" customHeight="1" x14ac:dyDescent="0.2">
      <c r="A65" s="875" t="s">
        <v>287</v>
      </c>
      <c r="B65" s="875"/>
      <c r="C65" s="875"/>
      <c r="D65" s="875"/>
      <c r="E65" s="875"/>
      <c r="F65" s="875"/>
      <c r="G65" s="875"/>
      <c r="H65" s="875"/>
      <c r="I65" s="875"/>
    </row>
    <row r="66" spans="1:9" ht="15.75" x14ac:dyDescent="0.2">
      <c r="A66" s="836" t="s">
        <v>367</v>
      </c>
      <c r="B66" s="836"/>
      <c r="C66" s="836"/>
      <c r="D66" s="836"/>
      <c r="E66" s="836"/>
      <c r="F66" s="836"/>
      <c r="G66" s="836"/>
      <c r="H66" s="836"/>
      <c r="I66" s="3"/>
    </row>
    <row r="72" spans="1:9" x14ac:dyDescent="0.2">
      <c r="B72" s="8"/>
      <c r="C72" s="8"/>
      <c r="D72" s="8"/>
      <c r="E72" s="8"/>
      <c r="F72" s="8"/>
      <c r="G72" s="8"/>
      <c r="H72" s="8"/>
      <c r="I72" s="8"/>
    </row>
  </sheetData>
  <mergeCells count="70">
    <mergeCell ref="A64:D64"/>
    <mergeCell ref="F52:F53"/>
    <mergeCell ref="A55:D55"/>
    <mergeCell ref="A56:D56"/>
    <mergeCell ref="A57:D57"/>
    <mergeCell ref="A58:D58"/>
    <mergeCell ref="A59:D59"/>
    <mergeCell ref="A60:D60"/>
    <mergeCell ref="E52:E53"/>
    <mergeCell ref="H52:I52"/>
    <mergeCell ref="A61:D61"/>
    <mergeCell ref="A62:D62"/>
    <mergeCell ref="A63:D63"/>
    <mergeCell ref="G35:G36"/>
    <mergeCell ref="H35:I35"/>
    <mergeCell ref="G52:G53"/>
    <mergeCell ref="A52:D53"/>
    <mergeCell ref="A54:D54"/>
    <mergeCell ref="F35:F36"/>
    <mergeCell ref="A35:D36"/>
    <mergeCell ref="A41:D41"/>
    <mergeCell ref="A42:D42"/>
    <mergeCell ref="A43:D43"/>
    <mergeCell ref="A44:B44"/>
    <mergeCell ref="A45:B45"/>
    <mergeCell ref="A46:B46"/>
    <mergeCell ref="A47:H47"/>
    <mergeCell ref="A48:H48"/>
    <mergeCell ref="A50:H50"/>
    <mergeCell ref="A1:I1"/>
    <mergeCell ref="D2:H2"/>
    <mergeCell ref="A3:A5"/>
    <mergeCell ref="B3:C5"/>
    <mergeCell ref="D3:D5"/>
    <mergeCell ref="E3:F3"/>
    <mergeCell ref="G3:H3"/>
    <mergeCell ref="F4:F5"/>
    <mergeCell ref="E4:E5"/>
    <mergeCell ref="G4:G5"/>
    <mergeCell ref="H4:H5"/>
    <mergeCell ref="I3:I5"/>
    <mergeCell ref="B13:C13"/>
    <mergeCell ref="B14:C14"/>
    <mergeCell ref="B15:C15"/>
    <mergeCell ref="B6:C6"/>
    <mergeCell ref="B9:C9"/>
    <mergeCell ref="B10:C10"/>
    <mergeCell ref="B20:C20"/>
    <mergeCell ref="B21:C21"/>
    <mergeCell ref="B22:C22"/>
    <mergeCell ref="B16:C16"/>
    <mergeCell ref="B17:C17"/>
    <mergeCell ref="B18:C18"/>
    <mergeCell ref="B19:C19"/>
    <mergeCell ref="J55:J64"/>
    <mergeCell ref="A66:H66"/>
    <mergeCell ref="A65:I65"/>
    <mergeCell ref="B23:C23"/>
    <mergeCell ref="B24:C24"/>
    <mergeCell ref="B25:C25"/>
    <mergeCell ref="A28:I28"/>
    <mergeCell ref="A37:D37"/>
    <mergeCell ref="A38:D38"/>
    <mergeCell ref="A39:D39"/>
    <mergeCell ref="A40:D40"/>
    <mergeCell ref="A29:H29"/>
    <mergeCell ref="A30:H30"/>
    <mergeCell ref="A31:H31"/>
    <mergeCell ref="A33:H33"/>
    <mergeCell ref="E35:E36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topLeftCell="A20" zoomScale="80" zoomScaleNormal="80" workbookViewId="0">
      <selection activeCell="K20" sqref="K20"/>
    </sheetView>
  </sheetViews>
  <sheetFormatPr defaultColWidth="9.140625" defaultRowHeight="12.75" x14ac:dyDescent="0.2"/>
  <cols>
    <col min="1" max="1" width="47.85546875" style="61" customWidth="1"/>
    <col min="2" max="2" width="10.85546875" style="61" customWidth="1"/>
    <col min="3" max="3" width="26.28515625" style="61" customWidth="1"/>
    <col min="4" max="4" width="6" style="61" customWidth="1"/>
    <col min="5" max="5" width="16.5703125" style="61" customWidth="1"/>
    <col min="6" max="6" width="13" style="61" customWidth="1"/>
    <col min="7" max="7" width="16.28515625" style="61" customWidth="1"/>
    <col min="8" max="8" width="14.5703125" style="61" customWidth="1"/>
    <col min="9" max="16384" width="9.140625" style="61"/>
  </cols>
  <sheetData>
    <row r="1" spans="1:13" ht="24.75" customHeight="1" x14ac:dyDescent="0.3">
      <c r="A1" s="915" t="s">
        <v>38</v>
      </c>
      <c r="B1" s="915"/>
      <c r="C1" s="915"/>
      <c r="D1" s="915"/>
      <c r="E1" s="915"/>
      <c r="F1" s="915"/>
      <c r="G1" s="915"/>
      <c r="H1" s="915"/>
    </row>
    <row r="2" spans="1:13" ht="15.75" customHeight="1" thickBot="1" x14ac:dyDescent="0.25">
      <c r="A2" s="189"/>
      <c r="B2" s="189"/>
      <c r="C2" s="189"/>
      <c r="D2" s="189"/>
      <c r="E2" s="189"/>
      <c r="F2" s="189"/>
      <c r="H2" s="7"/>
    </row>
    <row r="3" spans="1:13" ht="76.5" customHeight="1" thickBot="1" x14ac:dyDescent="0.25">
      <c r="A3" s="822" t="s">
        <v>60</v>
      </c>
      <c r="B3" s="797" t="s">
        <v>250</v>
      </c>
      <c r="C3" s="917" t="s">
        <v>58</v>
      </c>
      <c r="D3" s="918"/>
      <c r="E3" s="918"/>
      <c r="F3" s="919"/>
      <c r="G3" s="297" t="s">
        <v>444</v>
      </c>
      <c r="H3" s="298" t="s">
        <v>54</v>
      </c>
      <c r="M3" s="22"/>
    </row>
    <row r="4" spans="1:13" ht="54.75" customHeight="1" thickBot="1" x14ac:dyDescent="0.25">
      <c r="A4" s="823"/>
      <c r="B4" s="916"/>
      <c r="C4" s="296" t="s">
        <v>401</v>
      </c>
      <c r="D4" s="920" t="s">
        <v>580</v>
      </c>
      <c r="E4" s="921"/>
      <c r="F4" s="513" t="s">
        <v>581</v>
      </c>
      <c r="G4" s="514" t="s">
        <v>651</v>
      </c>
      <c r="H4" s="514" t="s">
        <v>651</v>
      </c>
      <c r="M4" s="75"/>
    </row>
    <row r="5" spans="1:13" ht="36.75" customHeight="1" x14ac:dyDescent="0.2">
      <c r="A5" s="288" t="s">
        <v>141</v>
      </c>
      <c r="B5" s="295" t="s">
        <v>27</v>
      </c>
      <c r="C5" s="299">
        <v>1508</v>
      </c>
      <c r="D5" s="777">
        <v>1695</v>
      </c>
      <c r="E5" s="779"/>
      <c r="F5" s="634">
        <f>D5-C5</f>
        <v>187</v>
      </c>
      <c r="G5" s="722">
        <v>1646</v>
      </c>
      <c r="H5" s="696">
        <v>20000</v>
      </c>
      <c r="M5" s="75"/>
    </row>
    <row r="6" spans="1:13" ht="20.25" customHeight="1" thickBot="1" x14ac:dyDescent="0.25">
      <c r="A6" s="289" t="s">
        <v>30</v>
      </c>
      <c r="B6" s="293" t="s">
        <v>27</v>
      </c>
      <c r="C6" s="300">
        <v>980</v>
      </c>
      <c r="D6" s="780">
        <v>976</v>
      </c>
      <c r="E6" s="782"/>
      <c r="F6" s="635">
        <f>D6-C6</f>
        <v>-4</v>
      </c>
      <c r="G6" s="723">
        <v>626</v>
      </c>
      <c r="H6" s="697">
        <v>15600</v>
      </c>
      <c r="M6" s="75"/>
    </row>
    <row r="7" spans="1:13" ht="35.25" customHeight="1" thickBot="1" x14ac:dyDescent="0.25">
      <c r="A7" s="290" t="s">
        <v>37</v>
      </c>
      <c r="B7" s="294" t="s">
        <v>28</v>
      </c>
      <c r="C7" s="301">
        <v>0.8</v>
      </c>
      <c r="D7" s="922">
        <v>0.8</v>
      </c>
      <c r="E7" s="923"/>
      <c r="F7" s="645">
        <f>D7-C7</f>
        <v>0</v>
      </c>
      <c r="G7" s="511">
        <v>0.9</v>
      </c>
      <c r="H7" s="512">
        <v>1</v>
      </c>
      <c r="M7" s="75"/>
    </row>
    <row r="8" spans="1:13" ht="54.75" customHeight="1" thickBot="1" x14ac:dyDescent="0.25">
      <c r="A8" s="291" t="s">
        <v>385</v>
      </c>
      <c r="B8" s="294" t="s">
        <v>291</v>
      </c>
      <c r="C8" s="302">
        <v>2099</v>
      </c>
      <c r="D8" s="924">
        <v>2236</v>
      </c>
      <c r="E8" s="925"/>
      <c r="F8" s="635">
        <f>D8-C8</f>
        <v>137</v>
      </c>
      <c r="G8" s="726">
        <v>243</v>
      </c>
      <c r="H8" s="329">
        <v>51400</v>
      </c>
      <c r="M8" s="75"/>
    </row>
    <row r="9" spans="1:13" ht="43.5" customHeight="1" thickBot="1" x14ac:dyDescent="0.25">
      <c r="A9" s="292" t="s">
        <v>45</v>
      </c>
      <c r="B9" s="294" t="s">
        <v>27</v>
      </c>
      <c r="C9" s="301">
        <v>0.7</v>
      </c>
      <c r="D9" s="922">
        <v>0.7</v>
      </c>
      <c r="E9" s="923"/>
      <c r="F9" s="521">
        <f>D9-C9</f>
        <v>0</v>
      </c>
      <c r="G9" s="511">
        <v>0.8</v>
      </c>
      <c r="H9" s="645">
        <v>0.36699999999999999</v>
      </c>
    </row>
    <row r="10" spans="1:13" ht="33" hidden="1" x14ac:dyDescent="0.2">
      <c r="A10" s="82" t="s">
        <v>144</v>
      </c>
      <c r="B10" s="83"/>
      <c r="C10" s="84"/>
      <c r="D10" s="648"/>
      <c r="E10" s="648"/>
      <c r="F10" s="85"/>
      <c r="G10" s="86"/>
      <c r="H10" s="285"/>
    </row>
    <row r="11" spans="1:13" ht="16.5" hidden="1" customHeight="1" x14ac:dyDescent="0.2">
      <c r="A11" s="87" t="s">
        <v>145</v>
      </c>
      <c r="B11" s="88" t="s">
        <v>28</v>
      </c>
      <c r="C11" s="89">
        <v>21.5</v>
      </c>
      <c r="D11" s="1"/>
      <c r="E11" s="1">
        <v>29.4</v>
      </c>
      <c r="F11" s="89">
        <f>E11-C11</f>
        <v>7.8999999999999986</v>
      </c>
      <c r="G11" s="90"/>
      <c r="H11" s="286"/>
    </row>
    <row r="12" spans="1:13" ht="16.5" hidden="1" customHeight="1" x14ac:dyDescent="0.2">
      <c r="A12" s="87" t="s">
        <v>146</v>
      </c>
      <c r="B12" s="88" t="s">
        <v>28</v>
      </c>
      <c r="C12" s="89">
        <v>69.2</v>
      </c>
      <c r="D12" s="1"/>
      <c r="E12" s="1">
        <v>64.7</v>
      </c>
      <c r="F12" s="89">
        <f>E12-C12</f>
        <v>-4.5</v>
      </c>
      <c r="G12" s="90"/>
      <c r="H12" s="286"/>
    </row>
    <row r="13" spans="1:13" ht="17.25" hidden="1" customHeight="1" thickBot="1" x14ac:dyDescent="0.25">
      <c r="A13" s="91" t="s">
        <v>147</v>
      </c>
      <c r="B13" s="92" t="s">
        <v>28</v>
      </c>
      <c r="C13" s="81">
        <v>9.3000000000000007</v>
      </c>
      <c r="D13" s="649"/>
      <c r="E13" s="649">
        <v>5.9</v>
      </c>
      <c r="F13" s="81">
        <f>E13-C13</f>
        <v>-3.4000000000000004</v>
      </c>
      <c r="G13" s="93"/>
      <c r="H13" s="287"/>
    </row>
    <row r="14" spans="1:13" ht="17.25" customHeight="1" x14ac:dyDescent="0.2">
      <c r="A14" s="23" t="s">
        <v>399</v>
      </c>
      <c r="B14" s="44"/>
      <c r="C14" s="1"/>
      <c r="D14" s="1"/>
      <c r="E14" s="1"/>
      <c r="F14" s="1"/>
      <c r="G14" s="60"/>
      <c r="H14" s="60"/>
    </row>
    <row r="15" spans="1:13" s="3" customFormat="1" ht="40.5" customHeight="1" x14ac:dyDescent="0.2">
      <c r="A15" s="68"/>
      <c r="B15" s="67"/>
      <c r="C15" s="67"/>
      <c r="D15" s="67"/>
      <c r="E15" s="67"/>
      <c r="F15" s="67"/>
      <c r="G15" s="67"/>
      <c r="H15" s="67"/>
      <c r="I15" s="67"/>
    </row>
    <row r="16" spans="1:13" s="3" customFormat="1" ht="19.5" customHeight="1" x14ac:dyDescent="0.25">
      <c r="A16" s="4"/>
      <c r="B16" s="69"/>
      <c r="C16" s="42"/>
      <c r="D16" s="42"/>
      <c r="E16" s="76"/>
    </row>
    <row r="17" spans="1:18" s="3" customFormat="1" ht="19.5" customHeight="1" x14ac:dyDescent="0.25">
      <c r="A17" s="4"/>
      <c r="B17" s="69"/>
      <c r="C17" s="42"/>
      <c r="D17" s="42"/>
      <c r="E17" s="76"/>
    </row>
    <row r="18" spans="1:18" s="3" customFormat="1" ht="21.75" customHeight="1" x14ac:dyDescent="0.25">
      <c r="A18" s="4"/>
      <c r="B18" s="69"/>
      <c r="C18" s="42"/>
      <c r="D18" s="42"/>
      <c r="E18" s="76"/>
    </row>
    <row r="19" spans="1:18" s="3" customFormat="1" ht="19.5" customHeight="1" x14ac:dyDescent="0.25">
      <c r="A19" s="4"/>
      <c r="B19" s="69"/>
      <c r="C19" s="42"/>
      <c r="D19" s="42"/>
      <c r="E19" s="76"/>
    </row>
    <row r="20" spans="1:18" s="3" customFormat="1" ht="19.5" customHeight="1" x14ac:dyDescent="0.25">
      <c r="A20" s="4"/>
      <c r="B20" s="69"/>
      <c r="C20" s="42"/>
      <c r="D20" s="42"/>
      <c r="E20" s="76"/>
    </row>
    <row r="21" spans="1:18" s="3" customFormat="1" ht="19.5" customHeight="1" x14ac:dyDescent="0.25">
      <c r="A21" s="4"/>
      <c r="B21" s="69"/>
      <c r="C21" s="42"/>
      <c r="D21" s="42"/>
      <c r="E21" s="76"/>
    </row>
    <row r="22" spans="1:18" s="3" customFormat="1" ht="19.5" customHeight="1" x14ac:dyDescent="0.25">
      <c r="A22" s="4"/>
      <c r="B22" s="69"/>
      <c r="C22" s="42"/>
      <c r="D22" s="42"/>
      <c r="E22" s="76"/>
      <c r="P22" s="18"/>
      <c r="Q22" s="28"/>
      <c r="R22" s="28"/>
    </row>
    <row r="23" spans="1:18" s="3" customFormat="1" ht="19.5" customHeight="1" x14ac:dyDescent="0.25">
      <c r="A23" s="4"/>
      <c r="B23" s="69"/>
      <c r="C23" s="42"/>
      <c r="D23" s="42"/>
      <c r="E23" s="76"/>
      <c r="P23" s="18"/>
      <c r="Q23" s="28"/>
      <c r="R23" s="28"/>
    </row>
    <row r="24" spans="1:18" ht="15.75" x14ac:dyDescent="0.25">
      <c r="P24" s="18"/>
      <c r="Q24" s="28"/>
      <c r="R24" s="28"/>
    </row>
    <row r="25" spans="1:18" ht="15.75" x14ac:dyDescent="0.25">
      <c r="P25" s="18"/>
      <c r="Q25" s="28"/>
      <c r="R25" s="28"/>
    </row>
    <row r="26" spans="1:18" ht="15.75" x14ac:dyDescent="0.25">
      <c r="P26" s="18"/>
      <c r="Q26" s="28"/>
      <c r="R26" s="28"/>
    </row>
    <row r="28" spans="1:18" ht="25.5" customHeight="1" x14ac:dyDescent="0.2"/>
  </sheetData>
  <mergeCells count="10">
    <mergeCell ref="D5:E5"/>
    <mergeCell ref="D6:E6"/>
    <mergeCell ref="D7:E7"/>
    <mergeCell ref="D8:E8"/>
    <mergeCell ref="D9:E9"/>
    <mergeCell ref="A1:H1"/>
    <mergeCell ref="A3:A4"/>
    <mergeCell ref="B3:B4"/>
    <mergeCell ref="C3:F3"/>
    <mergeCell ref="D4:E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6"/>
  <sheetViews>
    <sheetView view="pageBreakPreview" zoomScale="66" zoomScaleSheetLayoutView="66" zoomScalePageLayoutView="80" workbookViewId="0">
      <selection activeCell="N132" sqref="N132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1" customWidth="1"/>
    <col min="9" max="9" width="14.5703125" style="11" bestFit="1" customWidth="1"/>
    <col min="10" max="10" width="13.7109375" style="11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34.5" customHeight="1" thickBot="1" x14ac:dyDescent="0.3">
      <c r="A1" s="936" t="s">
        <v>553</v>
      </c>
      <c r="B1" s="936"/>
      <c r="C1" s="936"/>
      <c r="D1" s="936"/>
      <c r="E1" s="936"/>
      <c r="F1" s="936"/>
      <c r="G1" s="936"/>
      <c r="H1" s="936"/>
      <c r="I1" s="936"/>
      <c r="J1" s="936"/>
      <c r="K1" s="30"/>
      <c r="L1" s="17"/>
      <c r="M1" s="17"/>
    </row>
    <row r="2" spans="1:13" ht="22.5" customHeight="1" thickBot="1" x14ac:dyDescent="0.3">
      <c r="A2" s="947"/>
      <c r="B2" s="939" t="s">
        <v>213</v>
      </c>
      <c r="C2" s="940"/>
      <c r="D2" s="941"/>
      <c r="E2" s="939" t="s">
        <v>54</v>
      </c>
      <c r="F2" s="940"/>
      <c r="G2" s="941"/>
      <c r="H2" s="950" t="s">
        <v>24</v>
      </c>
      <c r="I2" s="940"/>
      <c r="J2" s="941"/>
      <c r="K2" s="15"/>
      <c r="L2" s="17"/>
      <c r="M2" s="17"/>
    </row>
    <row r="3" spans="1:13" ht="14.25" x14ac:dyDescent="0.2">
      <c r="A3" s="948"/>
      <c r="B3" s="951" t="s">
        <v>21</v>
      </c>
      <c r="C3" s="952" t="s">
        <v>25</v>
      </c>
      <c r="D3" s="937" t="s">
        <v>407</v>
      </c>
      <c r="E3" s="942" t="s">
        <v>21</v>
      </c>
      <c r="F3" s="944" t="s">
        <v>25</v>
      </c>
      <c r="G3" s="946" t="s">
        <v>407</v>
      </c>
      <c r="H3" s="953" t="s">
        <v>21</v>
      </c>
      <c r="I3" s="952" t="s">
        <v>25</v>
      </c>
      <c r="J3" s="937" t="s">
        <v>408</v>
      </c>
      <c r="K3" s="16"/>
      <c r="L3" s="16"/>
      <c r="M3" s="16"/>
    </row>
    <row r="4" spans="1:13" ht="50.25" customHeight="1" thickBot="1" x14ac:dyDescent="0.25">
      <c r="A4" s="949"/>
      <c r="B4" s="943"/>
      <c r="C4" s="945"/>
      <c r="D4" s="938"/>
      <c r="E4" s="943"/>
      <c r="F4" s="945"/>
      <c r="G4" s="938"/>
      <c r="H4" s="954"/>
      <c r="I4" s="945"/>
      <c r="J4" s="938"/>
      <c r="K4" s="16"/>
      <c r="L4" s="16"/>
      <c r="M4" s="16"/>
    </row>
    <row r="5" spans="1:13" hidden="1" x14ac:dyDescent="0.25">
      <c r="A5" s="196" t="s">
        <v>9</v>
      </c>
      <c r="B5" s="197">
        <v>2679.4</v>
      </c>
      <c r="C5" s="198">
        <v>101.1</v>
      </c>
      <c r="D5" s="199">
        <v>101.1</v>
      </c>
      <c r="E5" s="197">
        <v>1662.34</v>
      </c>
      <c r="F5" s="200">
        <f>E5/1645.8*100</f>
        <v>101.00498237938996</v>
      </c>
      <c r="G5" s="201">
        <f t="shared" ref="G5:G10" si="0">E5/1645.8*100</f>
        <v>101.00498237938996</v>
      </c>
      <c r="H5" s="197">
        <v>1506.8</v>
      </c>
      <c r="I5" s="198">
        <v>102.2</v>
      </c>
      <c r="J5" s="199">
        <v>102.2</v>
      </c>
      <c r="K5" s="16"/>
      <c r="L5" s="16"/>
      <c r="M5" s="16"/>
    </row>
    <row r="6" spans="1:13" hidden="1" x14ac:dyDescent="0.25">
      <c r="A6" s="202" t="s">
        <v>10</v>
      </c>
      <c r="B6" s="203">
        <v>2703.1</v>
      </c>
      <c r="C6" s="204">
        <v>100.9</v>
      </c>
      <c r="D6" s="205">
        <v>102</v>
      </c>
      <c r="E6" s="203">
        <v>1671.55</v>
      </c>
      <c r="F6" s="206">
        <f t="shared" ref="F6:F11" si="1">E6/E5*100</f>
        <v>100.55403828338368</v>
      </c>
      <c r="G6" s="207">
        <f t="shared" si="0"/>
        <v>101.56458864989671</v>
      </c>
      <c r="H6" s="203">
        <v>1524.3</v>
      </c>
      <c r="I6" s="204">
        <v>101.2</v>
      </c>
      <c r="J6" s="205">
        <v>103.4</v>
      </c>
      <c r="K6" s="16"/>
      <c r="L6" s="16"/>
      <c r="M6" s="16"/>
    </row>
    <row r="7" spans="1:13" hidden="1" x14ac:dyDescent="0.25">
      <c r="A7" s="202" t="s">
        <v>11</v>
      </c>
      <c r="B7" s="203">
        <v>2800.3</v>
      </c>
      <c r="C7" s="204">
        <v>103.6</v>
      </c>
      <c r="D7" s="205">
        <v>105.6</v>
      </c>
      <c r="E7" s="203">
        <v>1684.83</v>
      </c>
      <c r="F7" s="206">
        <f t="shared" si="1"/>
        <v>100.79447219646435</v>
      </c>
      <c r="G7" s="207">
        <f t="shared" si="0"/>
        <v>102.37149106817354</v>
      </c>
      <c r="H7" s="203">
        <v>1542.5</v>
      </c>
      <c r="I7" s="204">
        <v>101.2</v>
      </c>
      <c r="J7" s="205">
        <v>104.7</v>
      </c>
      <c r="K7" s="16"/>
      <c r="L7" s="16"/>
      <c r="M7" s="16"/>
    </row>
    <row r="8" spans="1:13" hidden="1" x14ac:dyDescent="0.25">
      <c r="A8" s="202" t="s">
        <v>12</v>
      </c>
      <c r="B8" s="203">
        <v>2903.6</v>
      </c>
      <c r="C8" s="204">
        <v>103.7</v>
      </c>
      <c r="D8" s="205">
        <v>109.5</v>
      </c>
      <c r="E8" s="203">
        <v>1703.7</v>
      </c>
      <c r="F8" s="206">
        <f t="shared" si="1"/>
        <v>101.11999430209578</v>
      </c>
      <c r="G8" s="207">
        <f t="shared" si="0"/>
        <v>103.51804593510757</v>
      </c>
      <c r="H8" s="203">
        <v>1555.4</v>
      </c>
      <c r="I8" s="204">
        <v>100.8</v>
      </c>
      <c r="J8" s="205">
        <v>105.5</v>
      </c>
      <c r="K8" s="16"/>
      <c r="L8" s="15"/>
      <c r="M8" s="15"/>
    </row>
    <row r="9" spans="1:13" hidden="1" x14ac:dyDescent="0.25">
      <c r="A9" s="202" t="s">
        <v>13</v>
      </c>
      <c r="B9" s="203">
        <v>2944.1</v>
      </c>
      <c r="C9" s="204">
        <v>101.4</v>
      </c>
      <c r="D9" s="205">
        <v>111.1</v>
      </c>
      <c r="E9" s="203">
        <v>1752.4</v>
      </c>
      <c r="F9" s="206">
        <f t="shared" si="1"/>
        <v>102.85848447496626</v>
      </c>
      <c r="G9" s="207">
        <f t="shared" si="0"/>
        <v>106.47709320695104</v>
      </c>
      <c r="H9" s="203">
        <v>1589.8</v>
      </c>
      <c r="I9" s="204">
        <v>102.2</v>
      </c>
      <c r="J9" s="205">
        <v>107.9</v>
      </c>
      <c r="K9" s="10"/>
      <c r="L9" s="10"/>
      <c r="M9" s="10"/>
    </row>
    <row r="10" spans="1:13" hidden="1" x14ac:dyDescent="0.25">
      <c r="A10" s="202" t="s">
        <v>14</v>
      </c>
      <c r="B10" s="203">
        <v>2989.1</v>
      </c>
      <c r="C10" s="204">
        <v>101.5</v>
      </c>
      <c r="D10" s="205">
        <v>112.8</v>
      </c>
      <c r="E10" s="203">
        <v>1769.4</v>
      </c>
      <c r="F10" s="206">
        <f t="shared" si="1"/>
        <v>100.97009815110705</v>
      </c>
      <c r="G10" s="207">
        <f t="shared" si="0"/>
        <v>107.5100255195042</v>
      </c>
      <c r="H10" s="203">
        <v>1666.3</v>
      </c>
      <c r="I10" s="204">
        <v>102.2</v>
      </c>
      <c r="J10" s="205">
        <v>113.1</v>
      </c>
      <c r="K10" s="10"/>
      <c r="L10" s="10"/>
      <c r="M10" s="10"/>
    </row>
    <row r="11" spans="1:13" hidden="1" x14ac:dyDescent="0.25">
      <c r="A11" s="202" t="s">
        <v>109</v>
      </c>
      <c r="B11" s="203">
        <v>2970.1</v>
      </c>
      <c r="C11" s="204">
        <v>99.4</v>
      </c>
      <c r="D11" s="205">
        <v>112</v>
      </c>
      <c r="E11" s="203">
        <v>1775.6</v>
      </c>
      <c r="F11" s="206">
        <f t="shared" si="1"/>
        <v>100.35040126596586</v>
      </c>
      <c r="G11" s="207">
        <f>E11/1645.8*100</f>
        <v>107.88674200996475</v>
      </c>
      <c r="H11" s="203">
        <v>1726.5</v>
      </c>
      <c r="I11" s="206">
        <f t="shared" ref="I11:I17" si="2">H11/H10*100</f>
        <v>103.61279481485927</v>
      </c>
      <c r="J11" s="207">
        <f>H11/1473.8*100</f>
        <v>117.14615280227983</v>
      </c>
      <c r="K11" s="10"/>
      <c r="L11" s="10"/>
      <c r="M11" s="10"/>
    </row>
    <row r="12" spans="1:13" hidden="1" x14ac:dyDescent="0.25">
      <c r="A12" s="202" t="s">
        <v>117</v>
      </c>
      <c r="B12" s="203">
        <v>2889.4</v>
      </c>
      <c r="C12" s="206">
        <f t="shared" ref="C12:C17" si="3">B12/B11*100</f>
        <v>97.282919767011222</v>
      </c>
      <c r="D12" s="208">
        <f>B12/2650.25*100</f>
        <v>109.0236770116027</v>
      </c>
      <c r="E12" s="203">
        <v>1783.1</v>
      </c>
      <c r="F12" s="206">
        <f t="shared" ref="F12:F17" si="4">E12/E11*100</f>
        <v>100.42239243072764</v>
      </c>
      <c r="G12" s="207">
        <f>E12/1645.8*100</f>
        <v>108.3424474419735</v>
      </c>
      <c r="H12" s="203">
        <v>1656.9</v>
      </c>
      <c r="I12" s="206">
        <f t="shared" si="2"/>
        <v>95.968722849695922</v>
      </c>
      <c r="J12" s="207">
        <f>H12/1473.8*100</f>
        <v>112.42366671190123</v>
      </c>
      <c r="K12" s="10"/>
      <c r="L12" s="10"/>
      <c r="M12" s="10"/>
    </row>
    <row r="13" spans="1:13" hidden="1" x14ac:dyDescent="0.25">
      <c r="A13" s="209" t="s">
        <v>123</v>
      </c>
      <c r="B13" s="210">
        <v>2726.8</v>
      </c>
      <c r="C13" s="211">
        <f t="shared" si="3"/>
        <v>94.372534090122514</v>
      </c>
      <c r="D13" s="212">
        <f>B13/2650.25*100</f>
        <v>102.88840675407982</v>
      </c>
      <c r="E13" s="210">
        <v>1718.9</v>
      </c>
      <c r="F13" s="211">
        <f t="shared" si="4"/>
        <v>96.399528910324733</v>
      </c>
      <c r="G13" s="213">
        <f>E13/1645.8*100</f>
        <v>104.44160894397862</v>
      </c>
      <c r="H13" s="210">
        <v>1640.4</v>
      </c>
      <c r="I13" s="211">
        <f t="shared" si="2"/>
        <v>99.004164403403948</v>
      </c>
      <c r="J13" s="213">
        <f>H13/1473.8*100</f>
        <v>111.30411181978559</v>
      </c>
      <c r="K13" s="10"/>
      <c r="L13" s="10"/>
      <c r="M13" s="10"/>
    </row>
    <row r="14" spans="1:13" hidden="1" x14ac:dyDescent="0.25">
      <c r="A14" s="209" t="s">
        <v>124</v>
      </c>
      <c r="B14" s="210">
        <v>2842.3</v>
      </c>
      <c r="C14" s="211">
        <f t="shared" si="3"/>
        <v>104.23573419392696</v>
      </c>
      <c r="D14" s="212">
        <f>B14/2650.25*100</f>
        <v>107.24648618054901</v>
      </c>
      <c r="E14" s="210">
        <v>1788.9</v>
      </c>
      <c r="F14" s="211">
        <f t="shared" si="4"/>
        <v>104.07237186572809</v>
      </c>
      <c r="G14" s="213">
        <f>E14/1645.8*100</f>
        <v>108.69485964272695</v>
      </c>
      <c r="H14" s="210">
        <v>1706.3</v>
      </c>
      <c r="I14" s="211">
        <f t="shared" si="2"/>
        <v>104.01731285052425</v>
      </c>
      <c r="J14" s="213">
        <f>H14/1473.8*100</f>
        <v>115.77554620708372</v>
      </c>
      <c r="K14" s="10"/>
      <c r="L14" s="10"/>
      <c r="M14" s="10"/>
    </row>
    <row r="15" spans="1:13" ht="16.5" hidden="1" thickBot="1" x14ac:dyDescent="0.3">
      <c r="A15" s="209" t="s">
        <v>128</v>
      </c>
      <c r="B15" s="210">
        <v>2955.4</v>
      </c>
      <c r="C15" s="211">
        <f t="shared" si="3"/>
        <v>103.97917179748795</v>
      </c>
      <c r="D15" s="212">
        <f>B15/2650.25*100</f>
        <v>111.51400811244223</v>
      </c>
      <c r="E15" s="210">
        <v>1847.5</v>
      </c>
      <c r="F15" s="211">
        <f t="shared" si="4"/>
        <v>103.27575605120465</v>
      </c>
      <c r="G15" s="213">
        <f>E15/1645.8*100</f>
        <v>112.25543808482198</v>
      </c>
      <c r="H15" s="210">
        <v>1754.5</v>
      </c>
      <c r="I15" s="211">
        <f t="shared" si="2"/>
        <v>102.82482564613491</v>
      </c>
      <c r="J15" s="213">
        <f>H15/1473.8*100</f>
        <v>119.04600352829422</v>
      </c>
      <c r="K15" s="10"/>
      <c r="L15" s="10"/>
      <c r="M15" s="10"/>
    </row>
    <row r="16" spans="1:13" hidden="1" x14ac:dyDescent="0.25">
      <c r="A16" s="214" t="s">
        <v>130</v>
      </c>
      <c r="B16" s="197">
        <v>3026.4</v>
      </c>
      <c r="C16" s="200">
        <f t="shared" si="3"/>
        <v>102.40238208025987</v>
      </c>
      <c r="D16" s="215">
        <f>B16/B16*100</f>
        <v>100</v>
      </c>
      <c r="E16" s="216">
        <v>1922.04</v>
      </c>
      <c r="F16" s="200">
        <f t="shared" si="4"/>
        <v>104.03464140730716</v>
      </c>
      <c r="G16" s="201">
        <f>E16/E16*100</f>
        <v>100</v>
      </c>
      <c r="H16" s="216">
        <v>1802</v>
      </c>
      <c r="I16" s="200">
        <f t="shared" si="2"/>
        <v>102.70732402393845</v>
      </c>
      <c r="J16" s="201">
        <f>H16/H16*100</f>
        <v>100</v>
      </c>
      <c r="K16" s="10"/>
      <c r="L16" s="10"/>
      <c r="M16" s="10"/>
    </row>
    <row r="17" spans="1:13" hidden="1" x14ac:dyDescent="0.25">
      <c r="A17" s="217" t="s">
        <v>9</v>
      </c>
      <c r="B17" s="218">
        <v>3049.23</v>
      </c>
      <c r="C17" s="211">
        <f t="shared" si="3"/>
        <v>100.75436161776368</v>
      </c>
      <c r="D17" s="212">
        <f>B17/B16*100</f>
        <v>100.75436161776368</v>
      </c>
      <c r="E17" s="218">
        <v>2038.6</v>
      </c>
      <c r="F17" s="211">
        <f t="shared" si="4"/>
        <v>106.06438991904434</v>
      </c>
      <c r="G17" s="213">
        <f>E17/1922*100</f>
        <v>106.06659729448491</v>
      </c>
      <c r="H17" s="218">
        <v>1880</v>
      </c>
      <c r="I17" s="211">
        <f t="shared" si="2"/>
        <v>104.32852386237515</v>
      </c>
      <c r="J17" s="213">
        <f>H17/1802*100</f>
        <v>104.32852386237515</v>
      </c>
      <c r="K17" s="10"/>
      <c r="L17" s="10"/>
      <c r="M17" s="10"/>
    </row>
    <row r="18" spans="1:13" hidden="1" x14ac:dyDescent="0.25">
      <c r="A18" s="217" t="s">
        <v>10</v>
      </c>
      <c r="B18" s="218">
        <v>3222.24</v>
      </c>
      <c r="C18" s="211">
        <f t="shared" ref="C18:C23" si="5">B18/B17*100</f>
        <v>105.67389144144586</v>
      </c>
      <c r="D18" s="212">
        <f>B18/B16*100</f>
        <v>106.4710547184774</v>
      </c>
      <c r="E18" s="218">
        <v>2109.6</v>
      </c>
      <c r="F18" s="211">
        <f t="shared" ref="F18:F23" si="6">E18/E17*100</f>
        <v>103.48278230157952</v>
      </c>
      <c r="G18" s="213">
        <f>E18/E16*100</f>
        <v>109.75838171942311</v>
      </c>
      <c r="H18" s="218">
        <v>1941</v>
      </c>
      <c r="I18" s="211">
        <f t="shared" ref="I18:I23" si="7">H18/H17*100</f>
        <v>103.24468085106382</v>
      </c>
      <c r="J18" s="213">
        <f>H18/H16*100</f>
        <v>107.71365149833518</v>
      </c>
      <c r="K18" s="10"/>
      <c r="L18" s="10"/>
      <c r="M18" s="10"/>
    </row>
    <row r="19" spans="1:13" hidden="1" x14ac:dyDescent="0.25">
      <c r="A19" s="217" t="s">
        <v>11</v>
      </c>
      <c r="B19" s="218">
        <v>3317.51</v>
      </c>
      <c r="C19" s="211">
        <f t="shared" si="5"/>
        <v>102.95663885992354</v>
      </c>
      <c r="D19" s="212">
        <f>B19/B16*100</f>
        <v>109.61901929685436</v>
      </c>
      <c r="E19" s="218">
        <v>2179.4</v>
      </c>
      <c r="F19" s="211">
        <f t="shared" si="6"/>
        <v>103.3086841107319</v>
      </c>
      <c r="G19" s="213">
        <f>E19/E16*100</f>
        <v>113.38993985557013</v>
      </c>
      <c r="H19" s="218">
        <v>1993.5</v>
      </c>
      <c r="I19" s="211">
        <f t="shared" si="7"/>
        <v>102.7047913446677</v>
      </c>
      <c r="J19" s="213">
        <f>H19/H16*100</f>
        <v>110.62708102108768</v>
      </c>
      <c r="K19" s="10"/>
      <c r="L19" s="10"/>
      <c r="M19" s="10"/>
    </row>
    <row r="20" spans="1:13" hidden="1" x14ac:dyDescent="0.25">
      <c r="A20" s="219" t="s">
        <v>12</v>
      </c>
      <c r="B20" s="218">
        <v>3437.04</v>
      </c>
      <c r="C20" s="211">
        <f t="shared" si="5"/>
        <v>103.60300345741234</v>
      </c>
      <c r="D20" s="212">
        <f>B20/B16*100</f>
        <v>113.56859635210151</v>
      </c>
      <c r="E20" s="218">
        <v>2274.83</v>
      </c>
      <c r="F20" s="211">
        <f t="shared" si="6"/>
        <v>104.37872809030007</v>
      </c>
      <c r="G20" s="213">
        <f>E20/E16*100</f>
        <v>118.35497700360034</v>
      </c>
      <c r="H20" s="210">
        <v>2070.3000000000002</v>
      </c>
      <c r="I20" s="211">
        <f t="shared" si="7"/>
        <v>103.85252069224981</v>
      </c>
      <c r="J20" s="213">
        <f>H20/H16*100</f>
        <v>114.88901220865706</v>
      </c>
      <c r="K20" s="10"/>
      <c r="L20" s="10"/>
      <c r="M20" s="10"/>
    </row>
    <row r="21" spans="1:13" hidden="1" x14ac:dyDescent="0.25">
      <c r="A21" s="220" t="s">
        <v>13</v>
      </c>
      <c r="B21" s="221">
        <v>3674.67</v>
      </c>
      <c r="C21" s="206">
        <f t="shared" si="5"/>
        <v>106.91379791913972</v>
      </c>
      <c r="D21" s="208">
        <f>B21/B16*100</f>
        <v>121.42049960348929</v>
      </c>
      <c r="E21" s="221">
        <v>2357.1</v>
      </c>
      <c r="F21" s="206">
        <f t="shared" si="6"/>
        <v>103.61653398275914</v>
      </c>
      <c r="G21" s="207">
        <f>E21/E16*100</f>
        <v>122.63532496722232</v>
      </c>
      <c r="H21" s="203">
        <v>2155.1999999999998</v>
      </c>
      <c r="I21" s="206">
        <f t="shared" si="7"/>
        <v>104.10085494855817</v>
      </c>
      <c r="J21" s="207">
        <f>H21/H16*100</f>
        <v>119.60044395116536</v>
      </c>
      <c r="K21" s="10"/>
      <c r="L21" s="10"/>
      <c r="M21" s="10"/>
    </row>
    <row r="22" spans="1:13" hidden="1" x14ac:dyDescent="0.25">
      <c r="A22" s="219" t="s">
        <v>14</v>
      </c>
      <c r="B22" s="218">
        <v>3705.87</v>
      </c>
      <c r="C22" s="211">
        <f t="shared" si="5"/>
        <v>100.84905583358506</v>
      </c>
      <c r="D22" s="212">
        <f>B22/B16*100</f>
        <v>122.45142743854083</v>
      </c>
      <c r="E22" s="218">
        <v>2355.83</v>
      </c>
      <c r="F22" s="211">
        <f t="shared" si="6"/>
        <v>99.946120232489079</v>
      </c>
      <c r="G22" s="213">
        <f>E22/E16*100</f>
        <v>122.56924933924371</v>
      </c>
      <c r="H22" s="210">
        <v>2173.9</v>
      </c>
      <c r="I22" s="211">
        <f t="shared" si="7"/>
        <v>100.86766889383819</v>
      </c>
      <c r="J22" s="213">
        <f>H22/H16*100</f>
        <v>120.63817980022198</v>
      </c>
      <c r="K22" s="10"/>
      <c r="L22" s="10"/>
      <c r="M22" s="10"/>
    </row>
    <row r="23" spans="1:13" hidden="1" x14ac:dyDescent="0.25">
      <c r="A23" s="219" t="s">
        <v>109</v>
      </c>
      <c r="B23" s="218">
        <v>3734.85</v>
      </c>
      <c r="C23" s="211">
        <f t="shared" si="5"/>
        <v>100.78200260667536</v>
      </c>
      <c r="D23" s="212">
        <f>B23/B16*100</f>
        <v>123.40900079302139</v>
      </c>
      <c r="E23" s="218">
        <v>2382.3000000000002</v>
      </c>
      <c r="F23" s="211">
        <f t="shared" si="6"/>
        <v>101.12359550561798</v>
      </c>
      <c r="G23" s="213">
        <f>E23/E16*100</f>
        <v>123.94643191608917</v>
      </c>
      <c r="H23" s="210">
        <v>2147.4</v>
      </c>
      <c r="I23" s="211">
        <f t="shared" si="7"/>
        <v>98.780992685956122</v>
      </c>
      <c r="J23" s="213">
        <f>H23/H16*100</f>
        <v>119.16759156492786</v>
      </c>
      <c r="K23" s="10"/>
      <c r="L23" s="10"/>
      <c r="M23" s="10"/>
    </row>
    <row r="24" spans="1:13" hidden="1" x14ac:dyDescent="0.25">
      <c r="A24" s="219" t="s">
        <v>117</v>
      </c>
      <c r="B24" s="221">
        <v>3311.01</v>
      </c>
      <c r="C24" s="206">
        <f t="shared" ref="C24:C31" si="8">B24/B23*100</f>
        <v>88.651753082453126</v>
      </c>
      <c r="D24" s="208">
        <f>B24/B16*100</f>
        <v>109.40424266455196</v>
      </c>
      <c r="E24" s="221">
        <v>2262.54</v>
      </c>
      <c r="F24" s="206">
        <f t="shared" ref="F24:F34" si="9">E24/E23*100</f>
        <v>94.972925324266456</v>
      </c>
      <c r="G24" s="207">
        <f>E24/E16*100</f>
        <v>117.71555222576013</v>
      </c>
      <c r="H24" s="203">
        <v>2068.1</v>
      </c>
      <c r="I24" s="206">
        <f t="shared" ref="I24:I31" si="10">H24/H23*100</f>
        <v>96.307162149576214</v>
      </c>
      <c r="J24" s="207">
        <f>H24/H16*100</f>
        <v>114.76692563817979</v>
      </c>
      <c r="K24" s="10"/>
      <c r="L24" s="10"/>
      <c r="M24" s="10"/>
    </row>
    <row r="25" spans="1:13" hidden="1" x14ac:dyDescent="0.25">
      <c r="A25" s="219" t="s">
        <v>123</v>
      </c>
      <c r="B25" s="218">
        <v>3270.26</v>
      </c>
      <c r="C25" s="211">
        <f t="shared" si="8"/>
        <v>98.769257718943777</v>
      </c>
      <c r="D25" s="212">
        <f>B25/B16*100</f>
        <v>108.05775839280993</v>
      </c>
      <c r="E25" s="218">
        <v>2196.8000000000002</v>
      </c>
      <c r="F25" s="211">
        <f t="shared" si="9"/>
        <v>97.094416010324693</v>
      </c>
      <c r="G25" s="213">
        <f>E25/E16*100</f>
        <v>114.29522798693057</v>
      </c>
      <c r="H25" s="210">
        <v>2037.8</v>
      </c>
      <c r="I25" s="211">
        <f t="shared" si="10"/>
        <v>98.534887094434509</v>
      </c>
      <c r="J25" s="213">
        <f>H25/H16*100</f>
        <v>113.08546059933407</v>
      </c>
      <c r="K25" s="10"/>
      <c r="L25" s="10"/>
      <c r="M25" s="10"/>
    </row>
    <row r="26" spans="1:13" hidden="1" x14ac:dyDescent="0.25">
      <c r="A26" s="219" t="s">
        <v>124</v>
      </c>
      <c r="B26" s="218">
        <v>3404.45</v>
      </c>
      <c r="C26" s="211">
        <f t="shared" si="8"/>
        <v>104.10334346504557</v>
      </c>
      <c r="D26" s="212">
        <f>B26/B16*100</f>
        <v>112.49173936029607</v>
      </c>
      <c r="E26" s="218">
        <v>2201.81</v>
      </c>
      <c r="F26" s="211">
        <f t="shared" si="9"/>
        <v>100.22805899490166</v>
      </c>
      <c r="G26" s="213">
        <f>E26/E16*100</f>
        <v>114.55588853509812</v>
      </c>
      <c r="H26" s="210">
        <v>2066.8000000000002</v>
      </c>
      <c r="I26" s="211">
        <f t="shared" si="10"/>
        <v>101.42310334674652</v>
      </c>
      <c r="J26" s="213">
        <f>H26/H16*100</f>
        <v>114.69478357380689</v>
      </c>
      <c r="K26" s="10"/>
      <c r="L26" s="10"/>
      <c r="M26" s="10"/>
    </row>
    <row r="27" spans="1:13" ht="16.5" hidden="1" thickBot="1" x14ac:dyDescent="0.3">
      <c r="A27" s="219" t="s">
        <v>128</v>
      </c>
      <c r="B27" s="218">
        <v>3476.63</v>
      </c>
      <c r="C27" s="211">
        <f>B27/B26*100</f>
        <v>102.12016625299241</v>
      </c>
      <c r="D27" s="212">
        <f>B27/B16*100</f>
        <v>114.87675125561722</v>
      </c>
      <c r="E27" s="218">
        <v>2225.09</v>
      </c>
      <c r="F27" s="211">
        <f>E27/E26*100</f>
        <v>101.05731193881398</v>
      </c>
      <c r="G27" s="213">
        <f>E27/E16*100</f>
        <v>115.76710162119417</v>
      </c>
      <c r="H27" s="210">
        <v>2093.5</v>
      </c>
      <c r="I27" s="211">
        <f>H27/H26*100</f>
        <v>101.2918521385717</v>
      </c>
      <c r="J27" s="213">
        <f>H27/H16*100</f>
        <v>116.1764705882353</v>
      </c>
      <c r="K27" s="10"/>
      <c r="L27" s="10"/>
      <c r="M27" s="10"/>
    </row>
    <row r="28" spans="1:13" hidden="1" x14ac:dyDescent="0.25">
      <c r="A28" s="222" t="s">
        <v>140</v>
      </c>
      <c r="B28" s="216">
        <v>3437.58</v>
      </c>
      <c r="C28" s="200">
        <f>B28/B27*100</f>
        <v>98.876785852966805</v>
      </c>
      <c r="D28" s="201">
        <v>120.1</v>
      </c>
      <c r="E28" s="223">
        <v>2241.8000000000002</v>
      </c>
      <c r="F28" s="200">
        <f>E28/E27*100</f>
        <v>100.75098085920121</v>
      </c>
      <c r="G28" s="224">
        <f>E28/E16*100</f>
        <v>116.63649039562134</v>
      </c>
      <c r="H28" s="225">
        <v>2116.4</v>
      </c>
      <c r="I28" s="200">
        <f>H28/H27*100</f>
        <v>101.09386195366612</v>
      </c>
      <c r="J28" s="201">
        <f>H28/H16*100</f>
        <v>117.44728079911211</v>
      </c>
      <c r="K28" s="10"/>
      <c r="L28" s="10"/>
      <c r="M28" s="10"/>
    </row>
    <row r="29" spans="1:13" hidden="1" x14ac:dyDescent="0.25">
      <c r="A29" s="226" t="s">
        <v>9</v>
      </c>
      <c r="B29" s="221">
        <v>3458.68</v>
      </c>
      <c r="C29" s="206">
        <f>B29/B28*100</f>
        <v>100.61380389692749</v>
      </c>
      <c r="D29" s="207">
        <f t="shared" ref="D29:D34" si="11">B29/B$28*100</f>
        <v>100.61380389692749</v>
      </c>
      <c r="E29" s="227">
        <v>2295.15</v>
      </c>
      <c r="F29" s="206">
        <f>E29/E28*100</f>
        <v>102.37978410206084</v>
      </c>
      <c r="G29" s="228">
        <f t="shared" ref="G29:G34" si="12">E29/E$28*100</f>
        <v>102.37978410206084</v>
      </c>
      <c r="H29" s="203">
        <v>2159.42</v>
      </c>
      <c r="I29" s="206">
        <f>H29/H28*100</f>
        <v>102.03269703269704</v>
      </c>
      <c r="J29" s="207">
        <f t="shared" ref="J29:J34" si="13">H29/H$28*100</f>
        <v>102.03269703269704</v>
      </c>
      <c r="K29" s="10"/>
      <c r="L29" s="10"/>
      <c r="M29" s="10"/>
    </row>
    <row r="30" spans="1:13" hidden="1" x14ac:dyDescent="0.25">
      <c r="A30" s="226" t="s">
        <v>10</v>
      </c>
      <c r="B30" s="221">
        <v>3610.8</v>
      </c>
      <c r="C30" s="206">
        <f t="shared" si="8"/>
        <v>104.39820972162792</v>
      </c>
      <c r="D30" s="207">
        <f t="shared" si="11"/>
        <v>105.0390100012218</v>
      </c>
      <c r="E30" s="227">
        <v>2360.09</v>
      </c>
      <c r="F30" s="206">
        <f t="shared" si="9"/>
        <v>102.82944469860358</v>
      </c>
      <c r="G30" s="228">
        <f t="shared" si="12"/>
        <v>105.27656347577839</v>
      </c>
      <c r="H30" s="203">
        <v>2190.87</v>
      </c>
      <c r="I30" s="206">
        <f t="shared" si="10"/>
        <v>101.45640959146436</v>
      </c>
      <c r="J30" s="207">
        <f t="shared" si="13"/>
        <v>103.51871101871102</v>
      </c>
      <c r="K30" s="10"/>
      <c r="L30" s="10"/>
      <c r="M30" s="10"/>
    </row>
    <row r="31" spans="1:13" hidden="1" x14ac:dyDescent="0.25">
      <c r="A31" s="226" t="s">
        <v>11</v>
      </c>
      <c r="B31" s="221">
        <v>3757.48</v>
      </c>
      <c r="C31" s="206">
        <f t="shared" si="8"/>
        <v>104.06225767143016</v>
      </c>
      <c r="D31" s="207">
        <f t="shared" si="11"/>
        <v>109.30596524299072</v>
      </c>
      <c r="E31" s="227">
        <v>2423.02</v>
      </c>
      <c r="F31" s="206">
        <f t="shared" si="9"/>
        <v>102.66642373807777</v>
      </c>
      <c r="G31" s="228">
        <f t="shared" si="12"/>
        <v>108.08368275492906</v>
      </c>
      <c r="H31" s="203">
        <v>2204.0500000000002</v>
      </c>
      <c r="I31" s="206">
        <f t="shared" si="10"/>
        <v>100.60158749720432</v>
      </c>
      <c r="J31" s="207">
        <f t="shared" si="13"/>
        <v>104.14146664146664</v>
      </c>
      <c r="K31" s="10"/>
      <c r="L31" s="10"/>
      <c r="M31" s="10"/>
    </row>
    <row r="32" spans="1:13" hidden="1" x14ac:dyDescent="0.25">
      <c r="A32" s="226" t="s">
        <v>12</v>
      </c>
      <c r="B32" s="221">
        <v>3814.09</v>
      </c>
      <c r="C32" s="206">
        <f t="shared" ref="C32:C37" si="14">B32/B31*100</f>
        <v>101.50659484548154</v>
      </c>
      <c r="D32" s="207">
        <f t="shared" si="11"/>
        <v>110.95276328114548</v>
      </c>
      <c r="E32" s="227">
        <v>2406.36</v>
      </c>
      <c r="F32" s="206">
        <f t="shared" si="9"/>
        <v>99.312428291966228</v>
      </c>
      <c r="G32" s="228">
        <f t="shared" si="12"/>
        <v>107.34052993130521</v>
      </c>
      <c r="H32" s="203">
        <v>2212.92</v>
      </c>
      <c r="I32" s="206">
        <f t="shared" ref="I32:I37" si="15">H32/H31*100</f>
        <v>100.40244096095823</v>
      </c>
      <c r="J32" s="207">
        <f t="shared" si="13"/>
        <v>104.56057456057455</v>
      </c>
      <c r="K32" s="10"/>
      <c r="L32" s="10"/>
      <c r="M32" s="10"/>
    </row>
    <row r="33" spans="1:13" hidden="1" x14ac:dyDescent="0.25">
      <c r="A33" s="229" t="s">
        <v>13</v>
      </c>
      <c r="B33" s="218">
        <v>3947.2</v>
      </c>
      <c r="C33" s="211">
        <f t="shared" si="14"/>
        <v>103.48995435346306</v>
      </c>
      <c r="D33" s="213">
        <f t="shared" si="11"/>
        <v>114.82496407356338</v>
      </c>
      <c r="E33" s="230">
        <v>2406.1</v>
      </c>
      <c r="F33" s="231">
        <f t="shared" si="9"/>
        <v>99.989195299123978</v>
      </c>
      <c r="G33" s="232">
        <f t="shared" si="12"/>
        <v>107.32893210812739</v>
      </c>
      <c r="H33" s="233">
        <v>2240.4</v>
      </c>
      <c r="I33" s="211">
        <f t="shared" si="15"/>
        <v>101.2417981671276</v>
      </c>
      <c r="J33" s="213">
        <f t="shared" si="13"/>
        <v>105.85900585900585</v>
      </c>
      <c r="K33" s="10"/>
      <c r="L33" s="10"/>
      <c r="M33" s="10"/>
    </row>
    <row r="34" spans="1:13" hidden="1" x14ac:dyDescent="0.25">
      <c r="A34" s="226" t="s">
        <v>14</v>
      </c>
      <c r="B34" s="221">
        <v>3926.3</v>
      </c>
      <c r="C34" s="206">
        <f t="shared" si="14"/>
        <v>99.470510741791657</v>
      </c>
      <c r="D34" s="207">
        <f t="shared" si="11"/>
        <v>114.21697822305228</v>
      </c>
      <c r="E34" s="227">
        <v>2410.9299999999998</v>
      </c>
      <c r="F34" s="234">
        <f t="shared" si="9"/>
        <v>100.20073978637629</v>
      </c>
      <c r="G34" s="228">
        <f t="shared" si="12"/>
        <v>107.54438397716119</v>
      </c>
      <c r="H34" s="203">
        <v>2270.63</v>
      </c>
      <c r="I34" s="206">
        <f t="shared" si="15"/>
        <v>101.34931262274594</v>
      </c>
      <c r="J34" s="207">
        <f t="shared" si="13"/>
        <v>107.28737478737477</v>
      </c>
      <c r="K34" s="10"/>
      <c r="L34" s="10"/>
      <c r="M34" s="10"/>
    </row>
    <row r="35" spans="1:13" hidden="1" x14ac:dyDescent="0.25">
      <c r="A35" s="226" t="s">
        <v>109</v>
      </c>
      <c r="B35" s="221">
        <v>3709.52</v>
      </c>
      <c r="C35" s="206">
        <f t="shared" si="14"/>
        <v>94.478771362351324</v>
      </c>
      <c r="D35" s="207">
        <f>B35/B$28*100</f>
        <v>107.91079771234415</v>
      </c>
      <c r="E35" s="227">
        <v>2423.37</v>
      </c>
      <c r="F35" s="206">
        <f t="shared" ref="F35:F40" si="16">E35/E34*100</f>
        <v>100.51598345866533</v>
      </c>
      <c r="G35" s="228">
        <f>E35/E$28*100</f>
        <v>108.09929520920687</v>
      </c>
      <c r="H35" s="235">
        <v>2305.1999999999998</v>
      </c>
      <c r="I35" s="206">
        <f t="shared" si="15"/>
        <v>101.52248494911103</v>
      </c>
      <c r="J35" s="207">
        <f>H35/H$28*100</f>
        <v>108.92080892080891</v>
      </c>
      <c r="K35" s="10"/>
      <c r="L35" s="10"/>
      <c r="M35" s="10"/>
    </row>
    <row r="36" spans="1:13" hidden="1" x14ac:dyDescent="0.25">
      <c r="A36" s="226" t="s">
        <v>117</v>
      </c>
      <c r="B36" s="221">
        <v>3718.28</v>
      </c>
      <c r="C36" s="206">
        <f t="shared" si="14"/>
        <v>100.23614915137269</v>
      </c>
      <c r="D36" s="207">
        <f>B36/B$28*100</f>
        <v>108.16562814538135</v>
      </c>
      <c r="E36" s="227">
        <v>2428.86</v>
      </c>
      <c r="F36" s="206">
        <f t="shared" si="16"/>
        <v>100.22654402753193</v>
      </c>
      <c r="G36" s="228">
        <f>E36/E$28*100</f>
        <v>108.34418770630742</v>
      </c>
      <c r="H36" s="235">
        <v>2225.67</v>
      </c>
      <c r="I36" s="206">
        <f t="shared" si="15"/>
        <v>96.549973971889642</v>
      </c>
      <c r="J36" s="207">
        <f>H36/H$28*100</f>
        <v>105.16301266301267</v>
      </c>
      <c r="K36" s="10"/>
      <c r="L36" s="10"/>
      <c r="M36" s="10"/>
    </row>
    <row r="37" spans="1:13" hidden="1" x14ac:dyDescent="0.25">
      <c r="A37" s="236" t="s">
        <v>123</v>
      </c>
      <c r="B37" s="221">
        <v>3475.35</v>
      </c>
      <c r="C37" s="206">
        <f t="shared" si="14"/>
        <v>93.466602837871278</v>
      </c>
      <c r="D37" s="207">
        <f>B37/B$28*100</f>
        <v>101.09873806573229</v>
      </c>
      <c r="E37" s="227">
        <v>2313.62</v>
      </c>
      <c r="F37" s="206">
        <f t="shared" si="16"/>
        <v>95.25538730103834</v>
      </c>
      <c r="G37" s="207">
        <f>E37/E$28*100</f>
        <v>103.20367561780711</v>
      </c>
      <c r="H37" s="221">
        <v>2139.96</v>
      </c>
      <c r="I37" s="206">
        <f t="shared" si="15"/>
        <v>96.149024788041345</v>
      </c>
      <c r="J37" s="207">
        <f>H37/H$28*100</f>
        <v>101.11321111321112</v>
      </c>
      <c r="K37" s="10"/>
      <c r="L37" s="10"/>
      <c r="M37" s="10"/>
    </row>
    <row r="38" spans="1:13" hidden="1" x14ac:dyDescent="0.25">
      <c r="A38" s="236" t="s">
        <v>124</v>
      </c>
      <c r="B38" s="221">
        <v>3484.3</v>
      </c>
      <c r="C38" s="206">
        <f t="shared" ref="C38:C43" si="17">B38/B37*100</f>
        <v>100.25752801876071</v>
      </c>
      <c r="D38" s="207">
        <f>B38/B$28*100</f>
        <v>101.35909564286504</v>
      </c>
      <c r="E38" s="227">
        <v>2259.6999999999998</v>
      </c>
      <c r="F38" s="206">
        <f t="shared" si="16"/>
        <v>97.669453064893972</v>
      </c>
      <c r="G38" s="207">
        <f>E38/E$28*100</f>
        <v>100.79846551877954</v>
      </c>
      <c r="H38" s="221">
        <v>2101.3000000000002</v>
      </c>
      <c r="I38" s="206">
        <f t="shared" ref="I38:I43" si="18">H38/H37*100</f>
        <v>98.193424176152831</v>
      </c>
      <c r="J38" s="207">
        <f>H38/H$28*100</f>
        <v>99.286524286524298</v>
      </c>
      <c r="K38" s="10"/>
      <c r="L38" s="10"/>
      <c r="M38" s="10"/>
    </row>
    <row r="39" spans="1:13" ht="16.5" hidden="1" thickBot="1" x14ac:dyDescent="0.3">
      <c r="A39" s="237" t="s">
        <v>128</v>
      </c>
      <c r="B39" s="238">
        <v>3509.28</v>
      </c>
      <c r="C39" s="239">
        <f t="shared" si="17"/>
        <v>100.71693022988835</v>
      </c>
      <c r="D39" s="240">
        <f>B39/B$28*100</f>
        <v>102.0857696402702</v>
      </c>
      <c r="E39" s="241">
        <v>2268.39</v>
      </c>
      <c r="F39" s="239">
        <f t="shared" si="16"/>
        <v>100.38456432269771</v>
      </c>
      <c r="G39" s="240">
        <f>E39/E$28*100</f>
        <v>101.1861004549915</v>
      </c>
      <c r="H39" s="238">
        <v>2107.6999999999998</v>
      </c>
      <c r="I39" s="239">
        <f t="shared" si="18"/>
        <v>100.30457335934895</v>
      </c>
      <c r="J39" s="240">
        <f>H39/H$28*100</f>
        <v>99.58892458892457</v>
      </c>
      <c r="K39" s="10"/>
      <c r="L39" s="10"/>
      <c r="M39" s="10"/>
    </row>
    <row r="40" spans="1:13" hidden="1" x14ac:dyDescent="0.2">
      <c r="A40" s="222" t="s">
        <v>150</v>
      </c>
      <c r="B40" s="242">
        <v>3484.4</v>
      </c>
      <c r="C40" s="243">
        <f t="shared" si="17"/>
        <v>99.291022659918838</v>
      </c>
      <c r="D40" s="244">
        <f t="shared" ref="D40:D45" si="19">B40/B$40*100</f>
        <v>100</v>
      </c>
      <c r="E40" s="245">
        <v>2298.23</v>
      </c>
      <c r="F40" s="243">
        <f t="shared" si="16"/>
        <v>101.31547044379494</v>
      </c>
      <c r="G40" s="246">
        <f t="shared" ref="G40:G45" si="20">E40/E$40*100</f>
        <v>100</v>
      </c>
      <c r="H40" s="242">
        <v>2131</v>
      </c>
      <c r="I40" s="243">
        <f t="shared" si="18"/>
        <v>101.10547041799119</v>
      </c>
      <c r="J40" s="244">
        <f t="shared" ref="J40:J45" si="21">H40/H$40*100</f>
        <v>100</v>
      </c>
      <c r="K40" s="10"/>
      <c r="L40" s="10"/>
      <c r="M40" s="10"/>
    </row>
    <row r="41" spans="1:13" hidden="1" x14ac:dyDescent="0.25">
      <c r="A41" s="226" t="s">
        <v>9</v>
      </c>
      <c r="B41" s="221">
        <v>3582.03</v>
      </c>
      <c r="C41" s="206">
        <f t="shared" si="17"/>
        <v>102.80191711628974</v>
      </c>
      <c r="D41" s="247">
        <f t="shared" si="19"/>
        <v>102.80191711628974</v>
      </c>
      <c r="E41" s="227">
        <v>2348.34</v>
      </c>
      <c r="F41" s="206">
        <f t="shared" ref="F41:F46" si="22">E41/E40*100</f>
        <v>102.18037359185112</v>
      </c>
      <c r="G41" s="248">
        <f t="shared" si="20"/>
        <v>102.18037359185112</v>
      </c>
      <c r="H41" s="249">
        <v>2192.7199999999998</v>
      </c>
      <c r="I41" s="206">
        <f t="shared" si="18"/>
        <v>102.89629282027218</v>
      </c>
      <c r="J41" s="247">
        <f t="shared" si="21"/>
        <v>102.89629282027218</v>
      </c>
      <c r="K41" s="10"/>
      <c r="L41" s="10"/>
      <c r="M41" s="10"/>
    </row>
    <row r="42" spans="1:13" hidden="1" x14ac:dyDescent="0.25">
      <c r="A42" s="226" t="s">
        <v>10</v>
      </c>
      <c r="B42" s="221">
        <v>3667.61</v>
      </c>
      <c r="C42" s="206">
        <f t="shared" si="17"/>
        <v>102.38914805291972</v>
      </c>
      <c r="D42" s="247">
        <f t="shared" si="19"/>
        <v>105.25800711743771</v>
      </c>
      <c r="E42" s="227">
        <v>2397.3200000000002</v>
      </c>
      <c r="F42" s="206">
        <f t="shared" si="22"/>
        <v>102.08572864236014</v>
      </c>
      <c r="G42" s="248">
        <f t="shared" si="20"/>
        <v>104.31157891072695</v>
      </c>
      <c r="H42" s="249">
        <v>2239.67</v>
      </c>
      <c r="I42" s="206">
        <f t="shared" si="18"/>
        <v>102.14117625597432</v>
      </c>
      <c r="J42" s="247">
        <f t="shared" si="21"/>
        <v>105.09948381041765</v>
      </c>
      <c r="K42" s="10"/>
      <c r="L42" s="10"/>
      <c r="M42" s="10"/>
    </row>
    <row r="43" spans="1:13" hidden="1" x14ac:dyDescent="0.25">
      <c r="A43" s="226" t="s">
        <v>11</v>
      </c>
      <c r="B43" s="221">
        <v>3761.96</v>
      </c>
      <c r="C43" s="206">
        <f t="shared" si="17"/>
        <v>102.57251997895087</v>
      </c>
      <c r="D43" s="247">
        <f t="shared" si="19"/>
        <v>107.96579037997932</v>
      </c>
      <c r="E43" s="227">
        <v>2457.02</v>
      </c>
      <c r="F43" s="206">
        <f t="shared" si="22"/>
        <v>102.49028081357514</v>
      </c>
      <c r="G43" s="248">
        <f t="shared" si="20"/>
        <v>106.9092301466781</v>
      </c>
      <c r="H43" s="249">
        <v>2272.67</v>
      </c>
      <c r="I43" s="206">
        <f t="shared" si="18"/>
        <v>101.47343135372621</v>
      </c>
      <c r="J43" s="247">
        <f t="shared" si="21"/>
        <v>106.64805255748475</v>
      </c>
      <c r="K43" s="10"/>
      <c r="L43" s="10"/>
      <c r="M43" s="10"/>
    </row>
    <row r="44" spans="1:13" hidden="1" x14ac:dyDescent="0.25">
      <c r="A44" s="226" t="s">
        <v>12</v>
      </c>
      <c r="B44" s="221">
        <v>3809.35</v>
      </c>
      <c r="C44" s="206">
        <f t="shared" ref="C44:C49" si="23">B44/B43*100</f>
        <v>101.2597156801242</v>
      </c>
      <c r="D44" s="247">
        <f t="shared" si="19"/>
        <v>109.32585237056594</v>
      </c>
      <c r="E44" s="227">
        <v>2470.25</v>
      </c>
      <c r="F44" s="206">
        <f t="shared" si="22"/>
        <v>100.53845715541591</v>
      </c>
      <c r="G44" s="248">
        <f t="shared" si="20"/>
        <v>107.48489054620293</v>
      </c>
      <c r="H44" s="249">
        <v>2282.61</v>
      </c>
      <c r="I44" s="206">
        <f t="shared" ref="I44:I49" si="24">H44/H43*100</f>
        <v>100.43737102174974</v>
      </c>
      <c r="J44" s="247">
        <f t="shared" si="21"/>
        <v>107.11450023463162</v>
      </c>
      <c r="K44" s="10"/>
      <c r="L44" s="10"/>
      <c r="M44" s="10"/>
    </row>
    <row r="45" spans="1:13" hidden="1" x14ac:dyDescent="0.2">
      <c r="A45" s="250" t="s">
        <v>13</v>
      </c>
      <c r="B45" s="249">
        <v>3854.5</v>
      </c>
      <c r="C45" s="251">
        <f t="shared" si="23"/>
        <v>101.18524157664694</v>
      </c>
      <c r="D45" s="247">
        <f t="shared" si="19"/>
        <v>110.62162782688554</v>
      </c>
      <c r="E45" s="252">
        <v>2532.1999999999998</v>
      </c>
      <c r="F45" s="251">
        <f t="shared" si="22"/>
        <v>102.50784333569476</v>
      </c>
      <c r="G45" s="248">
        <f t="shared" si="20"/>
        <v>110.18044321064471</v>
      </c>
      <c r="H45" s="249">
        <v>2316.8000000000002</v>
      </c>
      <c r="I45" s="251">
        <f t="shared" si="24"/>
        <v>101.49784676313519</v>
      </c>
      <c r="J45" s="247">
        <f t="shared" si="21"/>
        <v>108.71891130924449</v>
      </c>
      <c r="K45" s="10"/>
      <c r="L45" s="10"/>
      <c r="M45" s="10"/>
    </row>
    <row r="46" spans="1:13" hidden="1" x14ac:dyDescent="0.2">
      <c r="A46" s="250" t="s">
        <v>14</v>
      </c>
      <c r="B46" s="249">
        <v>3808.84</v>
      </c>
      <c r="C46" s="251">
        <f t="shared" si="23"/>
        <v>98.815410559086786</v>
      </c>
      <c r="D46" s="247">
        <f t="shared" ref="D46:D51" si="25">B46/B$40*100</f>
        <v>109.31121570428195</v>
      </c>
      <c r="E46" s="252">
        <v>2548.98</v>
      </c>
      <c r="F46" s="251">
        <f t="shared" si="22"/>
        <v>100.66266487639209</v>
      </c>
      <c r="G46" s="248">
        <f t="shared" ref="G46:G51" si="26">E46/E$40*100</f>
        <v>110.91057030845477</v>
      </c>
      <c r="H46" s="249">
        <v>2344.36</v>
      </c>
      <c r="I46" s="251">
        <f t="shared" si="24"/>
        <v>101.18957182320443</v>
      </c>
      <c r="J46" s="247">
        <f t="shared" ref="J46:J51" si="27">H46/H$40*100</f>
        <v>110.01220084467387</v>
      </c>
      <c r="K46" s="10"/>
      <c r="L46" s="10"/>
      <c r="M46" s="10"/>
    </row>
    <row r="47" spans="1:13" hidden="1" x14ac:dyDescent="0.2">
      <c r="A47" s="253" t="s">
        <v>109</v>
      </c>
      <c r="B47" s="254">
        <v>3758.33</v>
      </c>
      <c r="C47" s="255">
        <f t="shared" si="23"/>
        <v>98.673874460465655</v>
      </c>
      <c r="D47" s="256">
        <f t="shared" si="25"/>
        <v>107.86161175525197</v>
      </c>
      <c r="E47" s="257">
        <v>2617.46</v>
      </c>
      <c r="F47" s="255">
        <f>E47/E46*100</f>
        <v>102.68656482200724</v>
      </c>
      <c r="G47" s="258">
        <f t="shared" si="26"/>
        <v>113.89025467424932</v>
      </c>
      <c r="H47" s="254">
        <v>2354.6</v>
      </c>
      <c r="I47" s="255">
        <f t="shared" si="24"/>
        <v>100.4367929840127</v>
      </c>
      <c r="J47" s="256">
        <f t="shared" si="27"/>
        <v>110.49272641952135</v>
      </c>
      <c r="K47" s="10"/>
      <c r="L47" s="10"/>
      <c r="M47" s="10"/>
    </row>
    <row r="48" spans="1:13" hidden="1" x14ac:dyDescent="0.2">
      <c r="A48" s="253" t="s">
        <v>117</v>
      </c>
      <c r="B48" s="254">
        <v>3877.71</v>
      </c>
      <c r="C48" s="255">
        <f t="shared" si="23"/>
        <v>103.17641079947744</v>
      </c>
      <c r="D48" s="256">
        <f t="shared" si="25"/>
        <v>111.28773963953623</v>
      </c>
      <c r="E48" s="257">
        <v>2590.12</v>
      </c>
      <c r="F48" s="255">
        <f>E48/E47*100</f>
        <v>98.955475919402772</v>
      </c>
      <c r="G48" s="258">
        <f t="shared" si="26"/>
        <v>112.70064353872327</v>
      </c>
      <c r="H48" s="254">
        <v>2371.96</v>
      </c>
      <c r="I48" s="255">
        <f t="shared" si="24"/>
        <v>100.7372802174467</v>
      </c>
      <c r="J48" s="256">
        <f t="shared" si="27"/>
        <v>111.30736743312998</v>
      </c>
      <c r="K48" s="10"/>
      <c r="L48" s="10"/>
      <c r="M48" s="10"/>
    </row>
    <row r="49" spans="1:13" hidden="1" x14ac:dyDescent="0.2">
      <c r="A49" s="253" t="s">
        <v>123</v>
      </c>
      <c r="B49" s="254">
        <v>3758.21</v>
      </c>
      <c r="C49" s="255">
        <f t="shared" si="23"/>
        <v>96.918284245082802</v>
      </c>
      <c r="D49" s="256">
        <f t="shared" si="25"/>
        <v>107.85816783377338</v>
      </c>
      <c r="E49" s="257">
        <v>2496.67</v>
      </c>
      <c r="F49" s="255">
        <f>E49/E48*100</f>
        <v>96.392059055178919</v>
      </c>
      <c r="G49" s="258">
        <f t="shared" si="26"/>
        <v>108.63447087541283</v>
      </c>
      <c r="H49" s="254">
        <v>2442.54</v>
      </c>
      <c r="I49" s="255">
        <f t="shared" si="24"/>
        <v>102.97559823943068</v>
      </c>
      <c r="J49" s="256">
        <f t="shared" si="27"/>
        <v>114.61942749882684</v>
      </c>
      <c r="K49" s="10"/>
      <c r="L49" s="10"/>
      <c r="M49" s="10"/>
    </row>
    <row r="50" spans="1:13" hidden="1" x14ac:dyDescent="0.2">
      <c r="A50" s="253" t="s">
        <v>124</v>
      </c>
      <c r="B50" s="254">
        <v>3894.63</v>
      </c>
      <c r="C50" s="255">
        <f>B50/B49*100</f>
        <v>103.62991956277057</v>
      </c>
      <c r="D50" s="256">
        <f t="shared" si="25"/>
        <v>111.77333256801745</v>
      </c>
      <c r="E50" s="257">
        <v>2539.16</v>
      </c>
      <c r="F50" s="255">
        <f>E50/E49*100</f>
        <v>101.70186688669307</v>
      </c>
      <c r="G50" s="258">
        <f t="shared" si="26"/>
        <v>110.48328496277568</v>
      </c>
      <c r="H50" s="254">
        <v>2464.96</v>
      </c>
      <c r="I50" s="255">
        <f>H50/H49*100</f>
        <v>100.91789694334588</v>
      </c>
      <c r="J50" s="256">
        <f t="shared" si="27"/>
        <v>115.67151572031911</v>
      </c>
      <c r="K50" s="10"/>
      <c r="L50" s="10"/>
      <c r="M50" s="10"/>
    </row>
    <row r="51" spans="1:13" hidden="1" x14ac:dyDescent="0.2">
      <c r="A51" s="253" t="s">
        <v>128</v>
      </c>
      <c r="B51" s="254">
        <v>3912.55</v>
      </c>
      <c r="C51" s="255">
        <f>B51/B50*100</f>
        <v>100.46012073033896</v>
      </c>
      <c r="D51" s="256">
        <f t="shared" si="25"/>
        <v>112.2876248421536</v>
      </c>
      <c r="E51" s="257">
        <v>2618.0300000000002</v>
      </c>
      <c r="F51" s="255">
        <f>E51/E50*100</f>
        <v>103.10614533940358</v>
      </c>
      <c r="G51" s="258">
        <f t="shared" si="26"/>
        <v>113.91505636946695</v>
      </c>
      <c r="H51" s="254">
        <v>2519.35</v>
      </c>
      <c r="I51" s="255">
        <f>H51/H50*100</f>
        <v>102.20652667791769</v>
      </c>
      <c r="J51" s="256">
        <f t="shared" si="27"/>
        <v>118.22383857343969</v>
      </c>
      <c r="K51" s="10"/>
      <c r="L51" s="10"/>
      <c r="M51" s="10"/>
    </row>
    <row r="52" spans="1:13" ht="16.5" hidden="1" thickBot="1" x14ac:dyDescent="0.25">
      <c r="A52" s="259" t="s">
        <v>248</v>
      </c>
      <c r="B52" s="260">
        <v>4663.51</v>
      </c>
      <c r="C52" s="261">
        <v>98.945726894678785</v>
      </c>
      <c r="D52" s="262">
        <v>104.97088462568681</v>
      </c>
      <c r="E52" s="260">
        <v>3171.84</v>
      </c>
      <c r="F52" s="261">
        <v>101.01755157027794</v>
      </c>
      <c r="G52" s="262">
        <v>104.26755905615349</v>
      </c>
      <c r="H52" s="260">
        <v>2871.48</v>
      </c>
      <c r="I52" s="261">
        <v>101.24213309828119</v>
      </c>
      <c r="J52" s="262">
        <v>110.06309075716574</v>
      </c>
      <c r="K52" s="10"/>
      <c r="L52" s="10"/>
      <c r="M52" s="10"/>
    </row>
    <row r="53" spans="1:13" ht="16.5" hidden="1" thickBot="1" x14ac:dyDescent="0.25">
      <c r="A53" s="928" t="s">
        <v>251</v>
      </c>
      <c r="B53" s="929"/>
      <c r="C53" s="929"/>
      <c r="D53" s="929"/>
      <c r="E53" s="929"/>
      <c r="F53" s="929"/>
      <c r="G53" s="929"/>
      <c r="H53" s="929"/>
      <c r="I53" s="929"/>
      <c r="J53" s="930"/>
      <c r="K53" s="10"/>
      <c r="L53" s="10"/>
      <c r="M53" s="10"/>
    </row>
    <row r="54" spans="1:13" hidden="1" x14ac:dyDescent="0.2">
      <c r="A54" s="263" t="s">
        <v>9</v>
      </c>
      <c r="B54" s="264">
        <v>4636.76</v>
      </c>
      <c r="C54" s="243">
        <f>B54/B52*100</f>
        <v>99.426397713310365</v>
      </c>
      <c r="D54" s="244">
        <f>B54/B$52*100</f>
        <v>99.426397713310365</v>
      </c>
      <c r="E54" s="264">
        <v>3230.64</v>
      </c>
      <c r="F54" s="243">
        <f>E54/E52*100</f>
        <v>101.85381355932202</v>
      </c>
      <c r="G54" s="244">
        <f t="shared" ref="G54:G61" si="28">E54/E$52*100</f>
        <v>101.85381355932202</v>
      </c>
      <c r="H54" s="264">
        <v>2922.88</v>
      </c>
      <c r="I54" s="243">
        <f>H54/H52*100</f>
        <v>101.79001769122544</v>
      </c>
      <c r="J54" s="244">
        <f t="shared" ref="J54:J61" si="29">H54/H$52*100</f>
        <v>101.79001769122544</v>
      </c>
      <c r="K54" s="10"/>
      <c r="L54" s="10"/>
      <c r="M54" s="10"/>
    </row>
    <row r="55" spans="1:13" hidden="1" x14ac:dyDescent="0.2">
      <c r="A55" s="265" t="s">
        <v>10</v>
      </c>
      <c r="B55" s="266">
        <v>4730.58</v>
      </c>
      <c r="C55" s="251">
        <f>B55/B54*100</f>
        <v>102.02339564696037</v>
      </c>
      <c r="D55" s="247">
        <f t="shared" ref="D55:D61" si="30">B55/B$52*100</f>
        <v>101.438187116571</v>
      </c>
      <c r="E55" s="266">
        <v>3288.8</v>
      </c>
      <c r="F55" s="251">
        <f t="shared" ref="F55:F62" si="31">E55/E54*100</f>
        <v>101.80026248668996</v>
      </c>
      <c r="G55" s="247">
        <f t="shared" si="28"/>
        <v>103.68744955609361</v>
      </c>
      <c r="H55" s="266">
        <v>2998.3</v>
      </c>
      <c r="I55" s="251">
        <f t="shared" ref="I55:I62" si="32">H55/H54*100</f>
        <v>102.58033172761112</v>
      </c>
      <c r="J55" s="247">
        <f t="shared" si="29"/>
        <v>104.41653781325311</v>
      </c>
      <c r="K55" s="10"/>
      <c r="L55" s="10"/>
      <c r="M55" s="10"/>
    </row>
    <row r="56" spans="1:13" hidden="1" x14ac:dyDescent="0.2">
      <c r="A56" s="267" t="s">
        <v>11</v>
      </c>
      <c r="B56" s="268">
        <v>4763.34</v>
      </c>
      <c r="C56" s="255">
        <f t="shared" ref="C56:C62" si="33">B56/B55*100</f>
        <v>100.69251550549826</v>
      </c>
      <c r="D56" s="256">
        <f t="shared" si="30"/>
        <v>102.14066229084959</v>
      </c>
      <c r="E56" s="268">
        <v>3388</v>
      </c>
      <c r="F56" s="255">
        <f t="shared" si="31"/>
        <v>103.0162977377767</v>
      </c>
      <c r="G56" s="256">
        <f t="shared" si="28"/>
        <v>106.81497175141243</v>
      </c>
      <c r="H56" s="268">
        <v>3080.4</v>
      </c>
      <c r="I56" s="255">
        <f t="shared" si="32"/>
        <v>102.73821832371677</v>
      </c>
      <c r="J56" s="256">
        <f t="shared" si="29"/>
        <v>107.27569058464626</v>
      </c>
      <c r="K56" s="10"/>
      <c r="L56" s="10"/>
      <c r="M56" s="10"/>
    </row>
    <row r="57" spans="1:13" hidden="1" x14ac:dyDescent="0.2">
      <c r="A57" s="267" t="s">
        <v>12</v>
      </c>
      <c r="B57" s="268">
        <v>4923.8</v>
      </c>
      <c r="C57" s="255">
        <f t="shared" si="33"/>
        <v>103.3686446904903</v>
      </c>
      <c r="D57" s="256">
        <f t="shared" si="30"/>
        <v>105.58141828794191</v>
      </c>
      <c r="E57" s="268">
        <v>3444.6</v>
      </c>
      <c r="F57" s="255">
        <f t="shared" si="31"/>
        <v>101.67060212514758</v>
      </c>
      <c r="G57" s="256">
        <f t="shared" si="28"/>
        <v>108.5994249394673</v>
      </c>
      <c r="H57" s="268">
        <v>3137.5</v>
      </c>
      <c r="I57" s="255">
        <f t="shared" si="32"/>
        <v>101.85365536943254</v>
      </c>
      <c r="J57" s="256">
        <f t="shared" si="29"/>
        <v>109.26421218326439</v>
      </c>
      <c r="K57" s="10"/>
      <c r="L57" s="10"/>
      <c r="M57" s="10"/>
    </row>
    <row r="58" spans="1:13" hidden="1" x14ac:dyDescent="0.2">
      <c r="A58" s="267" t="s">
        <v>13</v>
      </c>
      <c r="B58" s="268">
        <v>5473.72</v>
      </c>
      <c r="C58" s="255">
        <f t="shared" si="33"/>
        <v>111.16860961046346</v>
      </c>
      <c r="D58" s="256">
        <f t="shared" si="30"/>
        <v>117.37339471771261</v>
      </c>
      <c r="E58" s="268">
        <v>3637</v>
      </c>
      <c r="F58" s="255">
        <f t="shared" si="31"/>
        <v>105.58555420077805</v>
      </c>
      <c r="G58" s="256">
        <f t="shared" si="28"/>
        <v>114.66530468119451</v>
      </c>
      <c r="H58" s="268">
        <v>3235.71</v>
      </c>
      <c r="I58" s="255">
        <f t="shared" si="32"/>
        <v>103.13019920318725</v>
      </c>
      <c r="J58" s="256">
        <f t="shared" si="29"/>
        <v>112.68439968239375</v>
      </c>
      <c r="K58" s="10"/>
      <c r="L58" s="10"/>
      <c r="M58" s="10"/>
    </row>
    <row r="59" spans="1:13" hidden="1" x14ac:dyDescent="0.2">
      <c r="A59" s="267" t="s">
        <v>14</v>
      </c>
      <c r="B59" s="268">
        <v>4886.84</v>
      </c>
      <c r="C59" s="255">
        <f t="shared" si="33"/>
        <v>89.278223950074178</v>
      </c>
      <c r="D59" s="256">
        <f t="shared" si="30"/>
        <v>104.78888219388401</v>
      </c>
      <c r="E59" s="268">
        <v>3571.24</v>
      </c>
      <c r="F59" s="255">
        <f t="shared" si="31"/>
        <v>98.191916414627428</v>
      </c>
      <c r="G59" s="256">
        <f t="shared" si="28"/>
        <v>112.59206012913639</v>
      </c>
      <c r="H59" s="268">
        <v>3281.88</v>
      </c>
      <c r="I59" s="255">
        <f t="shared" si="32"/>
        <v>101.42688930713817</v>
      </c>
      <c r="J59" s="256">
        <f t="shared" si="29"/>
        <v>114.29228133227465</v>
      </c>
      <c r="K59" s="10"/>
      <c r="L59" s="10"/>
      <c r="M59" s="10"/>
    </row>
    <row r="60" spans="1:13" hidden="1" x14ac:dyDescent="0.2">
      <c r="A60" s="267" t="s">
        <v>109</v>
      </c>
      <c r="B60" s="268">
        <v>4926.45</v>
      </c>
      <c r="C60" s="255">
        <f t="shared" si="33"/>
        <v>100.81054423717575</v>
      </c>
      <c r="D60" s="256">
        <f t="shared" si="30"/>
        <v>105.63824243970743</v>
      </c>
      <c r="E60" s="268">
        <v>3592.64</v>
      </c>
      <c r="F60" s="255">
        <f t="shared" si="31"/>
        <v>100.59923163943057</v>
      </c>
      <c r="G60" s="256">
        <f t="shared" si="28"/>
        <v>113.26674737691687</v>
      </c>
      <c r="H60" s="268">
        <v>3180.11</v>
      </c>
      <c r="I60" s="255">
        <f t="shared" si="32"/>
        <v>96.899033480809777</v>
      </c>
      <c r="J60" s="256">
        <f t="shared" si="29"/>
        <v>110.74811595414211</v>
      </c>
      <c r="K60" s="10"/>
      <c r="L60" s="10"/>
      <c r="M60" s="10"/>
    </row>
    <row r="61" spans="1:13" hidden="1" x14ac:dyDescent="0.2">
      <c r="A61" s="265" t="s">
        <v>117</v>
      </c>
      <c r="B61" s="266">
        <v>4913.3500000000004</v>
      </c>
      <c r="C61" s="251">
        <f>B61/B60*100</f>
        <v>99.73408844096663</v>
      </c>
      <c r="D61" s="247">
        <f t="shared" si="30"/>
        <v>105.35733814230055</v>
      </c>
      <c r="E61" s="266">
        <v>3552.92</v>
      </c>
      <c r="F61" s="251">
        <f>E61/E60*100</f>
        <v>98.894406341854463</v>
      </c>
      <c r="G61" s="247">
        <f t="shared" si="28"/>
        <v>112.01447740112994</v>
      </c>
      <c r="H61" s="266">
        <v>3017.5</v>
      </c>
      <c r="I61" s="251">
        <f>H61/H60*100</f>
        <v>94.886654864139913</v>
      </c>
      <c r="J61" s="247">
        <f t="shared" si="29"/>
        <v>105.08518255394431</v>
      </c>
      <c r="K61" s="10"/>
      <c r="L61" s="10"/>
      <c r="M61" s="10"/>
    </row>
    <row r="62" spans="1:13" hidden="1" x14ac:dyDescent="0.2">
      <c r="A62" s="265" t="s">
        <v>123</v>
      </c>
      <c r="B62" s="266">
        <v>4746.9399999999996</v>
      </c>
      <c r="C62" s="251">
        <f t="shared" si="33"/>
        <v>96.613105111583735</v>
      </c>
      <c r="D62" s="247">
        <f>B62/B$52*100</f>
        <v>101.78899584218752</v>
      </c>
      <c r="E62" s="266">
        <v>3429.76</v>
      </c>
      <c r="F62" s="251">
        <f t="shared" si="31"/>
        <v>96.533555498012902</v>
      </c>
      <c r="G62" s="247">
        <f>E62/E$52*100</f>
        <v>108.13155770782889</v>
      </c>
      <c r="H62" s="266">
        <v>2996.05</v>
      </c>
      <c r="I62" s="251">
        <f t="shared" si="32"/>
        <v>99.289146644573322</v>
      </c>
      <c r="J62" s="247">
        <f>H62/H$52*100</f>
        <v>104.33818100770335</v>
      </c>
      <c r="K62" s="10"/>
      <c r="L62" s="10"/>
      <c r="M62" s="10"/>
    </row>
    <row r="63" spans="1:13" hidden="1" x14ac:dyDescent="0.2">
      <c r="A63" s="269" t="s">
        <v>124</v>
      </c>
      <c r="B63" s="270">
        <v>4675.8999999999996</v>
      </c>
      <c r="C63" s="271">
        <f>B63/B62*100</f>
        <v>98.503456963854603</v>
      </c>
      <c r="D63" s="272">
        <f>B63/B$52*100</f>
        <v>100.26567971334894</v>
      </c>
      <c r="E63" s="270">
        <v>3401.8</v>
      </c>
      <c r="F63" s="271">
        <f>E63/E62*100</f>
        <v>99.184782608695656</v>
      </c>
      <c r="G63" s="272">
        <f>E63/E$52*100</f>
        <v>107.25005044390639</v>
      </c>
      <c r="H63" s="270">
        <v>3043.7</v>
      </c>
      <c r="I63" s="271">
        <f>H63/H62*100</f>
        <v>101.59042739607149</v>
      </c>
      <c r="J63" s="272">
        <f>H63/H$52*100</f>
        <v>105.99760402301253</v>
      </c>
      <c r="K63" s="10"/>
      <c r="L63" s="10"/>
      <c r="M63" s="10"/>
    </row>
    <row r="64" spans="1:13" hidden="1" x14ac:dyDescent="0.2">
      <c r="A64" s="267" t="s">
        <v>128</v>
      </c>
      <c r="B64" s="268">
        <v>4645.1000000000004</v>
      </c>
      <c r="C64" s="255">
        <f>B64/B63*100</f>
        <v>99.341303278513237</v>
      </c>
      <c r="D64" s="256">
        <f>B64/B$52*100</f>
        <v>99.605232968300712</v>
      </c>
      <c r="E64" s="268">
        <v>3472.7</v>
      </c>
      <c r="F64" s="255">
        <f>E64/E63*100</f>
        <v>102.08419072255863</v>
      </c>
      <c r="G64" s="256">
        <f>E64/E$52*100</f>
        <v>109.48534604519773</v>
      </c>
      <c r="H64" s="268">
        <v>3139.4</v>
      </c>
      <c r="I64" s="255">
        <f>H64/H63*100</f>
        <v>103.14419949403688</v>
      </c>
      <c r="J64" s="256">
        <f>H64/H$52*100</f>
        <v>109.33038015239529</v>
      </c>
      <c r="K64" s="10"/>
      <c r="L64" s="10"/>
      <c r="M64" s="10"/>
    </row>
    <row r="65" spans="1:13" ht="16.5" hidden="1" thickBot="1" x14ac:dyDescent="0.25">
      <c r="A65" s="259" t="s">
        <v>290</v>
      </c>
      <c r="B65" s="260">
        <v>4758.3999999999996</v>
      </c>
      <c r="C65" s="261">
        <f>B65/B64*100</f>
        <v>102.43912940517963</v>
      </c>
      <c r="D65" s="262">
        <f>B65/B$52*100</f>
        <v>102.0347334947282</v>
      </c>
      <c r="E65" s="260">
        <v>3603.54</v>
      </c>
      <c r="F65" s="261">
        <f>E65/E64*100</f>
        <v>103.76767356811702</v>
      </c>
      <c r="G65" s="262">
        <f>E65/E$52*100</f>
        <v>113.61039648910412</v>
      </c>
      <c r="H65" s="260">
        <v>3297.89</v>
      </c>
      <c r="I65" s="261">
        <f>H65/H64*100</f>
        <v>105.04841689494808</v>
      </c>
      <c r="J65" s="262">
        <f>H65/H$52*100</f>
        <v>114.84983353531976</v>
      </c>
      <c r="K65" s="10"/>
      <c r="L65" s="10"/>
      <c r="M65" s="10"/>
    </row>
    <row r="66" spans="1:13" ht="16.5" hidden="1" customHeight="1" thickBot="1" x14ac:dyDescent="0.25">
      <c r="A66" s="928" t="s">
        <v>292</v>
      </c>
      <c r="B66" s="929"/>
      <c r="C66" s="929"/>
      <c r="D66" s="929"/>
      <c r="E66" s="929"/>
      <c r="F66" s="929"/>
      <c r="G66" s="929"/>
      <c r="H66" s="929"/>
      <c r="I66" s="929"/>
      <c r="J66" s="930"/>
      <c r="K66" s="10"/>
      <c r="L66" s="10"/>
      <c r="M66" s="10"/>
    </row>
    <row r="67" spans="1:13" ht="16.5" hidden="1" customHeight="1" x14ac:dyDescent="0.2">
      <c r="A67" s="273" t="s">
        <v>9</v>
      </c>
      <c r="B67" s="274">
        <v>5223.7700000000004</v>
      </c>
      <c r="C67" s="275">
        <f>B67/B65*100</f>
        <v>109.77996805648959</v>
      </c>
      <c r="D67" s="276">
        <f t="shared" ref="D67:D78" si="34">B67/B$65*100</f>
        <v>109.77996805648959</v>
      </c>
      <c r="E67" s="274">
        <v>3900.95</v>
      </c>
      <c r="F67" s="275">
        <f>E67/E65*100</f>
        <v>108.25327317027144</v>
      </c>
      <c r="G67" s="276">
        <f t="shared" ref="G67:G78" si="35">E67/E$65*100</f>
        <v>108.25327317027144</v>
      </c>
      <c r="H67" s="274">
        <v>3592.51</v>
      </c>
      <c r="I67" s="275">
        <f>H67/H65*100</f>
        <v>108.93359087173921</v>
      </c>
      <c r="J67" s="276">
        <f t="shared" ref="J67:J78" si="36">H67/H$65*100</f>
        <v>108.93359087173921</v>
      </c>
      <c r="K67" s="10"/>
      <c r="L67" s="10"/>
      <c r="M67" s="10"/>
    </row>
    <row r="68" spans="1:13" ht="16.5" hidden="1" customHeight="1" x14ac:dyDescent="0.2">
      <c r="A68" s="267" t="s">
        <v>10</v>
      </c>
      <c r="B68" s="268">
        <v>5449.3</v>
      </c>
      <c r="C68" s="255">
        <f t="shared" ref="C68:C78" si="37">B68/B67*100</f>
        <v>104.31737997653035</v>
      </c>
      <c r="D68" s="256">
        <f t="shared" si="34"/>
        <v>114.51958641560189</v>
      </c>
      <c r="E68" s="268">
        <v>4060.44</v>
      </c>
      <c r="F68" s="255">
        <f t="shared" ref="F68:F78" si="38">E68/E67*100</f>
        <v>104.08849126494827</v>
      </c>
      <c r="G68" s="256">
        <f t="shared" si="35"/>
        <v>112.67919878785861</v>
      </c>
      <c r="H68" s="268">
        <v>3730.03</v>
      </c>
      <c r="I68" s="255">
        <f t="shared" ref="I68:I78" si="39">H68/H67*100</f>
        <v>103.82796429237497</v>
      </c>
      <c r="J68" s="256">
        <f t="shared" si="36"/>
        <v>113.10352983271123</v>
      </c>
      <c r="K68" s="10"/>
      <c r="L68" s="10"/>
      <c r="M68" s="10"/>
    </row>
    <row r="69" spans="1:13" ht="16.5" hidden="1" customHeight="1" x14ac:dyDescent="0.2">
      <c r="A69" s="267" t="s">
        <v>11</v>
      </c>
      <c r="B69" s="268">
        <v>5698.93</v>
      </c>
      <c r="C69" s="255">
        <f t="shared" si="37"/>
        <v>104.58095535206357</v>
      </c>
      <c r="D69" s="256">
        <f t="shared" si="34"/>
        <v>119.76567753866847</v>
      </c>
      <c r="E69" s="268">
        <v>4141.03</v>
      </c>
      <c r="F69" s="255">
        <f t="shared" si="38"/>
        <v>101.98476027228575</v>
      </c>
      <c r="G69" s="256">
        <f t="shared" si="35"/>
        <v>114.91561076052992</v>
      </c>
      <c r="H69" s="268">
        <v>3774.34</v>
      </c>
      <c r="I69" s="255">
        <f t="shared" si="39"/>
        <v>101.18792610247102</v>
      </c>
      <c r="J69" s="256">
        <f t="shared" si="36"/>
        <v>114.4471161864101</v>
      </c>
      <c r="K69" s="10"/>
      <c r="L69" s="10"/>
      <c r="M69" s="10"/>
    </row>
    <row r="70" spans="1:13" ht="16.5" hidden="1" customHeight="1" x14ac:dyDescent="0.2">
      <c r="A70" s="265" t="s">
        <v>12</v>
      </c>
      <c r="B70" s="266">
        <v>5747.51</v>
      </c>
      <c r="C70" s="255">
        <f t="shared" si="37"/>
        <v>100.85244072132839</v>
      </c>
      <c r="D70" s="256">
        <f t="shared" si="34"/>
        <v>120.78660894418294</v>
      </c>
      <c r="E70" s="268">
        <v>4174.51</v>
      </c>
      <c r="F70" s="255">
        <f t="shared" si="38"/>
        <v>100.80849450499032</v>
      </c>
      <c r="G70" s="256">
        <f t="shared" si="35"/>
        <v>115.84469715890486</v>
      </c>
      <c r="H70" s="268">
        <v>3785.74</v>
      </c>
      <c r="I70" s="255">
        <f t="shared" si="39"/>
        <v>100.30203956188366</v>
      </c>
      <c r="J70" s="256">
        <f t="shared" si="36"/>
        <v>114.79279175472803</v>
      </c>
      <c r="K70" s="10"/>
      <c r="L70" s="10"/>
      <c r="M70" s="10"/>
    </row>
    <row r="71" spans="1:13" ht="16.5" hidden="1" customHeight="1" x14ac:dyDescent="0.2">
      <c r="A71" s="267" t="s">
        <v>13</v>
      </c>
      <c r="B71" s="268">
        <v>5664.71</v>
      </c>
      <c r="C71" s="255">
        <f t="shared" si="37"/>
        <v>98.559376147235938</v>
      </c>
      <c r="D71" s="256">
        <f t="shared" si="34"/>
        <v>119.04652824478816</v>
      </c>
      <c r="E71" s="268">
        <v>4204.16</v>
      </c>
      <c r="F71" s="255">
        <f t="shared" si="38"/>
        <v>100.71026300092704</v>
      </c>
      <c r="G71" s="256">
        <f t="shared" si="35"/>
        <v>116.66749918136054</v>
      </c>
      <c r="H71" s="268">
        <v>3824.29</v>
      </c>
      <c r="I71" s="255">
        <f t="shared" si="39"/>
        <v>101.01829497007191</v>
      </c>
      <c r="J71" s="256">
        <f t="shared" si="36"/>
        <v>115.96172097917155</v>
      </c>
      <c r="K71" s="10"/>
      <c r="L71" s="10"/>
      <c r="M71" s="10"/>
    </row>
    <row r="72" spans="1:13" ht="16.5" hidden="1" customHeight="1" x14ac:dyDescent="0.2">
      <c r="A72" s="267" t="s">
        <v>14</v>
      </c>
      <c r="B72" s="268">
        <v>5577.76</v>
      </c>
      <c r="C72" s="255">
        <f t="shared" si="37"/>
        <v>98.465058228929635</v>
      </c>
      <c r="D72" s="256">
        <f t="shared" si="34"/>
        <v>117.21923335574984</v>
      </c>
      <c r="E72" s="268">
        <v>4148.72</v>
      </c>
      <c r="F72" s="255">
        <f t="shared" si="38"/>
        <v>98.681306134875939</v>
      </c>
      <c r="G72" s="256">
        <f t="shared" si="35"/>
        <v>115.12901202706229</v>
      </c>
      <c r="H72" s="268">
        <v>3792.68</v>
      </c>
      <c r="I72" s="255">
        <f t="shared" si="39"/>
        <v>99.173441344667907</v>
      </c>
      <c r="J72" s="256">
        <f t="shared" si="36"/>
        <v>115.00322933754612</v>
      </c>
      <c r="K72" s="10"/>
      <c r="L72" s="10"/>
      <c r="M72" s="10"/>
    </row>
    <row r="73" spans="1:13" ht="16.5" hidden="1" customHeight="1" x14ac:dyDescent="0.2">
      <c r="A73" s="265" t="s">
        <v>109</v>
      </c>
      <c r="B73" s="266">
        <v>5623.5</v>
      </c>
      <c r="C73" s="251">
        <f t="shared" si="37"/>
        <v>100.82004245431857</v>
      </c>
      <c r="D73" s="247">
        <f t="shared" si="34"/>
        <v>118.18048083389377</v>
      </c>
      <c r="E73" s="266">
        <v>4224.0200000000004</v>
      </c>
      <c r="F73" s="251">
        <f t="shared" si="38"/>
        <v>101.81501764399623</v>
      </c>
      <c r="G73" s="247">
        <f t="shared" si="35"/>
        <v>117.218623908712</v>
      </c>
      <c r="H73" s="266">
        <v>3765.76</v>
      </c>
      <c r="I73" s="251">
        <f t="shared" si="39"/>
        <v>99.290211670902906</v>
      </c>
      <c r="J73" s="247">
        <f t="shared" si="36"/>
        <v>114.18694983762346</v>
      </c>
      <c r="K73" s="10"/>
      <c r="L73" s="10"/>
      <c r="M73" s="10"/>
    </row>
    <row r="74" spans="1:13" ht="16.5" hidden="1" customHeight="1" x14ac:dyDescent="0.2">
      <c r="A74" s="265" t="s">
        <v>117</v>
      </c>
      <c r="B74" s="266">
        <v>5652.44</v>
      </c>
      <c r="C74" s="251">
        <f t="shared" si="37"/>
        <v>100.51462612252155</v>
      </c>
      <c r="D74" s="247">
        <f t="shared" si="34"/>
        <v>118.78866845998655</v>
      </c>
      <c r="E74" s="266">
        <v>4125.17</v>
      </c>
      <c r="F74" s="251">
        <f t="shared" si="38"/>
        <v>97.659812216798201</v>
      </c>
      <c r="G74" s="247">
        <f t="shared" si="35"/>
        <v>114.47548799236307</v>
      </c>
      <c r="H74" s="266">
        <v>3583.85</v>
      </c>
      <c r="I74" s="251">
        <f t="shared" si="39"/>
        <v>95.169368201903453</v>
      </c>
      <c r="J74" s="247">
        <f t="shared" si="36"/>
        <v>108.67099872949069</v>
      </c>
      <c r="K74" s="10"/>
      <c r="L74" s="10"/>
      <c r="M74" s="10"/>
    </row>
    <row r="75" spans="1:13" ht="16.5" hidden="1" customHeight="1" x14ac:dyDescent="0.2">
      <c r="A75" s="277" t="s">
        <v>123</v>
      </c>
      <c r="B75" s="278">
        <v>5500.74</v>
      </c>
      <c r="C75" s="279">
        <f t="shared" si="37"/>
        <v>97.316203267969243</v>
      </c>
      <c r="D75" s="280">
        <f t="shared" si="34"/>
        <v>115.60062205783457</v>
      </c>
      <c r="E75" s="278">
        <v>3994.18</v>
      </c>
      <c r="F75" s="279">
        <f t="shared" si="38"/>
        <v>96.824615712806988</v>
      </c>
      <c r="G75" s="280">
        <f t="shared" si="35"/>
        <v>110.84045133396604</v>
      </c>
      <c r="H75" s="278">
        <v>3516.69</v>
      </c>
      <c r="I75" s="279">
        <f t="shared" si="39"/>
        <v>98.126037641084324</v>
      </c>
      <c r="J75" s="280">
        <f t="shared" si="36"/>
        <v>106.63454511824229</v>
      </c>
      <c r="K75" s="10"/>
      <c r="L75" s="10"/>
      <c r="M75" s="10"/>
    </row>
    <row r="76" spans="1:13" ht="16.5" hidden="1" customHeight="1" x14ac:dyDescent="0.2">
      <c r="A76" s="281" t="s">
        <v>124</v>
      </c>
      <c r="B76" s="282">
        <v>5362.02</v>
      </c>
      <c r="C76" s="283">
        <f t="shared" si="37"/>
        <v>97.478157484265765</v>
      </c>
      <c r="D76" s="284">
        <f t="shared" si="34"/>
        <v>112.68535642232685</v>
      </c>
      <c r="E76" s="282">
        <v>3943.1</v>
      </c>
      <c r="F76" s="283">
        <f t="shared" si="38"/>
        <v>98.721139257619839</v>
      </c>
      <c r="G76" s="284">
        <f t="shared" si="35"/>
        <v>109.42295631517895</v>
      </c>
      <c r="H76" s="282">
        <v>3516.52</v>
      </c>
      <c r="I76" s="283">
        <f t="shared" si="39"/>
        <v>99.995165908851789</v>
      </c>
      <c r="J76" s="284">
        <f t="shared" si="36"/>
        <v>106.62939030713578</v>
      </c>
      <c r="K76" s="10"/>
      <c r="L76" s="10"/>
      <c r="M76" s="10"/>
    </row>
    <row r="77" spans="1:13" ht="16.5" hidden="1" customHeight="1" x14ac:dyDescent="0.2">
      <c r="A77" s="281" t="s">
        <v>128</v>
      </c>
      <c r="B77" s="282">
        <v>5338.1</v>
      </c>
      <c r="C77" s="283">
        <f t="shared" si="37"/>
        <v>99.55389946326197</v>
      </c>
      <c r="D77" s="284">
        <f t="shared" si="34"/>
        <v>112.1826664425017</v>
      </c>
      <c r="E77" s="282">
        <v>4023.2</v>
      </c>
      <c r="F77" s="283">
        <f t="shared" si="38"/>
        <v>102.03139661687504</v>
      </c>
      <c r="G77" s="284">
        <f t="shared" si="35"/>
        <v>111.64577054785016</v>
      </c>
      <c r="H77" s="282">
        <v>3547.2</v>
      </c>
      <c r="I77" s="283">
        <f t="shared" si="39"/>
        <v>100.87245344829547</v>
      </c>
      <c r="J77" s="284">
        <f t="shared" si="36"/>
        <v>107.55968209976683</v>
      </c>
      <c r="K77" s="10"/>
      <c r="L77" s="10"/>
      <c r="M77" s="10"/>
    </row>
    <row r="78" spans="1:13" ht="16.5" customHeight="1" thickBot="1" x14ac:dyDescent="0.25">
      <c r="A78" s="355" t="s">
        <v>405</v>
      </c>
      <c r="B78" s="356">
        <v>5620.83</v>
      </c>
      <c r="C78" s="357">
        <f t="shared" si="37"/>
        <v>105.29645379442123</v>
      </c>
      <c r="D78" s="358">
        <f t="shared" si="34"/>
        <v>118.12436953597849</v>
      </c>
      <c r="E78" s="356">
        <v>4152.71</v>
      </c>
      <c r="F78" s="357">
        <f t="shared" si="38"/>
        <v>103.21907933982899</v>
      </c>
      <c r="G78" s="358">
        <f t="shared" si="35"/>
        <v>115.23973648134891</v>
      </c>
      <c r="H78" s="356">
        <v>3701.89</v>
      </c>
      <c r="I78" s="357">
        <f t="shared" si="39"/>
        <v>104.36090437528192</v>
      </c>
      <c r="J78" s="358">
        <f t="shared" si="36"/>
        <v>112.25025698249486</v>
      </c>
      <c r="K78" s="10"/>
      <c r="L78" s="10"/>
      <c r="M78" s="10"/>
    </row>
    <row r="79" spans="1:13" ht="16.5" customHeight="1" thickBot="1" x14ac:dyDescent="0.25">
      <c r="A79" s="933" t="s">
        <v>406</v>
      </c>
      <c r="B79" s="934"/>
      <c r="C79" s="934"/>
      <c r="D79" s="934"/>
      <c r="E79" s="934"/>
      <c r="F79" s="934"/>
      <c r="G79" s="934"/>
      <c r="H79" s="934"/>
      <c r="I79" s="934"/>
      <c r="J79" s="935"/>
      <c r="K79" s="10"/>
      <c r="L79" s="10"/>
      <c r="M79" s="10"/>
    </row>
    <row r="80" spans="1:13" ht="16.5" customHeight="1" thickBot="1" x14ac:dyDescent="0.25">
      <c r="A80" s="354" t="s">
        <v>9</v>
      </c>
      <c r="B80" s="350">
        <v>5706.68</v>
      </c>
      <c r="C80" s="359">
        <f>B80/B78*100</f>
        <v>101.52735450102566</v>
      </c>
      <c r="D80" s="360">
        <f t="shared" ref="D80:D85" si="40">B80/B$78*100</f>
        <v>101.52735450102566</v>
      </c>
      <c r="E80" s="350">
        <v>4186.66</v>
      </c>
      <c r="F80" s="359">
        <f>E80/E78*100</f>
        <v>100.81753842671412</v>
      </c>
      <c r="G80" s="360">
        <f>E80/E$78*100</f>
        <v>100.81753842671412</v>
      </c>
      <c r="H80" s="350">
        <v>3726.36</v>
      </c>
      <c r="I80" s="359">
        <f>H80/H78*100</f>
        <v>100.66101369840811</v>
      </c>
      <c r="J80" s="360">
        <f>H80/H$78*100</f>
        <v>100.66101369840811</v>
      </c>
      <c r="K80" s="10"/>
      <c r="L80" s="10"/>
      <c r="M80" s="10"/>
    </row>
    <row r="81" spans="1:13" ht="16.5" customHeight="1" thickBot="1" x14ac:dyDescent="0.25">
      <c r="A81" s="354" t="s">
        <v>10</v>
      </c>
      <c r="B81" s="350">
        <v>5725.77</v>
      </c>
      <c r="C81" s="359">
        <f t="shared" ref="C81:C89" si="41">B81/B80*100</f>
        <v>100.33452024644802</v>
      </c>
      <c r="D81" s="360">
        <f t="shared" si="40"/>
        <v>101.86698405751464</v>
      </c>
      <c r="E81" s="350">
        <v>4200.1400000000003</v>
      </c>
      <c r="F81" s="359">
        <f t="shared" ref="F81:F89" si="42">E81/E80*100</f>
        <v>100.32197503499209</v>
      </c>
      <c r="G81" s="360">
        <f>E81/E$78*100</f>
        <v>101.1421457313417</v>
      </c>
      <c r="H81" s="350">
        <v>3745.11</v>
      </c>
      <c r="I81" s="359">
        <f t="shared" ref="I81:I89" si="43">H81/H80*100</f>
        <v>100.50317199626446</v>
      </c>
      <c r="J81" s="360">
        <f>H81/H$78*100</f>
        <v>101.16751173049443</v>
      </c>
      <c r="K81" s="10"/>
      <c r="L81" s="10"/>
      <c r="M81" s="10"/>
    </row>
    <row r="82" spans="1:13" ht="16.5" customHeight="1" thickBot="1" x14ac:dyDescent="0.25">
      <c r="A82" s="353" t="s">
        <v>11</v>
      </c>
      <c r="B82" s="350">
        <v>5740.27</v>
      </c>
      <c r="C82" s="359">
        <f t="shared" si="41"/>
        <v>100.25324104880218</v>
      </c>
      <c r="D82" s="360">
        <f t="shared" si="40"/>
        <v>102.12495307632503</v>
      </c>
      <c r="E82" s="361">
        <v>4242.49</v>
      </c>
      <c r="F82" s="362">
        <f t="shared" si="42"/>
        <v>101.00829972334253</v>
      </c>
      <c r="G82" s="363">
        <f>E82/E$78*100</f>
        <v>102.16196170693354</v>
      </c>
      <c r="H82" s="361">
        <v>3771.9</v>
      </c>
      <c r="I82" s="362">
        <f t="shared" si="43"/>
        <v>100.71533279396331</v>
      </c>
      <c r="J82" s="363">
        <f>H82/H$78*100</f>
        <v>101.89119611873936</v>
      </c>
      <c r="K82" s="10"/>
      <c r="L82" s="10"/>
      <c r="M82" s="10"/>
    </row>
    <row r="83" spans="1:13" ht="16.5" customHeight="1" thickBot="1" x14ac:dyDescent="0.3">
      <c r="A83" s="352" t="s">
        <v>12</v>
      </c>
      <c r="B83" s="350">
        <v>5772.52</v>
      </c>
      <c r="C83" s="359">
        <f t="shared" si="41"/>
        <v>100.56182026280993</v>
      </c>
      <c r="D83" s="360">
        <f t="shared" si="40"/>
        <v>102.69871175609298</v>
      </c>
      <c r="E83" s="351">
        <v>4328.1099999999997</v>
      </c>
      <c r="F83" s="359">
        <f t="shared" si="42"/>
        <v>102.01815443289199</v>
      </c>
      <c r="G83" s="360">
        <f>E83/E78*100</f>
        <v>104.22374786585145</v>
      </c>
      <c r="H83" s="350">
        <v>3872.49</v>
      </c>
      <c r="I83" s="359">
        <f t="shared" si="43"/>
        <v>102.66682573769188</v>
      </c>
      <c r="J83" s="360">
        <f>H83/H78*100</f>
        <v>104.60845676127599</v>
      </c>
      <c r="K83" s="10"/>
      <c r="L83" s="169"/>
      <c r="M83" s="10"/>
    </row>
    <row r="84" spans="1:13" ht="16.5" customHeight="1" thickBot="1" x14ac:dyDescent="0.3">
      <c r="A84" s="352" t="s">
        <v>13</v>
      </c>
      <c r="B84" s="350">
        <v>5814.3</v>
      </c>
      <c r="C84" s="359">
        <f t="shared" si="41"/>
        <v>100.72377401897266</v>
      </c>
      <c r="D84" s="360">
        <f t="shared" si="40"/>
        <v>103.44201834960319</v>
      </c>
      <c r="E84" s="351">
        <v>4385.75</v>
      </c>
      <c r="F84" s="359">
        <f t="shared" si="42"/>
        <v>101.33175912811829</v>
      </c>
      <c r="G84" s="360">
        <f>E84/E78*100</f>
        <v>105.61175714172191</v>
      </c>
      <c r="H84" s="350">
        <v>4036.68</v>
      </c>
      <c r="I84" s="359">
        <f t="shared" si="43"/>
        <v>104.23990765631414</v>
      </c>
      <c r="J84" s="360">
        <f>H84/H78*100</f>
        <v>109.04375872864942</v>
      </c>
      <c r="K84" s="10"/>
      <c r="L84" s="169"/>
      <c r="M84" s="10"/>
    </row>
    <row r="85" spans="1:13" ht="16.5" customHeight="1" thickBot="1" x14ac:dyDescent="0.3">
      <c r="A85" s="352" t="s">
        <v>14</v>
      </c>
      <c r="B85" s="350">
        <v>5874.92</v>
      </c>
      <c r="C85" s="359">
        <f t="shared" si="41"/>
        <v>101.04260186092908</v>
      </c>
      <c r="D85" s="360">
        <f t="shared" si="40"/>
        <v>104.52050675789874</v>
      </c>
      <c r="E85" s="351">
        <v>4588.34</v>
      </c>
      <c r="F85" s="359">
        <f t="shared" si="42"/>
        <v>104.61927834463889</v>
      </c>
      <c r="G85" s="360">
        <f>E85/E78*100</f>
        <v>110.49025816876208</v>
      </c>
      <c r="H85" s="350">
        <v>4233.1899999999996</v>
      </c>
      <c r="I85" s="359">
        <f t="shared" si="43"/>
        <v>104.86810943646758</v>
      </c>
      <c r="J85" s="360">
        <f>H85/H78*100</f>
        <v>114.35212823719776</v>
      </c>
      <c r="K85" s="10"/>
      <c r="L85" s="169"/>
      <c r="M85" s="10"/>
    </row>
    <row r="86" spans="1:13" ht="16.5" customHeight="1" thickBot="1" x14ac:dyDescent="0.3">
      <c r="A86" s="354" t="s">
        <v>109</v>
      </c>
      <c r="B86" s="350">
        <v>6107.5</v>
      </c>
      <c r="C86" s="359">
        <f t="shared" si="41"/>
        <v>103.95886241855207</v>
      </c>
      <c r="D86" s="360">
        <f t="shared" ref="D86" si="44">B86/B$78*100</f>
        <v>108.65832981961738</v>
      </c>
      <c r="E86" s="350">
        <v>4625.53</v>
      </c>
      <c r="F86" s="359">
        <f t="shared" si="42"/>
        <v>100.81053278527745</v>
      </c>
      <c r="G86" s="360">
        <f t="shared" ref="G86:G91" si="45">E86/E$78*100</f>
        <v>111.38581793575761</v>
      </c>
      <c r="H86" s="350">
        <v>4066.84</v>
      </c>
      <c r="I86" s="359">
        <f t="shared" si="43"/>
        <v>96.070339389443902</v>
      </c>
      <c r="J86" s="360">
        <f t="shared" ref="J86:J91" si="46">H86/H$78*100</f>
        <v>109.85847769652798</v>
      </c>
      <c r="K86" s="10"/>
      <c r="L86" s="169"/>
      <c r="M86" s="10"/>
    </row>
    <row r="87" spans="1:13" ht="16.5" customHeight="1" thickBot="1" x14ac:dyDescent="0.3">
      <c r="A87" s="354" t="s">
        <v>117</v>
      </c>
      <c r="B87" s="350">
        <v>5974.9</v>
      </c>
      <c r="C87" s="359">
        <f t="shared" si="41"/>
        <v>97.828898894801469</v>
      </c>
      <c r="D87" s="360">
        <f t="shared" ref="D87" si="47">B87/B$78*100</f>
        <v>106.29924762001342</v>
      </c>
      <c r="E87" s="350">
        <v>4437.6000000000004</v>
      </c>
      <c r="F87" s="359">
        <f t="shared" si="42"/>
        <v>95.937114233395974</v>
      </c>
      <c r="G87" s="360">
        <f t="shared" si="45"/>
        <v>106.86033939283024</v>
      </c>
      <c r="H87" s="350">
        <v>3839.9</v>
      </c>
      <c r="I87" s="359">
        <f t="shared" si="43"/>
        <v>94.419746043611255</v>
      </c>
      <c r="J87" s="360">
        <f t="shared" si="46"/>
        <v>103.72809564843905</v>
      </c>
      <c r="K87" s="10"/>
      <c r="L87" s="169"/>
      <c r="M87" s="10"/>
    </row>
    <row r="88" spans="1:13" s="77" customFormat="1" ht="16.5" customHeight="1" thickBot="1" x14ac:dyDescent="0.3">
      <c r="A88" s="354" t="s">
        <v>123</v>
      </c>
      <c r="B88" s="350">
        <v>5756.2</v>
      </c>
      <c r="C88" s="359">
        <f t="shared" si="41"/>
        <v>96.339687693517888</v>
      </c>
      <c r="D88" s="360">
        <f t="shared" ref="D88" si="48">B88/B$78*100</f>
        <v>102.40836317768016</v>
      </c>
      <c r="E88" s="350">
        <v>4228.7</v>
      </c>
      <c r="F88" s="359">
        <f t="shared" si="42"/>
        <v>95.292500450694064</v>
      </c>
      <c r="G88" s="360">
        <f t="shared" si="45"/>
        <v>101.82988939752595</v>
      </c>
      <c r="H88" s="350">
        <v>3729.05</v>
      </c>
      <c r="I88" s="359">
        <f t="shared" si="43"/>
        <v>97.113206073074821</v>
      </c>
      <c r="J88" s="360">
        <f t="shared" si="46"/>
        <v>100.73367928274477</v>
      </c>
      <c r="K88" s="10"/>
      <c r="L88" s="505"/>
      <c r="M88" s="504"/>
    </row>
    <row r="89" spans="1:13" s="77" customFormat="1" ht="16.5" customHeight="1" thickBot="1" x14ac:dyDescent="0.3">
      <c r="A89" s="354" t="s">
        <v>124</v>
      </c>
      <c r="B89" s="350">
        <v>5683.44</v>
      </c>
      <c r="C89" s="359">
        <f t="shared" si="41"/>
        <v>98.735971647962202</v>
      </c>
      <c r="D89" s="360">
        <f>B89/B$78*100</f>
        <v>101.11389243225643</v>
      </c>
      <c r="E89" s="350">
        <v>4223.9399999999996</v>
      </c>
      <c r="F89" s="359">
        <f t="shared" si="42"/>
        <v>99.887435854990898</v>
      </c>
      <c r="G89" s="360">
        <f t="shared" si="45"/>
        <v>101.71526545316189</v>
      </c>
      <c r="H89" s="350">
        <v>3714.19</v>
      </c>
      <c r="I89" s="359">
        <f t="shared" si="43"/>
        <v>99.601507086255211</v>
      </c>
      <c r="J89" s="360">
        <f t="shared" si="46"/>
        <v>100.33226270904862</v>
      </c>
      <c r="K89" s="10"/>
      <c r="L89" s="505"/>
      <c r="M89" s="504"/>
    </row>
    <row r="90" spans="1:13" s="77" customFormat="1" ht="16.5" customHeight="1" thickBot="1" x14ac:dyDescent="0.3">
      <c r="A90" s="354" t="s">
        <v>128</v>
      </c>
      <c r="B90" s="350">
        <v>5697.84</v>
      </c>
      <c r="C90" s="359">
        <f>B90/B89*100</f>
        <v>100.25336767872979</v>
      </c>
      <c r="D90" s="360">
        <f>B90/B$78*100</f>
        <v>101.37008235438539</v>
      </c>
      <c r="E90" s="350">
        <v>4213.88</v>
      </c>
      <c r="F90" s="359">
        <f t="shared" ref="F90" si="49">E90/E89*100</f>
        <v>99.761833738168633</v>
      </c>
      <c r="G90" s="360">
        <f t="shared" si="45"/>
        <v>101.47301400772027</v>
      </c>
      <c r="H90" s="350">
        <v>3720.01</v>
      </c>
      <c r="I90" s="359">
        <f t="shared" ref="I90" si="50">H90/H89*100</f>
        <v>100.1566963456366</v>
      </c>
      <c r="J90" s="360">
        <f t="shared" si="46"/>
        <v>100.48947969820823</v>
      </c>
      <c r="K90" s="10"/>
      <c r="L90" s="505"/>
      <c r="M90" s="504"/>
    </row>
    <row r="91" spans="1:13" ht="16.5" customHeight="1" thickBot="1" x14ac:dyDescent="0.3">
      <c r="A91" s="354" t="s">
        <v>129</v>
      </c>
      <c r="B91" s="350">
        <v>5748.02</v>
      </c>
      <c r="C91" s="359">
        <f>B91/B90*100</f>
        <v>100.88068461030848</v>
      </c>
      <c r="D91" s="360">
        <f>B91/B$78*100</f>
        <v>102.26283306913749</v>
      </c>
      <c r="E91" s="350">
        <v>4250.62</v>
      </c>
      <c r="F91" s="359">
        <f>E91/E90*100</f>
        <v>100.8718805471442</v>
      </c>
      <c r="G91" s="360">
        <f t="shared" si="45"/>
        <v>102.35773747745446</v>
      </c>
      <c r="H91" s="350">
        <v>3749.64</v>
      </c>
      <c r="I91" s="359">
        <f>H91/H90*100</f>
        <v>100.79650323520634</v>
      </c>
      <c r="J91" s="360">
        <f t="shared" si="46"/>
        <v>101.28988165504647</v>
      </c>
      <c r="K91" s="10"/>
      <c r="L91" s="169"/>
      <c r="M91" s="10"/>
    </row>
    <row r="92" spans="1:13" ht="18" customHeight="1" x14ac:dyDescent="0.2">
      <c r="A92" s="932" t="s">
        <v>254</v>
      </c>
      <c r="B92" s="932"/>
      <c r="C92" s="932"/>
      <c r="D92" s="932"/>
      <c r="E92" s="932"/>
      <c r="F92" s="932"/>
      <c r="G92" s="932"/>
      <c r="H92" s="932"/>
      <c r="I92" s="932"/>
      <c r="J92" s="932"/>
      <c r="K92" s="10"/>
      <c r="L92" s="10"/>
      <c r="M92" s="10"/>
    </row>
    <row r="93" spans="1:13" ht="9.75" customHeight="1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10"/>
      <c r="L93" s="10"/>
      <c r="M93" s="10"/>
    </row>
    <row r="94" spans="1:13" ht="24" customHeight="1" x14ac:dyDescent="0.3">
      <c r="A94" s="931" t="s">
        <v>388</v>
      </c>
      <c r="B94" s="931"/>
      <c r="C94" s="931"/>
      <c r="D94" s="931"/>
      <c r="E94" s="931"/>
      <c r="F94" s="931"/>
      <c r="G94" s="931"/>
      <c r="H94" s="931"/>
      <c r="I94" s="931"/>
      <c r="J94" s="931"/>
      <c r="K94" s="79"/>
    </row>
    <row r="95" spans="1:13" ht="6" customHeight="1" x14ac:dyDescent="0.25">
      <c r="A95" s="63"/>
      <c r="B95" s="63"/>
      <c r="C95" s="63"/>
      <c r="D95" s="63"/>
      <c r="E95" s="63"/>
      <c r="F95" s="63"/>
      <c r="G95" s="63"/>
      <c r="H95" s="14"/>
      <c r="I95" s="14"/>
      <c r="J95" s="14"/>
    </row>
    <row r="97" spans="13:14" x14ac:dyDescent="0.25">
      <c r="N97" s="80"/>
    </row>
    <row r="98" spans="13:14" x14ac:dyDescent="0.25">
      <c r="N98" s="80"/>
    </row>
    <row r="99" spans="13:14" x14ac:dyDescent="0.25">
      <c r="N99" s="80"/>
    </row>
    <row r="100" spans="13:14" x14ac:dyDescent="0.25">
      <c r="N100" s="80"/>
    </row>
    <row r="101" spans="13:14" x14ac:dyDescent="0.25">
      <c r="N101" s="80"/>
    </row>
    <row r="102" spans="13:14" x14ac:dyDescent="0.25">
      <c r="N102" s="80"/>
    </row>
    <row r="103" spans="13:14" x14ac:dyDescent="0.25">
      <c r="M103" s="80"/>
      <c r="N103" s="80"/>
    </row>
    <row r="104" spans="13:14" x14ac:dyDescent="0.25">
      <c r="M104" s="80"/>
      <c r="N104" s="80"/>
    </row>
    <row r="105" spans="13:14" x14ac:dyDescent="0.25">
      <c r="M105" s="80"/>
      <c r="N105" s="80"/>
    </row>
    <row r="106" spans="13:14" x14ac:dyDescent="0.25">
      <c r="M106" s="80"/>
      <c r="N106" s="80"/>
    </row>
    <row r="107" spans="13:14" x14ac:dyDescent="0.25">
      <c r="M107" s="80"/>
      <c r="N107" s="80"/>
    </row>
    <row r="108" spans="13:14" x14ac:dyDescent="0.25">
      <c r="M108" s="80"/>
      <c r="N108" s="80"/>
    </row>
    <row r="109" spans="13:14" x14ac:dyDescent="0.25">
      <c r="M109" s="80"/>
      <c r="N109" s="80"/>
    </row>
    <row r="110" spans="13:14" x14ac:dyDescent="0.25">
      <c r="M110" s="80"/>
      <c r="N110" s="80"/>
    </row>
    <row r="111" spans="13:14" x14ac:dyDescent="0.25">
      <c r="M111" s="80"/>
    </row>
    <row r="112" spans="13:14" x14ac:dyDescent="0.25">
      <c r="M112" s="80"/>
    </row>
    <row r="113" spans="13:13" x14ac:dyDescent="0.25">
      <c r="M113" s="80"/>
    </row>
    <row r="114" spans="13:13" x14ac:dyDescent="0.25">
      <c r="M114" s="80"/>
    </row>
    <row r="115" spans="13:13" x14ac:dyDescent="0.25">
      <c r="M115" s="80"/>
    </row>
    <row r="116" spans="13:13" x14ac:dyDescent="0.25">
      <c r="M116" s="80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94:J94"/>
    <mergeCell ref="A92:J92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93"/>
  <sheetViews>
    <sheetView view="pageBreakPreview" zoomScale="82" zoomScaleNormal="32" zoomScaleSheetLayoutView="82" workbookViewId="0">
      <pane ySplit="4" topLeftCell="A24" activePane="bottomLeft" state="frozen"/>
      <selection activeCell="E5" sqref="E5:E6"/>
      <selection pane="bottomLeft" activeCell="J102" sqref="J102"/>
    </sheetView>
  </sheetViews>
  <sheetFormatPr defaultRowHeight="15.75" x14ac:dyDescent="0.25"/>
  <cols>
    <col min="1" max="1" width="41.42578125" style="61" customWidth="1"/>
    <col min="2" max="2" width="11.85546875" style="61" customWidth="1"/>
    <col min="3" max="3" width="15" style="61" customWidth="1"/>
    <col min="4" max="4" width="15.85546875" style="61" customWidth="1"/>
    <col min="5" max="5" width="8.42578125" style="61" customWidth="1"/>
    <col min="6" max="6" width="15.7109375" style="62" customWidth="1"/>
    <col min="7" max="7" width="4.140625" style="62" customWidth="1"/>
    <col min="8" max="8" width="7.85546875" style="62" customWidth="1"/>
    <col min="9" max="9" width="10.85546875" style="62" customWidth="1"/>
    <col min="10" max="10" width="17.85546875" style="62" customWidth="1"/>
    <col min="11" max="11" width="7.28515625" style="61" customWidth="1"/>
    <col min="12" max="16384" width="9.140625" style="61"/>
  </cols>
  <sheetData>
    <row r="1" spans="1:10" ht="20.25" x14ac:dyDescent="0.2">
      <c r="A1" s="926" t="s">
        <v>107</v>
      </c>
      <c r="B1" s="926"/>
      <c r="C1" s="926"/>
      <c r="D1" s="926"/>
      <c r="E1" s="926"/>
      <c r="F1" s="926"/>
      <c r="G1" s="926"/>
      <c r="H1" s="926"/>
      <c r="I1" s="926"/>
      <c r="J1" s="926"/>
    </row>
    <row r="2" spans="1:10" ht="23.25" thickBot="1" x14ac:dyDescent="0.25">
      <c r="A2" s="364"/>
      <c r="B2" s="536"/>
      <c r="C2" s="364"/>
      <c r="D2" s="364"/>
      <c r="E2" s="536"/>
      <c r="F2" s="364"/>
      <c r="G2" s="536"/>
      <c r="H2" s="364"/>
      <c r="I2" s="536"/>
      <c r="J2" s="364"/>
    </row>
    <row r="3" spans="1:10" ht="19.5" thickBot="1" x14ac:dyDescent="0.25">
      <c r="A3" s="1045" t="s">
        <v>60</v>
      </c>
      <c r="B3" s="1046"/>
      <c r="C3" s="927" t="s">
        <v>36</v>
      </c>
      <c r="D3" s="962" t="s">
        <v>46</v>
      </c>
      <c r="E3" s="963"/>
      <c r="F3" s="963"/>
      <c r="G3" s="963"/>
      <c r="H3" s="963"/>
      <c r="I3" s="964"/>
      <c r="J3" s="339" t="s">
        <v>47</v>
      </c>
    </row>
    <row r="4" spans="1:10" ht="28.5" customHeight="1" thickBot="1" x14ac:dyDescent="0.25">
      <c r="A4" s="1047"/>
      <c r="B4" s="1048"/>
      <c r="C4" s="1042"/>
      <c r="D4" s="993" t="s">
        <v>570</v>
      </c>
      <c r="E4" s="994"/>
      <c r="F4" s="993" t="s">
        <v>571</v>
      </c>
      <c r="G4" s="994"/>
      <c r="H4" s="960" t="s">
        <v>52</v>
      </c>
      <c r="I4" s="961"/>
      <c r="J4" s="636" t="s">
        <v>571</v>
      </c>
    </row>
    <row r="5" spans="1:10" ht="23.25" customHeight="1" x14ac:dyDescent="0.3">
      <c r="A5" s="1049" t="s">
        <v>33</v>
      </c>
      <c r="B5" s="1050"/>
      <c r="C5" s="340"/>
      <c r="D5" s="816"/>
      <c r="E5" s="817"/>
      <c r="F5" s="816"/>
      <c r="G5" s="817"/>
      <c r="H5" s="816"/>
      <c r="I5" s="817"/>
      <c r="J5" s="646"/>
    </row>
    <row r="6" spans="1:10" ht="21.75" customHeight="1" x14ac:dyDescent="0.25">
      <c r="A6" s="1038" t="s">
        <v>64</v>
      </c>
      <c r="B6" s="1039"/>
      <c r="C6" s="6" t="s">
        <v>41</v>
      </c>
      <c r="D6" s="973">
        <v>45</v>
      </c>
      <c r="E6" s="974"/>
      <c r="F6" s="973">
        <v>44</v>
      </c>
      <c r="G6" s="974"/>
      <c r="H6" s="973">
        <f>F6/D6*100</f>
        <v>97.777777777777771</v>
      </c>
      <c r="I6" s="974"/>
      <c r="J6" s="646">
        <v>46.1</v>
      </c>
    </row>
    <row r="7" spans="1:10" ht="21.75" customHeight="1" x14ac:dyDescent="0.25">
      <c r="A7" s="1038" t="s">
        <v>270</v>
      </c>
      <c r="B7" s="1039"/>
      <c r="C7" s="6" t="s">
        <v>41</v>
      </c>
      <c r="D7" s="973">
        <v>94.9</v>
      </c>
      <c r="E7" s="974"/>
      <c r="F7" s="973">
        <v>95.1</v>
      </c>
      <c r="G7" s="974"/>
      <c r="H7" s="973">
        <f t="shared" ref="H7:H33" si="0">F7/D7*100</f>
        <v>100.21074815595364</v>
      </c>
      <c r="I7" s="974"/>
      <c r="J7" s="646">
        <v>79</v>
      </c>
    </row>
    <row r="8" spans="1:10" ht="21.75" customHeight="1" x14ac:dyDescent="0.25">
      <c r="A8" s="1038" t="s">
        <v>216</v>
      </c>
      <c r="B8" s="1039"/>
      <c r="C8" s="6" t="s">
        <v>41</v>
      </c>
      <c r="D8" s="973">
        <v>92.7</v>
      </c>
      <c r="E8" s="974"/>
      <c r="F8" s="973">
        <v>92.3</v>
      </c>
      <c r="G8" s="974"/>
      <c r="H8" s="973">
        <f t="shared" si="0"/>
        <v>99.568500539374313</v>
      </c>
      <c r="I8" s="974"/>
      <c r="J8" s="646">
        <v>77.5</v>
      </c>
    </row>
    <row r="9" spans="1:10" ht="21.75" customHeight="1" x14ac:dyDescent="0.25">
      <c r="A9" s="1038" t="s">
        <v>65</v>
      </c>
      <c r="B9" s="1039"/>
      <c r="C9" s="6" t="s">
        <v>41</v>
      </c>
      <c r="D9" s="973">
        <v>107.6</v>
      </c>
      <c r="E9" s="974"/>
      <c r="F9" s="973">
        <v>98</v>
      </c>
      <c r="G9" s="974"/>
      <c r="H9" s="973">
        <f t="shared" si="0"/>
        <v>91.078066914498152</v>
      </c>
      <c r="I9" s="974"/>
      <c r="J9" s="646">
        <v>118</v>
      </c>
    </row>
    <row r="10" spans="1:10" ht="21.75" customHeight="1" x14ac:dyDescent="0.25">
      <c r="A10" s="1038" t="s">
        <v>271</v>
      </c>
      <c r="B10" s="1039"/>
      <c r="C10" s="6" t="s">
        <v>41</v>
      </c>
      <c r="D10" s="973">
        <v>103</v>
      </c>
      <c r="E10" s="974"/>
      <c r="F10" s="973">
        <v>101.5</v>
      </c>
      <c r="G10" s="974"/>
      <c r="H10" s="973">
        <f t="shared" si="0"/>
        <v>98.543689320388353</v>
      </c>
      <c r="I10" s="974"/>
      <c r="J10" s="646">
        <v>104.6</v>
      </c>
    </row>
    <row r="11" spans="1:10" ht="21.75" customHeight="1" x14ac:dyDescent="0.25">
      <c r="A11" s="1038" t="s">
        <v>66</v>
      </c>
      <c r="B11" s="1039"/>
      <c r="C11" s="6" t="s">
        <v>41</v>
      </c>
      <c r="D11" s="973">
        <v>124.5</v>
      </c>
      <c r="E11" s="974"/>
      <c r="F11" s="973">
        <v>96.2</v>
      </c>
      <c r="G11" s="974"/>
      <c r="H11" s="973">
        <f t="shared" si="0"/>
        <v>77.269076305220892</v>
      </c>
      <c r="I11" s="974"/>
      <c r="J11" s="646">
        <v>101.5</v>
      </c>
    </row>
    <row r="12" spans="1:10" ht="21.75" customHeight="1" x14ac:dyDescent="0.25">
      <c r="A12" s="1038" t="s">
        <v>67</v>
      </c>
      <c r="B12" s="1039"/>
      <c r="C12" s="6" t="s">
        <v>41</v>
      </c>
      <c r="D12" s="973">
        <v>34.4</v>
      </c>
      <c r="E12" s="974"/>
      <c r="F12" s="973">
        <v>39.299999999999997</v>
      </c>
      <c r="G12" s="974"/>
      <c r="H12" s="973">
        <f t="shared" si="0"/>
        <v>114.24418604651163</v>
      </c>
      <c r="I12" s="974"/>
      <c r="J12" s="646">
        <v>41.4</v>
      </c>
    </row>
    <row r="13" spans="1:10" ht="21.75" customHeight="1" x14ac:dyDescent="0.25">
      <c r="A13" s="1038" t="s">
        <v>280</v>
      </c>
      <c r="B13" s="1039"/>
      <c r="C13" s="6" t="s">
        <v>41</v>
      </c>
      <c r="D13" s="973">
        <v>38.299999999999997</v>
      </c>
      <c r="E13" s="974"/>
      <c r="F13" s="973">
        <v>38.799999999999997</v>
      </c>
      <c r="G13" s="974"/>
      <c r="H13" s="973">
        <f t="shared" si="0"/>
        <v>101.30548302872062</v>
      </c>
      <c r="I13" s="974"/>
      <c r="J13" s="646">
        <v>41.1</v>
      </c>
    </row>
    <row r="14" spans="1:10" ht="21.75" customHeight="1" x14ac:dyDescent="0.25">
      <c r="A14" s="1038" t="s">
        <v>68</v>
      </c>
      <c r="B14" s="1039"/>
      <c r="C14" s="6" t="s">
        <v>41</v>
      </c>
      <c r="D14" s="973">
        <v>38.799999999999997</v>
      </c>
      <c r="E14" s="974"/>
      <c r="F14" s="973">
        <v>40.1</v>
      </c>
      <c r="G14" s="974"/>
      <c r="H14" s="973">
        <f t="shared" si="0"/>
        <v>103.35051546391753</v>
      </c>
      <c r="I14" s="974"/>
      <c r="J14" s="646">
        <v>44.7</v>
      </c>
    </row>
    <row r="15" spans="1:10" ht="21.75" customHeight="1" x14ac:dyDescent="0.25">
      <c r="A15" s="1038" t="s">
        <v>272</v>
      </c>
      <c r="B15" s="1039"/>
      <c r="C15" s="6" t="s">
        <v>41</v>
      </c>
      <c r="D15" s="973">
        <v>420</v>
      </c>
      <c r="E15" s="974"/>
      <c r="F15" s="973">
        <v>399.8</v>
      </c>
      <c r="G15" s="974"/>
      <c r="H15" s="973">
        <f t="shared" si="0"/>
        <v>95.19047619047619</v>
      </c>
      <c r="I15" s="974"/>
      <c r="J15" s="646">
        <v>412.7</v>
      </c>
    </row>
    <row r="16" spans="1:10" ht="21.75" customHeight="1" x14ac:dyDescent="0.25">
      <c r="A16" s="1038" t="s">
        <v>273</v>
      </c>
      <c r="B16" s="1039"/>
      <c r="C16" s="6" t="s">
        <v>41</v>
      </c>
      <c r="D16" s="973">
        <v>287.89999999999998</v>
      </c>
      <c r="E16" s="974"/>
      <c r="F16" s="973">
        <v>279</v>
      </c>
      <c r="G16" s="974"/>
      <c r="H16" s="973">
        <f t="shared" si="0"/>
        <v>96.908648836401539</v>
      </c>
      <c r="I16" s="974"/>
      <c r="J16" s="646">
        <v>328.2</v>
      </c>
    </row>
    <row r="17" spans="1:10" ht="21.75" customHeight="1" x14ac:dyDescent="0.25">
      <c r="A17" s="1038" t="s">
        <v>274</v>
      </c>
      <c r="B17" s="1039"/>
      <c r="C17" s="6" t="s">
        <v>41</v>
      </c>
      <c r="D17" s="973">
        <v>147.5</v>
      </c>
      <c r="E17" s="974"/>
      <c r="F17" s="973">
        <v>149.4</v>
      </c>
      <c r="G17" s="974"/>
      <c r="H17" s="973">
        <f t="shared" si="0"/>
        <v>101.28813559322035</v>
      </c>
      <c r="I17" s="974"/>
      <c r="J17" s="646">
        <v>164.9</v>
      </c>
    </row>
    <row r="18" spans="1:10" ht="21.75" customHeight="1" x14ac:dyDescent="0.25">
      <c r="A18" s="1038" t="s">
        <v>275</v>
      </c>
      <c r="B18" s="1039"/>
      <c r="C18" s="6" t="s">
        <v>41</v>
      </c>
      <c r="D18" s="973">
        <v>206.4</v>
      </c>
      <c r="E18" s="974"/>
      <c r="F18" s="973">
        <v>208.5</v>
      </c>
      <c r="G18" s="974"/>
      <c r="H18" s="973">
        <f t="shared" si="0"/>
        <v>101.01744186046511</v>
      </c>
      <c r="I18" s="974"/>
      <c r="J18" s="646">
        <v>221.8</v>
      </c>
    </row>
    <row r="19" spans="1:10" ht="21.75" customHeight="1" x14ac:dyDescent="0.25">
      <c r="A19" s="1038" t="s">
        <v>276</v>
      </c>
      <c r="B19" s="1039"/>
      <c r="C19" s="6" t="s">
        <v>41</v>
      </c>
      <c r="D19" s="973">
        <v>119.7</v>
      </c>
      <c r="E19" s="974"/>
      <c r="F19" s="973">
        <v>128.9</v>
      </c>
      <c r="G19" s="974"/>
      <c r="H19" s="973">
        <f t="shared" si="0"/>
        <v>107.68588137009189</v>
      </c>
      <c r="I19" s="974"/>
      <c r="J19" s="646">
        <v>137.80000000000001</v>
      </c>
    </row>
    <row r="20" spans="1:10" ht="21.75" customHeight="1" x14ac:dyDescent="0.25">
      <c r="A20" s="1038" t="s">
        <v>277</v>
      </c>
      <c r="B20" s="1039"/>
      <c r="C20" s="6" t="s">
        <v>41</v>
      </c>
      <c r="D20" s="973">
        <v>159.4</v>
      </c>
      <c r="E20" s="974"/>
      <c r="F20" s="973">
        <v>149.5</v>
      </c>
      <c r="G20" s="974"/>
      <c r="H20" s="973">
        <f t="shared" si="0"/>
        <v>93.789209535759085</v>
      </c>
      <c r="I20" s="974"/>
      <c r="J20" s="646">
        <v>154</v>
      </c>
    </row>
    <row r="21" spans="1:10" ht="21.75" customHeight="1" x14ac:dyDescent="0.25">
      <c r="A21" s="1038" t="s">
        <v>69</v>
      </c>
      <c r="B21" s="1039"/>
      <c r="C21" s="6" t="s">
        <v>41</v>
      </c>
      <c r="D21" s="973">
        <v>448.8</v>
      </c>
      <c r="E21" s="974"/>
      <c r="F21" s="973">
        <v>427</v>
      </c>
      <c r="G21" s="974"/>
      <c r="H21" s="973">
        <f t="shared" si="0"/>
        <v>95.14260249554367</v>
      </c>
      <c r="I21" s="974"/>
      <c r="J21" s="646">
        <v>458.4</v>
      </c>
    </row>
    <row r="22" spans="1:10" ht="21.75" customHeight="1" x14ac:dyDescent="0.25">
      <c r="A22" s="1038" t="s">
        <v>70</v>
      </c>
      <c r="B22" s="1039"/>
      <c r="C22" s="6" t="s">
        <v>41</v>
      </c>
      <c r="D22" s="973">
        <v>346.4</v>
      </c>
      <c r="E22" s="974"/>
      <c r="F22" s="973">
        <v>282.3</v>
      </c>
      <c r="G22" s="974"/>
      <c r="H22" s="973">
        <f t="shared" si="0"/>
        <v>81.495381062355662</v>
      </c>
      <c r="I22" s="974"/>
      <c r="J22" s="646">
        <v>365.7</v>
      </c>
    </row>
    <row r="23" spans="1:10" ht="21.75" customHeight="1" x14ac:dyDescent="0.25">
      <c r="A23" s="1038" t="s">
        <v>71</v>
      </c>
      <c r="B23" s="1039"/>
      <c r="C23" s="6" t="s">
        <v>41</v>
      </c>
      <c r="D23" s="973">
        <v>311.7</v>
      </c>
      <c r="E23" s="974"/>
      <c r="F23" s="973">
        <v>282.3</v>
      </c>
      <c r="G23" s="974"/>
      <c r="H23" s="973">
        <f t="shared" si="0"/>
        <v>90.567853705486058</v>
      </c>
      <c r="I23" s="974"/>
      <c r="J23" s="646">
        <v>296.60000000000002</v>
      </c>
    </row>
    <row r="24" spans="1:10" ht="21.75" customHeight="1" x14ac:dyDescent="0.25">
      <c r="A24" s="1038" t="s">
        <v>72</v>
      </c>
      <c r="B24" s="1039"/>
      <c r="C24" s="6" t="s">
        <v>41</v>
      </c>
      <c r="D24" s="973">
        <v>327.8</v>
      </c>
      <c r="E24" s="974"/>
      <c r="F24" s="973">
        <v>308</v>
      </c>
      <c r="G24" s="974"/>
      <c r="H24" s="973">
        <f t="shared" si="0"/>
        <v>93.959731543624159</v>
      </c>
      <c r="I24" s="974"/>
      <c r="J24" s="646">
        <v>376</v>
      </c>
    </row>
    <row r="25" spans="1:10" ht="21.75" customHeight="1" x14ac:dyDescent="0.25">
      <c r="A25" s="1038" t="s">
        <v>278</v>
      </c>
      <c r="B25" s="1039"/>
      <c r="C25" s="6" t="s">
        <v>41</v>
      </c>
      <c r="D25" s="973">
        <v>177.9</v>
      </c>
      <c r="E25" s="974"/>
      <c r="F25" s="973">
        <v>158.4</v>
      </c>
      <c r="G25" s="974"/>
      <c r="H25" s="973">
        <f t="shared" si="0"/>
        <v>89.038785834738619</v>
      </c>
      <c r="I25" s="974"/>
      <c r="J25" s="646">
        <v>177.8</v>
      </c>
    </row>
    <row r="26" spans="1:10" ht="21.75" customHeight="1" x14ac:dyDescent="0.25">
      <c r="A26" s="1038" t="s">
        <v>73</v>
      </c>
      <c r="B26" s="1039"/>
      <c r="C26" s="6" t="s">
        <v>44</v>
      </c>
      <c r="D26" s="973">
        <v>63.7</v>
      </c>
      <c r="E26" s="974"/>
      <c r="F26" s="973">
        <v>56.1</v>
      </c>
      <c r="G26" s="974"/>
      <c r="H26" s="973">
        <f t="shared" si="0"/>
        <v>88.069073783359499</v>
      </c>
      <c r="I26" s="974"/>
      <c r="J26" s="646">
        <v>53.8</v>
      </c>
    </row>
    <row r="27" spans="1:10" ht="21.75" customHeight="1" x14ac:dyDescent="0.25">
      <c r="A27" s="1038" t="s">
        <v>279</v>
      </c>
      <c r="B27" s="1039"/>
      <c r="C27" s="6" t="s">
        <v>42</v>
      </c>
      <c r="D27" s="973">
        <v>76.7</v>
      </c>
      <c r="E27" s="974"/>
      <c r="F27" s="973">
        <v>79.400000000000006</v>
      </c>
      <c r="G27" s="974"/>
      <c r="H27" s="973">
        <f t="shared" si="0"/>
        <v>103.52020860495436</v>
      </c>
      <c r="I27" s="974"/>
      <c r="J27" s="646">
        <v>82.4</v>
      </c>
    </row>
    <row r="28" spans="1:10" ht="21.75" customHeight="1" x14ac:dyDescent="0.25">
      <c r="A28" s="1038" t="s">
        <v>74</v>
      </c>
      <c r="B28" s="1039"/>
      <c r="C28" s="6" t="s">
        <v>42</v>
      </c>
      <c r="D28" s="973">
        <v>95</v>
      </c>
      <c r="E28" s="974"/>
      <c r="F28" s="973">
        <v>99.7</v>
      </c>
      <c r="G28" s="974"/>
      <c r="H28" s="973">
        <f t="shared" si="0"/>
        <v>104.94736842105263</v>
      </c>
      <c r="I28" s="974"/>
      <c r="J28" s="646">
        <v>112.6</v>
      </c>
    </row>
    <row r="29" spans="1:10" ht="21.75" customHeight="1" x14ac:dyDescent="0.25">
      <c r="A29" s="1038" t="s">
        <v>75</v>
      </c>
      <c r="B29" s="1039"/>
      <c r="C29" s="6" t="s">
        <v>43</v>
      </c>
      <c r="D29" s="973">
        <v>385.3</v>
      </c>
      <c r="E29" s="974"/>
      <c r="F29" s="973">
        <v>385.9</v>
      </c>
      <c r="G29" s="974"/>
      <c r="H29" s="973">
        <f t="shared" si="0"/>
        <v>100.15572281339216</v>
      </c>
      <c r="I29" s="974"/>
      <c r="J29" s="646">
        <v>542.5</v>
      </c>
    </row>
    <row r="30" spans="1:10" ht="21.75" customHeight="1" x14ac:dyDescent="0.25">
      <c r="A30" s="1038" t="s">
        <v>76</v>
      </c>
      <c r="B30" s="1039"/>
      <c r="C30" s="6" t="s">
        <v>43</v>
      </c>
      <c r="D30" s="973">
        <v>452.9</v>
      </c>
      <c r="E30" s="974"/>
      <c r="F30" s="973">
        <v>425</v>
      </c>
      <c r="G30" s="974"/>
      <c r="H30" s="973">
        <f t="shared" si="0"/>
        <v>93.839699712960922</v>
      </c>
      <c r="I30" s="974"/>
      <c r="J30" s="646">
        <v>576.29999999999995</v>
      </c>
    </row>
    <row r="31" spans="1:10" ht="21.75" customHeight="1" x14ac:dyDescent="0.25">
      <c r="A31" s="1038" t="s">
        <v>77</v>
      </c>
      <c r="B31" s="1039"/>
      <c r="C31" s="6" t="s">
        <v>43</v>
      </c>
      <c r="D31" s="973">
        <v>533.79999999999995</v>
      </c>
      <c r="E31" s="974"/>
      <c r="F31" s="973">
        <v>680.4</v>
      </c>
      <c r="G31" s="974"/>
      <c r="H31" s="973">
        <f t="shared" si="0"/>
        <v>127.46346946421883</v>
      </c>
      <c r="I31" s="974"/>
      <c r="J31" s="646">
        <v>567.6</v>
      </c>
    </row>
    <row r="32" spans="1:10" ht="21.75" customHeight="1" x14ac:dyDescent="0.25">
      <c r="A32" s="1038" t="s">
        <v>78</v>
      </c>
      <c r="B32" s="1039"/>
      <c r="C32" s="6" t="s">
        <v>43</v>
      </c>
      <c r="D32" s="973">
        <v>127.2</v>
      </c>
      <c r="E32" s="974"/>
      <c r="F32" s="973">
        <v>109.3</v>
      </c>
      <c r="G32" s="974"/>
      <c r="H32" s="973">
        <f t="shared" si="0"/>
        <v>85.927672955974842</v>
      </c>
      <c r="I32" s="974"/>
      <c r="J32" s="646">
        <v>106.6</v>
      </c>
    </row>
    <row r="33" spans="1:10" ht="21.75" customHeight="1" x14ac:dyDescent="0.25">
      <c r="A33" s="1038" t="s">
        <v>79</v>
      </c>
      <c r="B33" s="1039"/>
      <c r="C33" s="6" t="s">
        <v>42</v>
      </c>
      <c r="D33" s="973">
        <v>147.69999999999999</v>
      </c>
      <c r="E33" s="974"/>
      <c r="F33" s="973">
        <v>154.6</v>
      </c>
      <c r="G33" s="974"/>
      <c r="H33" s="973">
        <f t="shared" si="0"/>
        <v>104.6716316858497</v>
      </c>
      <c r="I33" s="974"/>
      <c r="J33" s="646">
        <v>123.6</v>
      </c>
    </row>
    <row r="34" spans="1:10" ht="21.75" customHeight="1" thickBot="1" x14ac:dyDescent="0.3">
      <c r="A34" s="1040" t="s">
        <v>80</v>
      </c>
      <c r="B34" s="1041"/>
      <c r="C34" s="6" t="s">
        <v>42</v>
      </c>
      <c r="D34" s="977">
        <v>683</v>
      </c>
      <c r="E34" s="978"/>
      <c r="F34" s="977">
        <v>710.7</v>
      </c>
      <c r="G34" s="978"/>
      <c r="H34" s="977">
        <f>F34/D34*100</f>
        <v>104.05563689604686</v>
      </c>
      <c r="I34" s="978"/>
      <c r="J34" s="646">
        <v>747.8</v>
      </c>
    </row>
    <row r="35" spans="1:10" ht="27" customHeight="1" thickBot="1" x14ac:dyDescent="0.25">
      <c r="A35" s="993" t="s">
        <v>40</v>
      </c>
      <c r="B35" s="994"/>
      <c r="C35" s="186"/>
      <c r="D35" s="975"/>
      <c r="E35" s="976"/>
      <c r="F35" s="975"/>
      <c r="G35" s="976"/>
      <c r="H35" s="975"/>
      <c r="I35" s="976"/>
      <c r="J35" s="507"/>
    </row>
    <row r="36" spans="1:10" s="13" customFormat="1" ht="39.75" customHeight="1" x14ac:dyDescent="0.25">
      <c r="A36" s="1032" t="s">
        <v>81</v>
      </c>
      <c r="B36" s="1033"/>
      <c r="C36" s="342" t="s">
        <v>29</v>
      </c>
      <c r="D36" s="816">
        <v>900</v>
      </c>
      <c r="E36" s="817"/>
      <c r="F36" s="816">
        <v>900</v>
      </c>
      <c r="G36" s="817"/>
      <c r="H36" s="816">
        <f t="shared" ref="H36:H58" si="1">F36/D36*100</f>
        <v>100</v>
      </c>
      <c r="I36" s="817"/>
      <c r="J36" s="517" t="s">
        <v>522</v>
      </c>
    </row>
    <row r="37" spans="1:10" s="13" customFormat="1" ht="21.75" customHeight="1" x14ac:dyDescent="0.25">
      <c r="A37" s="1016" t="s">
        <v>82</v>
      </c>
      <c r="B37" s="1017"/>
      <c r="C37" s="342" t="s">
        <v>29</v>
      </c>
      <c r="D37" s="973">
        <v>855.6</v>
      </c>
      <c r="E37" s="974"/>
      <c r="F37" s="973">
        <v>838.9</v>
      </c>
      <c r="G37" s="974"/>
      <c r="H37" s="973">
        <f t="shared" si="1"/>
        <v>98.048153342683491</v>
      </c>
      <c r="I37" s="974"/>
      <c r="J37" s="646">
        <v>566.70000000000005</v>
      </c>
    </row>
    <row r="38" spans="1:10" s="13" customFormat="1" ht="21.75" customHeight="1" x14ac:dyDescent="0.25">
      <c r="A38" s="1016" t="s">
        <v>83</v>
      </c>
      <c r="B38" s="1017"/>
      <c r="C38" s="342" t="s">
        <v>29</v>
      </c>
      <c r="D38" s="973">
        <v>588.9</v>
      </c>
      <c r="E38" s="974"/>
      <c r="F38" s="973">
        <v>583.29999999999995</v>
      </c>
      <c r="G38" s="974"/>
      <c r="H38" s="973">
        <f t="shared" si="1"/>
        <v>99.04907454576329</v>
      </c>
      <c r="I38" s="974"/>
      <c r="J38" s="646">
        <v>475</v>
      </c>
    </row>
    <row r="39" spans="1:10" s="13" customFormat="1" ht="16.5" x14ac:dyDescent="0.25">
      <c r="A39" s="1016" t="s">
        <v>84</v>
      </c>
      <c r="B39" s="1017"/>
      <c r="C39" s="342" t="s">
        <v>29</v>
      </c>
      <c r="D39" s="973">
        <v>3000</v>
      </c>
      <c r="E39" s="974"/>
      <c r="F39" s="973">
        <v>3000</v>
      </c>
      <c r="G39" s="974"/>
      <c r="H39" s="973">
        <f t="shared" si="1"/>
        <v>100</v>
      </c>
      <c r="I39" s="974"/>
      <c r="J39" s="646">
        <v>2000</v>
      </c>
    </row>
    <row r="40" spans="1:10" s="13" customFormat="1" ht="16.5" x14ac:dyDescent="0.25">
      <c r="A40" s="1016" t="s">
        <v>85</v>
      </c>
      <c r="B40" s="1017"/>
      <c r="C40" s="342" t="s">
        <v>29</v>
      </c>
      <c r="D40" s="973">
        <v>3250</v>
      </c>
      <c r="E40" s="974"/>
      <c r="F40" s="973">
        <v>3250</v>
      </c>
      <c r="G40" s="974"/>
      <c r="H40" s="973">
        <f t="shared" si="1"/>
        <v>100</v>
      </c>
      <c r="I40" s="974"/>
      <c r="J40" s="646">
        <v>2750</v>
      </c>
    </row>
    <row r="41" spans="1:10" s="13" customFormat="1" ht="17.25" customHeight="1" x14ac:dyDescent="0.25">
      <c r="A41" s="1016" t="s">
        <v>281</v>
      </c>
      <c r="B41" s="1017"/>
      <c r="C41" s="342" t="s">
        <v>29</v>
      </c>
      <c r="D41" s="973">
        <v>433.33333333333331</v>
      </c>
      <c r="E41" s="974"/>
      <c r="F41" s="973">
        <v>433.3</v>
      </c>
      <c r="G41" s="974"/>
      <c r="H41" s="973">
        <f t="shared" si="1"/>
        <v>99.992307692307705</v>
      </c>
      <c r="I41" s="974"/>
      <c r="J41" s="646">
        <v>400</v>
      </c>
    </row>
    <row r="42" spans="1:10" s="13" customFormat="1" ht="17.25" customHeight="1" x14ac:dyDescent="0.25">
      <c r="A42" s="1016" t="s">
        <v>86</v>
      </c>
      <c r="B42" s="1017"/>
      <c r="C42" s="342" t="s">
        <v>29</v>
      </c>
      <c r="D42" s="973">
        <v>458.33333333333331</v>
      </c>
      <c r="E42" s="974"/>
      <c r="F42" s="973">
        <v>491.7</v>
      </c>
      <c r="G42" s="974"/>
      <c r="H42" s="973">
        <f t="shared" si="1"/>
        <v>107.28</v>
      </c>
      <c r="I42" s="974"/>
      <c r="J42" s="646">
        <v>450</v>
      </c>
    </row>
    <row r="43" spans="1:10" s="13" customFormat="1" ht="16.5" x14ac:dyDescent="0.25">
      <c r="A43" s="1016" t="s">
        <v>87</v>
      </c>
      <c r="B43" s="1017"/>
      <c r="C43" s="342" t="s">
        <v>29</v>
      </c>
      <c r="D43" s="973">
        <v>1150</v>
      </c>
      <c r="E43" s="974"/>
      <c r="F43" s="973">
        <v>1300</v>
      </c>
      <c r="G43" s="974"/>
      <c r="H43" s="973">
        <f t="shared" si="1"/>
        <v>113.04347826086956</v>
      </c>
      <c r="I43" s="974"/>
      <c r="J43" s="646" t="s">
        <v>103</v>
      </c>
    </row>
    <row r="44" spans="1:10" s="13" customFormat="1" ht="17.25" customHeight="1" x14ac:dyDescent="0.25">
      <c r="A44" s="1016" t="s">
        <v>261</v>
      </c>
      <c r="B44" s="1017"/>
      <c r="C44" s="342" t="s">
        <v>29</v>
      </c>
      <c r="D44" s="973">
        <v>5166.7</v>
      </c>
      <c r="E44" s="974"/>
      <c r="F44" s="973">
        <v>5166.7</v>
      </c>
      <c r="G44" s="974"/>
      <c r="H44" s="973">
        <f t="shared" si="1"/>
        <v>100</v>
      </c>
      <c r="I44" s="974"/>
      <c r="J44" s="646" t="s">
        <v>103</v>
      </c>
    </row>
    <row r="45" spans="1:10" s="13" customFormat="1" ht="33" customHeight="1" x14ac:dyDescent="0.25">
      <c r="A45" s="1016" t="s">
        <v>262</v>
      </c>
      <c r="B45" s="1017"/>
      <c r="C45" s="342" t="s">
        <v>29</v>
      </c>
      <c r="D45" s="973">
        <v>4000</v>
      </c>
      <c r="E45" s="974"/>
      <c r="F45" s="973">
        <v>4000</v>
      </c>
      <c r="G45" s="974"/>
      <c r="H45" s="973">
        <f t="shared" si="1"/>
        <v>100</v>
      </c>
      <c r="I45" s="974"/>
      <c r="J45" s="646" t="s">
        <v>103</v>
      </c>
    </row>
    <row r="46" spans="1:10" s="13" customFormat="1" ht="18" customHeight="1" x14ac:dyDescent="0.25">
      <c r="A46" s="1016" t="s">
        <v>88</v>
      </c>
      <c r="B46" s="1017"/>
      <c r="C46" s="342" t="s">
        <v>29</v>
      </c>
      <c r="D46" s="973">
        <v>250</v>
      </c>
      <c r="E46" s="974"/>
      <c r="F46" s="973">
        <v>250</v>
      </c>
      <c r="G46" s="974"/>
      <c r="H46" s="973">
        <f t="shared" si="1"/>
        <v>100</v>
      </c>
      <c r="I46" s="974"/>
      <c r="J46" s="646">
        <v>123</v>
      </c>
    </row>
    <row r="47" spans="1:10" s="13" customFormat="1" ht="17.25" customHeight="1" thickBot="1" x14ac:dyDescent="0.3">
      <c r="A47" s="1020" t="s">
        <v>154</v>
      </c>
      <c r="B47" s="1021"/>
      <c r="C47" s="343" t="s">
        <v>29</v>
      </c>
      <c r="D47" s="977">
        <v>358.3</v>
      </c>
      <c r="E47" s="978"/>
      <c r="F47" s="977">
        <v>375</v>
      </c>
      <c r="G47" s="978"/>
      <c r="H47" s="977">
        <f>F47/D47*100</f>
        <v>104.66089868825006</v>
      </c>
      <c r="I47" s="978"/>
      <c r="J47" s="646">
        <v>325</v>
      </c>
    </row>
    <row r="48" spans="1:10" ht="27" customHeight="1" thickBot="1" x14ac:dyDescent="0.25">
      <c r="A48" s="1034" t="s">
        <v>63</v>
      </c>
      <c r="B48" s="1035"/>
      <c r="C48" s="186" t="s">
        <v>29</v>
      </c>
      <c r="D48" s="975">
        <v>368</v>
      </c>
      <c r="E48" s="976"/>
      <c r="F48" s="975">
        <v>379</v>
      </c>
      <c r="G48" s="976"/>
      <c r="H48" s="975">
        <f t="shared" si="1"/>
        <v>102.98913043478262</v>
      </c>
      <c r="I48" s="976"/>
      <c r="J48" s="644">
        <v>379</v>
      </c>
    </row>
    <row r="49" spans="1:11" ht="53.25" customHeight="1" thickBot="1" x14ac:dyDescent="0.3">
      <c r="A49" s="1036" t="s">
        <v>374</v>
      </c>
      <c r="B49" s="1037"/>
      <c r="C49" s="186" t="s">
        <v>29</v>
      </c>
      <c r="D49" s="975">
        <v>5.8</v>
      </c>
      <c r="E49" s="976"/>
      <c r="F49" s="975">
        <v>5.8</v>
      </c>
      <c r="G49" s="976"/>
      <c r="H49" s="975">
        <f t="shared" si="1"/>
        <v>100</v>
      </c>
      <c r="I49" s="976"/>
      <c r="J49" s="507">
        <v>5.8</v>
      </c>
    </row>
    <row r="50" spans="1:11" ht="56.25" customHeight="1" thickBot="1" x14ac:dyDescent="0.25">
      <c r="A50" s="1030" t="s">
        <v>375</v>
      </c>
      <c r="B50" s="1031"/>
      <c r="C50" s="186" t="s">
        <v>29</v>
      </c>
      <c r="D50" s="975">
        <v>7.6</v>
      </c>
      <c r="E50" s="976"/>
      <c r="F50" s="975">
        <v>7.6</v>
      </c>
      <c r="G50" s="976"/>
      <c r="H50" s="975">
        <f t="shared" si="1"/>
        <v>100</v>
      </c>
      <c r="I50" s="976"/>
      <c r="J50" s="507">
        <v>7.6</v>
      </c>
    </row>
    <row r="51" spans="1:11" ht="24.75" customHeight="1" thickBot="1" x14ac:dyDescent="0.25">
      <c r="A51" s="1030" t="s">
        <v>89</v>
      </c>
      <c r="B51" s="1031"/>
      <c r="C51" s="186" t="s">
        <v>29</v>
      </c>
      <c r="D51" s="975">
        <v>102.7</v>
      </c>
      <c r="E51" s="976"/>
      <c r="F51" s="975">
        <v>111</v>
      </c>
      <c r="G51" s="976"/>
      <c r="H51" s="975">
        <f t="shared" si="1"/>
        <v>108.08179162609541</v>
      </c>
      <c r="I51" s="976"/>
      <c r="J51" s="507">
        <v>111</v>
      </c>
    </row>
    <row r="52" spans="1:11" ht="36.75" customHeight="1" thickBot="1" x14ac:dyDescent="0.3">
      <c r="A52" s="1028" t="s">
        <v>90</v>
      </c>
      <c r="B52" s="1029"/>
      <c r="C52" s="186" t="s">
        <v>29</v>
      </c>
      <c r="D52" s="975">
        <v>2975</v>
      </c>
      <c r="E52" s="976"/>
      <c r="F52" s="975">
        <v>2975</v>
      </c>
      <c r="G52" s="976"/>
      <c r="H52" s="975">
        <f t="shared" si="1"/>
        <v>100</v>
      </c>
      <c r="I52" s="976"/>
      <c r="J52" s="507" t="s">
        <v>103</v>
      </c>
    </row>
    <row r="53" spans="1:11" ht="35.25" customHeight="1" thickBot="1" x14ac:dyDescent="0.25">
      <c r="A53" s="1030" t="s">
        <v>91</v>
      </c>
      <c r="B53" s="1031"/>
      <c r="C53" s="186" t="s">
        <v>29</v>
      </c>
      <c r="D53" s="975">
        <v>2196</v>
      </c>
      <c r="E53" s="976"/>
      <c r="F53" s="975">
        <v>1850</v>
      </c>
      <c r="G53" s="976"/>
      <c r="H53" s="975">
        <f t="shared" si="1"/>
        <v>84.244080145719494</v>
      </c>
      <c r="I53" s="976"/>
      <c r="J53" s="518" t="s">
        <v>103</v>
      </c>
    </row>
    <row r="54" spans="1:11" ht="50.25" customHeight="1" thickBot="1" x14ac:dyDescent="0.25">
      <c r="A54" s="1030" t="s">
        <v>135</v>
      </c>
      <c r="B54" s="1031"/>
      <c r="C54" s="186" t="s">
        <v>29</v>
      </c>
      <c r="D54" s="975">
        <v>163.6</v>
      </c>
      <c r="E54" s="976"/>
      <c r="F54" s="997">
        <v>163.6</v>
      </c>
      <c r="G54" s="998"/>
      <c r="H54" s="975">
        <f>F54/D54*100</f>
        <v>100</v>
      </c>
      <c r="I54" s="976"/>
      <c r="J54" s="348">
        <v>83.33</v>
      </c>
    </row>
    <row r="55" spans="1:11" ht="23.25" hidden="1" customHeight="1" thickBot="1" x14ac:dyDescent="0.25">
      <c r="A55" s="1043" t="s">
        <v>142</v>
      </c>
      <c r="B55" s="545"/>
      <c r="C55" s="365" t="s">
        <v>104</v>
      </c>
      <c r="D55" s="975">
        <v>5500</v>
      </c>
      <c r="E55" s="976"/>
      <c r="F55" s="588">
        <v>9825</v>
      </c>
      <c r="G55" s="589"/>
      <c r="H55" s="639">
        <f t="shared" si="1"/>
        <v>178.63636363636363</v>
      </c>
      <c r="I55" s="638"/>
      <c r="J55" s="644" t="s">
        <v>103</v>
      </c>
    </row>
    <row r="56" spans="1:11" ht="21.75" hidden="1" customHeight="1" thickBot="1" x14ac:dyDescent="0.25">
      <c r="A56" s="1044"/>
      <c r="B56" s="546"/>
      <c r="C56" s="365" t="s">
        <v>105</v>
      </c>
      <c r="D56" s="975">
        <v>28000</v>
      </c>
      <c r="E56" s="976"/>
      <c r="F56" s="588">
        <v>28000</v>
      </c>
      <c r="G56" s="589"/>
      <c r="H56" s="639">
        <f t="shared" si="1"/>
        <v>100</v>
      </c>
      <c r="I56" s="638"/>
      <c r="J56" s="644" t="s">
        <v>103</v>
      </c>
    </row>
    <row r="57" spans="1:11" ht="23.25" hidden="1" customHeight="1" thickBot="1" x14ac:dyDescent="0.25">
      <c r="A57" s="1043" t="s">
        <v>143</v>
      </c>
      <c r="B57" s="545"/>
      <c r="C57" s="365" t="s">
        <v>104</v>
      </c>
      <c r="D57" s="975">
        <v>6090</v>
      </c>
      <c r="E57" s="976"/>
      <c r="F57" s="588">
        <v>9440</v>
      </c>
      <c r="G57" s="589"/>
      <c r="H57" s="639">
        <f t="shared" si="1"/>
        <v>155.00821018062399</v>
      </c>
      <c r="I57" s="638"/>
      <c r="J57" s="644" t="s">
        <v>103</v>
      </c>
    </row>
    <row r="58" spans="1:11" ht="21.75" hidden="1" customHeight="1" thickBot="1" x14ac:dyDescent="0.25">
      <c r="A58" s="1044"/>
      <c r="B58" s="546"/>
      <c r="C58" s="365" t="s">
        <v>105</v>
      </c>
      <c r="D58" s="975">
        <v>75050</v>
      </c>
      <c r="E58" s="976"/>
      <c r="F58" s="588">
        <v>50000</v>
      </c>
      <c r="G58" s="589"/>
      <c r="H58" s="639">
        <f t="shared" si="1"/>
        <v>66.622251832111928</v>
      </c>
      <c r="I58" s="638"/>
      <c r="J58" s="644" t="s">
        <v>103</v>
      </c>
    </row>
    <row r="59" spans="1:11" ht="39.75" customHeight="1" thickBot="1" x14ac:dyDescent="0.35">
      <c r="A59" s="1026" t="s">
        <v>515</v>
      </c>
      <c r="B59" s="1027"/>
      <c r="C59" s="183"/>
      <c r="D59" s="975"/>
      <c r="E59" s="976"/>
      <c r="F59" s="975"/>
      <c r="G59" s="976"/>
      <c r="H59" s="975"/>
      <c r="I59" s="976"/>
      <c r="J59" s="507"/>
    </row>
    <row r="60" spans="1:11" ht="36.75" customHeight="1" x14ac:dyDescent="0.2">
      <c r="A60" s="1032" t="s">
        <v>267</v>
      </c>
      <c r="B60" s="1033"/>
      <c r="C60" s="344" t="s">
        <v>48</v>
      </c>
      <c r="D60" s="995">
        <v>58.91</v>
      </c>
      <c r="E60" s="996"/>
      <c r="F60" s="995">
        <v>58.83</v>
      </c>
      <c r="G60" s="996"/>
      <c r="H60" s="816">
        <f>F60/D60*100</f>
        <v>99.864199626548981</v>
      </c>
      <c r="I60" s="817"/>
      <c r="J60" s="508">
        <v>71.290000000000006</v>
      </c>
    </row>
    <row r="61" spans="1:11" ht="24" customHeight="1" x14ac:dyDescent="0.2">
      <c r="A61" s="1022" t="s">
        <v>204</v>
      </c>
      <c r="B61" s="1023"/>
      <c r="C61" s="344" t="s">
        <v>49</v>
      </c>
      <c r="D61" s="999">
        <v>1.58</v>
      </c>
      <c r="E61" s="1000"/>
      <c r="F61" s="999">
        <v>1.66</v>
      </c>
      <c r="G61" s="1000"/>
      <c r="H61" s="973">
        <f>F61/D61*100</f>
        <v>105.06329113924049</v>
      </c>
      <c r="I61" s="974"/>
      <c r="J61" s="508">
        <v>1.66</v>
      </c>
    </row>
    <row r="62" spans="1:11" ht="24" customHeight="1" x14ac:dyDescent="0.2">
      <c r="A62" s="1022" t="s">
        <v>92</v>
      </c>
      <c r="B62" s="1023"/>
      <c r="C62" s="344" t="s">
        <v>136</v>
      </c>
      <c r="D62" s="999">
        <v>1140.43</v>
      </c>
      <c r="E62" s="1000"/>
      <c r="F62" s="999">
        <v>1185.52</v>
      </c>
      <c r="G62" s="1000"/>
      <c r="H62" s="973">
        <f>F62/D62*100</f>
        <v>103.95377182290891</v>
      </c>
      <c r="I62" s="974"/>
      <c r="J62" s="508">
        <v>1058</v>
      </c>
    </row>
    <row r="63" spans="1:11" ht="24" customHeight="1" x14ac:dyDescent="0.25">
      <c r="A63" s="1022" t="s">
        <v>93</v>
      </c>
      <c r="B63" s="1023"/>
      <c r="C63" s="344" t="s">
        <v>137</v>
      </c>
      <c r="D63" s="999">
        <v>77.73</v>
      </c>
      <c r="E63" s="1000"/>
      <c r="F63" s="999">
        <v>92.92</v>
      </c>
      <c r="G63" s="1000"/>
      <c r="H63" s="973">
        <f>F63/D63*100</f>
        <v>119.54200437411554</v>
      </c>
      <c r="I63" s="974"/>
      <c r="J63" s="508">
        <v>60.49</v>
      </c>
      <c r="K63" s="743"/>
    </row>
    <row r="64" spans="1:11" ht="24" customHeight="1" thickBot="1" x14ac:dyDescent="0.25">
      <c r="A64" s="1024" t="s">
        <v>94</v>
      </c>
      <c r="B64" s="1025"/>
      <c r="C64" s="344" t="s">
        <v>137</v>
      </c>
      <c r="D64" s="1001">
        <v>70.97</v>
      </c>
      <c r="E64" s="1002"/>
      <c r="F64" s="1001">
        <v>72.290000000000006</v>
      </c>
      <c r="G64" s="1002"/>
      <c r="H64" s="977">
        <f>F64/D64*100</f>
        <v>101.85994082006482</v>
      </c>
      <c r="I64" s="978"/>
      <c r="J64" s="508">
        <v>117.12</v>
      </c>
    </row>
    <row r="65" spans="1:25" ht="41.25" customHeight="1" thickBot="1" x14ac:dyDescent="0.35">
      <c r="A65" s="1026" t="s">
        <v>108</v>
      </c>
      <c r="B65" s="1027"/>
      <c r="C65" s="183" t="s">
        <v>29</v>
      </c>
      <c r="D65" s="975" t="s">
        <v>376</v>
      </c>
      <c r="E65" s="976"/>
      <c r="F65" s="975" t="s">
        <v>376</v>
      </c>
      <c r="G65" s="976"/>
      <c r="H65" s="975" t="s">
        <v>478</v>
      </c>
      <c r="I65" s="976"/>
      <c r="J65" s="507">
        <v>24</v>
      </c>
    </row>
    <row r="66" spans="1:25" ht="18.75" x14ac:dyDescent="0.3">
      <c r="A66" s="1012" t="s">
        <v>514</v>
      </c>
      <c r="B66" s="1013"/>
      <c r="C66" s="345"/>
      <c r="D66" s="1007"/>
      <c r="E66" s="1008"/>
      <c r="F66" s="1007"/>
      <c r="G66" s="1008"/>
      <c r="H66" s="1007"/>
      <c r="I66" s="1008"/>
      <c r="J66" s="509"/>
    </row>
    <row r="67" spans="1:25" ht="33" customHeight="1" x14ac:dyDescent="0.25">
      <c r="A67" s="1014" t="s">
        <v>268</v>
      </c>
      <c r="B67" s="1015"/>
      <c r="C67" s="346" t="s">
        <v>29</v>
      </c>
      <c r="D67" s="973">
        <v>30244.720000000001</v>
      </c>
      <c r="E67" s="974"/>
      <c r="F67" s="973">
        <v>29936.2</v>
      </c>
      <c r="G67" s="974"/>
      <c r="H67" s="973">
        <f>F67/D67*100</f>
        <v>98.979921123422528</v>
      </c>
      <c r="I67" s="974"/>
      <c r="J67" s="646">
        <v>32473.07</v>
      </c>
    </row>
    <row r="68" spans="1:25" ht="33" customHeight="1" x14ac:dyDescent="0.2">
      <c r="A68" s="1016" t="s">
        <v>95</v>
      </c>
      <c r="B68" s="1017"/>
      <c r="C68" s="346" t="s">
        <v>29</v>
      </c>
      <c r="D68" s="973">
        <v>2562.46</v>
      </c>
      <c r="E68" s="974"/>
      <c r="F68" s="973">
        <v>2652.14</v>
      </c>
      <c r="G68" s="974"/>
      <c r="H68" s="973">
        <f>F68/D68*100</f>
        <v>103.49976194750357</v>
      </c>
      <c r="I68" s="974"/>
      <c r="J68" s="646">
        <v>1221.1099999999999</v>
      </c>
    </row>
    <row r="69" spans="1:25" ht="49.5" customHeight="1" x14ac:dyDescent="0.25">
      <c r="A69" s="1018" t="s">
        <v>96</v>
      </c>
      <c r="B69" s="1019"/>
      <c r="C69" s="346" t="s">
        <v>28</v>
      </c>
      <c r="D69" s="973">
        <f>D68/D67*100</f>
        <v>8.4724209713298713</v>
      </c>
      <c r="E69" s="974"/>
      <c r="F69" s="973">
        <f>F68/F67*100</f>
        <v>8.8593074605327331</v>
      </c>
      <c r="G69" s="974"/>
      <c r="H69" s="973">
        <f>F69/D69*100</f>
        <v>104.56642192960031</v>
      </c>
      <c r="I69" s="974"/>
      <c r="J69" s="637">
        <f>J68/J67*100</f>
        <v>3.7603774450644791</v>
      </c>
    </row>
    <row r="70" spans="1:25" ht="34.5" customHeight="1" thickBot="1" x14ac:dyDescent="0.3">
      <c r="A70" s="1020" t="s">
        <v>153</v>
      </c>
      <c r="B70" s="1021"/>
      <c r="C70" s="347" t="s">
        <v>29</v>
      </c>
      <c r="D70" s="780">
        <v>3245</v>
      </c>
      <c r="E70" s="782"/>
      <c r="F70" s="780">
        <v>3245</v>
      </c>
      <c r="G70" s="782"/>
      <c r="H70" s="977">
        <f>F70/D70*100</f>
        <v>100</v>
      </c>
      <c r="I70" s="978"/>
      <c r="J70" s="515" t="s">
        <v>443</v>
      </c>
    </row>
    <row r="71" spans="1:25" ht="17.25" customHeight="1" x14ac:dyDescent="0.2">
      <c r="A71" s="836" t="s">
        <v>263</v>
      </c>
      <c r="B71" s="836"/>
      <c r="C71" s="836"/>
      <c r="D71" s="836"/>
      <c r="E71" s="836"/>
      <c r="F71" s="836"/>
      <c r="G71" s="836"/>
      <c r="H71" s="836"/>
      <c r="I71" s="836"/>
      <c r="J71" s="83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5" ht="18" customHeight="1" x14ac:dyDescent="0.2">
      <c r="A72" s="836" t="s">
        <v>523</v>
      </c>
      <c r="B72" s="836"/>
      <c r="C72" s="836"/>
      <c r="D72" s="836"/>
      <c r="E72" s="836"/>
      <c r="F72" s="836"/>
      <c r="G72" s="836"/>
      <c r="H72" s="836"/>
      <c r="I72" s="836"/>
      <c r="J72" s="836"/>
      <c r="L72" s="56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3"/>
    </row>
    <row r="73" spans="1:25" ht="15.75" customHeight="1" x14ac:dyDescent="0.2">
      <c r="A73" s="40"/>
      <c r="B73" s="40"/>
      <c r="C73" s="65"/>
      <c r="D73" s="65"/>
      <c r="E73" s="65"/>
      <c r="F73" s="65"/>
      <c r="G73" s="65"/>
      <c r="H73" s="65"/>
      <c r="I73" s="65"/>
      <c r="J73" s="65"/>
      <c r="K73" s="3"/>
      <c r="L73" s="56"/>
      <c r="M73" s="59"/>
      <c r="N73" s="59"/>
      <c r="O73" s="59"/>
      <c r="P73" s="58"/>
      <c r="Q73" s="58"/>
      <c r="R73" s="58"/>
      <c r="S73" s="58"/>
      <c r="T73" s="58"/>
      <c r="U73" s="58"/>
      <c r="V73" s="58"/>
      <c r="W73" s="58"/>
      <c r="X73" s="58"/>
      <c r="Y73" s="3"/>
    </row>
    <row r="74" spans="1:25" x14ac:dyDescent="0.25">
      <c r="K74" s="3"/>
      <c r="L74" s="56"/>
      <c r="M74" s="59"/>
      <c r="N74" s="59"/>
      <c r="O74" s="59"/>
      <c r="P74" s="58"/>
      <c r="Q74" s="58"/>
      <c r="R74" s="58"/>
      <c r="S74" s="58"/>
      <c r="T74" s="58"/>
      <c r="U74" s="58"/>
      <c r="V74" s="58"/>
      <c r="W74" s="58"/>
      <c r="X74" s="58"/>
      <c r="Y74" s="3"/>
    </row>
    <row r="75" spans="1:25" ht="19.5" customHeight="1" x14ac:dyDescent="0.2">
      <c r="A75" s="1011" t="s">
        <v>587</v>
      </c>
      <c r="B75" s="1011"/>
      <c r="C75" s="1011"/>
      <c r="D75" s="1011"/>
      <c r="E75" s="1011"/>
      <c r="F75" s="1011"/>
      <c r="G75" s="1011"/>
      <c r="H75" s="1011"/>
      <c r="I75" s="1011"/>
      <c r="J75" s="1011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6.5" thickBot="1" x14ac:dyDescent="0.25">
      <c r="A76" s="338"/>
      <c r="B76" s="338"/>
      <c r="C76" s="338"/>
      <c r="D76" s="338"/>
      <c r="E76" s="338"/>
      <c r="F76" s="338"/>
      <c r="G76" s="338"/>
      <c r="H76" s="338"/>
      <c r="I76" s="338"/>
      <c r="J76" s="547" t="s">
        <v>115</v>
      </c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3"/>
      <c r="X76" s="63"/>
      <c r="Y76" s="63"/>
    </row>
    <row r="77" spans="1:25" ht="32.25" customHeight="1" thickBot="1" x14ac:dyDescent="0.25">
      <c r="A77" s="965" t="s">
        <v>15</v>
      </c>
      <c r="B77" s="967"/>
      <c r="C77" s="548" t="s">
        <v>97</v>
      </c>
      <c r="D77" s="1054" t="s">
        <v>46</v>
      </c>
      <c r="E77" s="1055"/>
      <c r="F77" s="1009" t="s">
        <v>378</v>
      </c>
      <c r="G77" s="1010"/>
      <c r="H77" s="981" t="s">
        <v>16</v>
      </c>
      <c r="I77" s="982"/>
      <c r="J77" s="549" t="s">
        <v>54</v>
      </c>
      <c r="O77" s="3"/>
      <c r="P77" s="537"/>
      <c r="Q77" s="537"/>
      <c r="R77" s="3"/>
      <c r="S77" s="538"/>
      <c r="T77" s="538"/>
      <c r="U77" s="3"/>
      <c r="V77" s="538"/>
      <c r="W77" s="538"/>
      <c r="X77" s="63"/>
      <c r="Y77" s="63"/>
    </row>
    <row r="78" spans="1:25" ht="19.5" thickBot="1" x14ac:dyDescent="0.25">
      <c r="A78" s="965" t="s">
        <v>112</v>
      </c>
      <c r="B78" s="967"/>
      <c r="C78" s="550" t="s">
        <v>17</v>
      </c>
      <c r="D78" s="1054" t="s">
        <v>377</v>
      </c>
      <c r="E78" s="1055"/>
      <c r="F78" s="1003">
        <v>24</v>
      </c>
      <c r="G78" s="1004"/>
      <c r="H78" s="983">
        <v>22</v>
      </c>
      <c r="I78" s="984"/>
      <c r="J78" s="683">
        <v>21.33</v>
      </c>
      <c r="O78" s="3"/>
      <c r="P78" s="539"/>
      <c r="Q78" s="539"/>
      <c r="R78" s="3"/>
      <c r="S78" s="539"/>
      <c r="T78" s="539"/>
      <c r="U78" s="3"/>
      <c r="V78" s="539"/>
      <c r="W78" s="539"/>
      <c r="X78" s="63"/>
      <c r="Y78" s="63"/>
    </row>
    <row r="79" spans="1:25" ht="16.5" thickBot="1" x14ac:dyDescent="0.25">
      <c r="A79" s="965" t="s">
        <v>18</v>
      </c>
      <c r="B79" s="967"/>
      <c r="C79" s="550" t="s">
        <v>137</v>
      </c>
      <c r="D79" s="1058">
        <v>72.290000000000006</v>
      </c>
      <c r="E79" s="1059"/>
      <c r="F79" s="1005">
        <v>117.12</v>
      </c>
      <c r="G79" s="1006"/>
      <c r="H79" s="985">
        <v>32.590000000000003</v>
      </c>
      <c r="I79" s="986"/>
      <c r="J79" s="684">
        <v>48.81</v>
      </c>
      <c r="O79" s="3"/>
      <c r="P79" s="540"/>
      <c r="Q79" s="540"/>
      <c r="R79" s="3"/>
      <c r="S79" s="540"/>
      <c r="T79" s="540"/>
      <c r="U79" s="3"/>
      <c r="V79" s="540"/>
      <c r="W79" s="540"/>
      <c r="X79" s="63"/>
      <c r="Y79" s="63"/>
    </row>
    <row r="80" spans="1:25" ht="16.5" thickBot="1" x14ac:dyDescent="0.25">
      <c r="A80" s="965" t="s">
        <v>19</v>
      </c>
      <c r="B80" s="967"/>
      <c r="C80" s="550" t="s">
        <v>136</v>
      </c>
      <c r="D80" s="1058">
        <v>1185.52</v>
      </c>
      <c r="E80" s="1059"/>
      <c r="F80" s="1005">
        <v>1058</v>
      </c>
      <c r="G80" s="1006"/>
      <c r="H80" s="985">
        <v>1550.06</v>
      </c>
      <c r="I80" s="986"/>
      <c r="J80" s="684">
        <v>1509.34</v>
      </c>
      <c r="O80" s="3"/>
      <c r="P80" s="541"/>
      <c r="Q80" s="541"/>
      <c r="R80" s="3"/>
      <c r="S80" s="541"/>
      <c r="T80" s="541"/>
      <c r="U80" s="3"/>
      <c r="V80" s="541"/>
      <c r="W80" s="541"/>
      <c r="X80" s="63"/>
      <c r="Y80" s="63"/>
    </row>
    <row r="81" spans="1:25" ht="16.5" thickBot="1" x14ac:dyDescent="0.25">
      <c r="A81" s="965" t="s">
        <v>20</v>
      </c>
      <c r="B81" s="967"/>
      <c r="C81" s="550" t="s">
        <v>137</v>
      </c>
      <c r="D81" s="1058">
        <v>92.92</v>
      </c>
      <c r="E81" s="1059"/>
      <c r="F81" s="1005">
        <v>60.49</v>
      </c>
      <c r="G81" s="1006"/>
      <c r="H81" s="985">
        <v>111.59</v>
      </c>
      <c r="I81" s="986"/>
      <c r="J81" s="684">
        <v>115.44</v>
      </c>
      <c r="O81" s="3"/>
      <c r="P81" s="540"/>
      <c r="Q81" s="540"/>
      <c r="R81" s="3"/>
      <c r="S81" s="540"/>
      <c r="T81" s="540"/>
      <c r="U81" s="3"/>
      <c r="V81" s="540"/>
      <c r="W81" s="540"/>
      <c r="X81" s="63"/>
      <c r="Y81" s="63"/>
    </row>
    <row r="82" spans="1:25" ht="16.5" thickBot="1" x14ac:dyDescent="0.25">
      <c r="A82" s="965" t="s">
        <v>111</v>
      </c>
      <c r="B82" s="967"/>
      <c r="C82" s="550" t="s">
        <v>256</v>
      </c>
      <c r="D82" s="1052">
        <v>166</v>
      </c>
      <c r="E82" s="1053"/>
      <c r="F82" s="1056">
        <v>166</v>
      </c>
      <c r="G82" s="1057"/>
      <c r="H82" s="979">
        <v>166</v>
      </c>
      <c r="I82" s="980"/>
      <c r="J82" s="685">
        <v>166</v>
      </c>
      <c r="O82" s="3"/>
      <c r="P82" s="542"/>
      <c r="Q82" s="542"/>
      <c r="R82" s="3"/>
      <c r="S82" s="542"/>
      <c r="T82" s="542"/>
      <c r="U82" s="3"/>
      <c r="V82" s="542"/>
      <c r="W82" s="542"/>
      <c r="X82" s="63"/>
      <c r="Y82" s="63"/>
    </row>
    <row r="83" spans="1:25" x14ac:dyDescent="0.2">
      <c r="A83" s="338" t="s">
        <v>255</v>
      </c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63"/>
      <c r="Y83" s="63"/>
    </row>
    <row r="84" spans="1:25" ht="15.75" customHeight="1" x14ac:dyDescent="0.2">
      <c r="A84" s="1051" t="s">
        <v>217</v>
      </c>
      <c r="B84" s="1051"/>
      <c r="C84" s="1051"/>
      <c r="D84" s="1051"/>
      <c r="E84" s="1051"/>
      <c r="F84" s="1051"/>
      <c r="G84" s="1051"/>
      <c r="H84" s="1051"/>
      <c r="I84" s="1051"/>
      <c r="J84" s="1051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63"/>
      <c r="Y84" s="63"/>
    </row>
    <row r="85" spans="1:25" ht="31.5" customHeight="1" x14ac:dyDescent="0.2">
      <c r="A85" s="959" t="s">
        <v>631</v>
      </c>
      <c r="B85" s="959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63"/>
      <c r="Y85" s="63"/>
    </row>
    <row r="86" spans="1:25" ht="17.25" customHeight="1" x14ac:dyDescent="0.2">
      <c r="A86" s="1011" t="s">
        <v>555</v>
      </c>
      <c r="B86" s="1011"/>
      <c r="C86" s="1011"/>
      <c r="D86" s="1011"/>
      <c r="E86" s="1011"/>
      <c r="F86" s="1011"/>
      <c r="G86" s="1011"/>
      <c r="H86" s="1011"/>
      <c r="I86" s="1011"/>
      <c r="J86" s="1011"/>
      <c r="K86" s="556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63"/>
      <c r="Y86" s="63"/>
    </row>
    <row r="87" spans="1:25" ht="9.75" customHeight="1" thickBot="1" x14ac:dyDescent="0.25">
      <c r="F87" s="61"/>
      <c r="G87" s="61"/>
      <c r="H87" s="61"/>
      <c r="I87" s="61"/>
      <c r="J87" s="61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63"/>
      <c r="Y87" s="63"/>
    </row>
    <row r="88" spans="1:25" ht="16.5" customHeight="1" thickBot="1" x14ac:dyDescent="0.25">
      <c r="A88" s="554"/>
      <c r="B88" s="965" t="s">
        <v>573</v>
      </c>
      <c r="C88" s="967"/>
      <c r="D88" s="965" t="s">
        <v>574</v>
      </c>
      <c r="E88" s="967"/>
      <c r="F88" s="965" t="s">
        <v>575</v>
      </c>
      <c r="G88" s="966"/>
      <c r="H88" s="967"/>
      <c r="I88" s="965" t="s">
        <v>572</v>
      </c>
      <c r="J88" s="967"/>
      <c r="K88" s="543"/>
      <c r="L88" s="3"/>
      <c r="M88" s="543"/>
      <c r="N88" s="543"/>
      <c r="O88" s="543"/>
      <c r="P88" s="3"/>
      <c r="Q88" s="543"/>
      <c r="R88" s="543"/>
      <c r="S88" s="543"/>
      <c r="T88" s="3"/>
      <c r="U88" s="543"/>
      <c r="V88" s="543"/>
      <c r="W88" s="543"/>
      <c r="X88" s="63"/>
      <c r="Y88" s="63"/>
    </row>
    <row r="89" spans="1:25" x14ac:dyDescent="0.25">
      <c r="A89" s="551" t="s">
        <v>22</v>
      </c>
      <c r="B89" s="971" t="s">
        <v>526</v>
      </c>
      <c r="C89" s="972"/>
      <c r="D89" s="971" t="s">
        <v>533</v>
      </c>
      <c r="E89" s="972"/>
      <c r="F89" s="968">
        <v>43</v>
      </c>
      <c r="G89" s="969"/>
      <c r="H89" s="970"/>
      <c r="I89" s="971" t="s">
        <v>451</v>
      </c>
      <c r="J89" s="972"/>
      <c r="K89" s="544"/>
      <c r="L89" s="3"/>
      <c r="M89" s="544"/>
      <c r="N89" s="544"/>
      <c r="O89" s="544"/>
      <c r="P89" s="3"/>
      <c r="Q89" s="544"/>
      <c r="R89" s="544"/>
      <c r="S89" s="544"/>
      <c r="T89" s="3"/>
      <c r="U89" s="544"/>
      <c r="V89" s="544"/>
      <c r="W89" s="544"/>
      <c r="X89" s="63"/>
      <c r="Y89" s="63"/>
    </row>
    <row r="90" spans="1:25" x14ac:dyDescent="0.25">
      <c r="A90" s="552" t="s">
        <v>113</v>
      </c>
      <c r="B90" s="955" t="s">
        <v>556</v>
      </c>
      <c r="C90" s="956"/>
      <c r="D90" s="955" t="s">
        <v>534</v>
      </c>
      <c r="E90" s="956"/>
      <c r="F90" s="987" t="s">
        <v>577</v>
      </c>
      <c r="G90" s="988"/>
      <c r="H90" s="989"/>
      <c r="I90" s="955" t="s">
        <v>537</v>
      </c>
      <c r="J90" s="956"/>
      <c r="K90" s="544"/>
      <c r="L90" s="3"/>
      <c r="M90" s="544"/>
      <c r="N90" s="544"/>
      <c r="O90" s="544"/>
      <c r="P90" s="3"/>
      <c r="Q90" s="544"/>
      <c r="R90" s="544"/>
      <c r="S90" s="544"/>
      <c r="T90" s="3"/>
      <c r="U90" s="544"/>
      <c r="V90" s="544"/>
      <c r="W90" s="544"/>
      <c r="X90" s="63"/>
      <c r="Y90" s="63"/>
    </row>
    <row r="91" spans="1:25" x14ac:dyDescent="0.25">
      <c r="A91" s="552" t="s">
        <v>114</v>
      </c>
      <c r="B91" s="955" t="s">
        <v>557</v>
      </c>
      <c r="C91" s="956"/>
      <c r="D91" s="955" t="s">
        <v>535</v>
      </c>
      <c r="E91" s="956"/>
      <c r="F91" s="987" t="s">
        <v>578</v>
      </c>
      <c r="G91" s="988"/>
      <c r="H91" s="989"/>
      <c r="I91" s="955" t="s">
        <v>558</v>
      </c>
      <c r="J91" s="956"/>
      <c r="K91" s="544"/>
      <c r="L91" s="3"/>
      <c r="M91" s="544"/>
      <c r="N91" s="544"/>
      <c r="O91" s="544"/>
      <c r="P91" s="3"/>
      <c r="Q91" s="544"/>
      <c r="R91" s="544"/>
      <c r="S91" s="544"/>
      <c r="T91" s="3"/>
      <c r="U91" s="544"/>
      <c r="V91" s="544"/>
      <c r="W91" s="544"/>
      <c r="X91" s="63"/>
      <c r="Y91" s="63"/>
    </row>
    <row r="92" spans="1:25" ht="16.5" thickBot="1" x14ac:dyDescent="0.3">
      <c r="A92" s="553" t="s">
        <v>23</v>
      </c>
      <c r="B92" s="957">
        <v>46</v>
      </c>
      <c r="C92" s="958"/>
      <c r="D92" s="957" t="s">
        <v>576</v>
      </c>
      <c r="E92" s="958"/>
      <c r="F92" s="990" t="s">
        <v>579</v>
      </c>
      <c r="G92" s="991"/>
      <c r="H92" s="992"/>
      <c r="I92" s="957" t="s">
        <v>559</v>
      </c>
      <c r="J92" s="958"/>
      <c r="K92" s="544"/>
      <c r="L92" s="3"/>
      <c r="M92" s="544"/>
      <c r="N92" s="544"/>
      <c r="O92" s="544"/>
      <c r="P92" s="3"/>
      <c r="Q92" s="544"/>
      <c r="R92" s="544"/>
      <c r="S92" s="544"/>
      <c r="T92" s="3"/>
      <c r="U92" s="544"/>
      <c r="V92" s="544"/>
      <c r="W92" s="544"/>
      <c r="X92" s="63"/>
      <c r="Y92" s="63"/>
    </row>
    <row r="93" spans="1:25" x14ac:dyDescent="0.25">
      <c r="A93" s="35"/>
      <c r="B93" s="35"/>
      <c r="C93" s="35"/>
      <c r="D93" s="35"/>
      <c r="E93" s="35"/>
      <c r="F93" s="555"/>
      <c r="G93" s="555"/>
      <c r="H93" s="555"/>
      <c r="I93" s="555"/>
      <c r="J93" s="55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</sheetData>
  <mergeCells count="311">
    <mergeCell ref="A84:J84"/>
    <mergeCell ref="A78:B78"/>
    <mergeCell ref="A79:B79"/>
    <mergeCell ref="A80:B80"/>
    <mergeCell ref="A81:B81"/>
    <mergeCell ref="A82:B82"/>
    <mergeCell ref="D82:E82"/>
    <mergeCell ref="D77:E77"/>
    <mergeCell ref="D78:E78"/>
    <mergeCell ref="F82:G82"/>
    <mergeCell ref="D79:E79"/>
    <mergeCell ref="D80:E80"/>
    <mergeCell ref="D81:E81"/>
    <mergeCell ref="A86:J86"/>
    <mergeCell ref="A1:J1"/>
    <mergeCell ref="C3:C4"/>
    <mergeCell ref="A55:A56"/>
    <mergeCell ref="A57:A58"/>
    <mergeCell ref="A3:B4"/>
    <mergeCell ref="A5:B5"/>
    <mergeCell ref="A6:B6"/>
    <mergeCell ref="A7:B7"/>
    <mergeCell ref="A8:B8"/>
    <mergeCell ref="A9:B9"/>
    <mergeCell ref="A10:B10"/>
    <mergeCell ref="A11:B11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D13:E13"/>
    <mergeCell ref="D14:E14"/>
    <mergeCell ref="D15:E15"/>
    <mergeCell ref="B88:C88"/>
    <mergeCell ref="B89:C89"/>
    <mergeCell ref="B90:C90"/>
    <mergeCell ref="B91:C91"/>
    <mergeCell ref="B92:C92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2:B52"/>
    <mergeCell ref="A53:B53"/>
    <mergeCell ref="A54:B54"/>
    <mergeCell ref="A59:B59"/>
    <mergeCell ref="A60:B60"/>
    <mergeCell ref="A47:B47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66:E66"/>
    <mergeCell ref="D67:E67"/>
    <mergeCell ref="D68:E68"/>
    <mergeCell ref="D69:E69"/>
    <mergeCell ref="F77:G77"/>
    <mergeCell ref="F70:G70"/>
    <mergeCell ref="F69:G69"/>
    <mergeCell ref="F67:G67"/>
    <mergeCell ref="F68:G68"/>
    <mergeCell ref="F66:G66"/>
    <mergeCell ref="D70:E70"/>
    <mergeCell ref="A71:J71"/>
    <mergeCell ref="A72:J72"/>
    <mergeCell ref="A75:J75"/>
    <mergeCell ref="H66:I66"/>
    <mergeCell ref="A77:B77"/>
    <mergeCell ref="F65:G65"/>
    <mergeCell ref="F61:G61"/>
    <mergeCell ref="F62:G62"/>
    <mergeCell ref="F63:G63"/>
    <mergeCell ref="F64:G64"/>
    <mergeCell ref="F78:G78"/>
    <mergeCell ref="F79:G79"/>
    <mergeCell ref="F80:G80"/>
    <mergeCell ref="F81:G81"/>
    <mergeCell ref="F50:G50"/>
    <mergeCell ref="F48:G48"/>
    <mergeCell ref="F49:G49"/>
    <mergeCell ref="F47:G47"/>
    <mergeCell ref="F46:G46"/>
    <mergeCell ref="F60:G60"/>
    <mergeCell ref="F59:G59"/>
    <mergeCell ref="F54:G54"/>
    <mergeCell ref="F53:G53"/>
    <mergeCell ref="F51:G51"/>
    <mergeCell ref="F52:G52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41:G41"/>
    <mergeCell ref="F35:G35"/>
    <mergeCell ref="F34:G34"/>
    <mergeCell ref="F33:G33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D92:E92"/>
    <mergeCell ref="F90:H90"/>
    <mergeCell ref="F91:H91"/>
    <mergeCell ref="F92:H92"/>
    <mergeCell ref="F4:G4"/>
    <mergeCell ref="D88:E88"/>
    <mergeCell ref="D89:E89"/>
    <mergeCell ref="D90:E90"/>
    <mergeCell ref="D91:E91"/>
    <mergeCell ref="F29:G29"/>
    <mergeCell ref="F30:G30"/>
    <mergeCell ref="F31:G31"/>
    <mergeCell ref="F32:G32"/>
    <mergeCell ref="F5:G5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H65:I65"/>
    <mergeCell ref="H64:I64"/>
    <mergeCell ref="H63:I63"/>
    <mergeCell ref="H61:I61"/>
    <mergeCell ref="H62:I62"/>
    <mergeCell ref="H82:I82"/>
    <mergeCell ref="H70:I70"/>
    <mergeCell ref="H69:I69"/>
    <mergeCell ref="H67:I67"/>
    <mergeCell ref="H68:I68"/>
    <mergeCell ref="H77:I77"/>
    <mergeCell ref="H78:I78"/>
    <mergeCell ref="H79:I79"/>
    <mergeCell ref="H80:I80"/>
    <mergeCell ref="H81:I81"/>
    <mergeCell ref="H60:I60"/>
    <mergeCell ref="H59:I59"/>
    <mergeCell ref="H54:I54"/>
    <mergeCell ref="H48:I48"/>
    <mergeCell ref="H49:I49"/>
    <mergeCell ref="H50:I50"/>
    <mergeCell ref="H51:I51"/>
    <mergeCell ref="H52:I52"/>
    <mergeCell ref="H53:I53"/>
    <mergeCell ref="H47:I47"/>
    <mergeCell ref="H46:I4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21:I21"/>
    <mergeCell ref="H22:I22"/>
    <mergeCell ref="H36:I36"/>
    <mergeCell ref="H35:I35"/>
    <mergeCell ref="H34:I34"/>
    <mergeCell ref="H33:I33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I90:J90"/>
    <mergeCell ref="I91:J91"/>
    <mergeCell ref="I92:J92"/>
    <mergeCell ref="A85:B85"/>
    <mergeCell ref="H5:I5"/>
    <mergeCell ref="H4:I4"/>
    <mergeCell ref="D3:I3"/>
    <mergeCell ref="F88:H88"/>
    <mergeCell ref="F89:H89"/>
    <mergeCell ref="I88:J88"/>
    <mergeCell ref="I89:J89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H18:I18"/>
    <mergeCell ref="H19:I19"/>
    <mergeCell ref="H20:I20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tToHeight="2" orientation="portrait" r:id="rId1"/>
  <headerFooter alignWithMargins="0">
    <oddFooter xml:space="preserve">&amp;C&amp;P+5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topLeftCell="A25" zoomScale="53" zoomScaleNormal="60" zoomScaleSheetLayoutView="53" workbookViewId="0">
      <selection activeCell="P92" sqref="P92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1" bestFit="1" customWidth="1"/>
    <col min="7" max="7" width="14.7109375" style="11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27.75" x14ac:dyDescent="0.2">
      <c r="A1" s="1062" t="s">
        <v>243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</row>
    <row r="2" spans="1:15" ht="6" customHeight="1" thickBot="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8"/>
    </row>
    <row r="3" spans="1:15" ht="45.75" customHeight="1" thickBot="1" x14ac:dyDescent="0.25">
      <c r="A3" s="48"/>
      <c r="B3" s="1063" t="s">
        <v>110</v>
      </c>
      <c r="C3" s="1060" t="s">
        <v>163</v>
      </c>
      <c r="D3" s="1061"/>
      <c r="E3" s="1060" t="s">
        <v>169</v>
      </c>
      <c r="F3" s="1061"/>
      <c r="G3" s="1060" t="s">
        <v>164</v>
      </c>
      <c r="H3" s="1061"/>
      <c r="I3" s="1060" t="s">
        <v>165</v>
      </c>
      <c r="J3" s="1061"/>
      <c r="K3" s="1060" t="s">
        <v>166</v>
      </c>
      <c r="L3" s="1061"/>
      <c r="M3" s="1060" t="s">
        <v>167</v>
      </c>
      <c r="N3" s="1061"/>
    </row>
    <row r="4" spans="1:15" ht="23.25" customHeight="1" thickBot="1" x14ac:dyDescent="0.25">
      <c r="A4" s="48"/>
      <c r="B4" s="1064"/>
      <c r="C4" s="153">
        <v>2016</v>
      </c>
      <c r="D4" s="153">
        <v>2017</v>
      </c>
      <c r="E4" s="153">
        <v>2016</v>
      </c>
      <c r="F4" s="153">
        <v>2017</v>
      </c>
      <c r="G4" s="153">
        <v>2016</v>
      </c>
      <c r="H4" s="153">
        <v>2017</v>
      </c>
      <c r="I4" s="153">
        <v>2016</v>
      </c>
      <c r="J4" s="153">
        <v>2017</v>
      </c>
      <c r="K4" s="153">
        <v>2016</v>
      </c>
      <c r="L4" s="153">
        <v>2017</v>
      </c>
      <c r="M4" s="153">
        <v>2016</v>
      </c>
      <c r="N4" s="153">
        <v>2017</v>
      </c>
    </row>
    <row r="5" spans="1:15" s="25" customFormat="1" ht="45" customHeight="1" x14ac:dyDescent="0.2">
      <c r="A5" s="50"/>
      <c r="B5" s="154" t="s">
        <v>9</v>
      </c>
      <c r="C5" s="155">
        <v>4462.3</v>
      </c>
      <c r="D5" s="155">
        <v>5736.99</v>
      </c>
      <c r="E5" s="155">
        <v>8479.875</v>
      </c>
      <c r="F5" s="156">
        <v>9980.7199999999993</v>
      </c>
      <c r="G5" s="155">
        <v>853.85</v>
      </c>
      <c r="H5" s="155">
        <v>971.76</v>
      </c>
      <c r="I5" s="155">
        <v>499.9</v>
      </c>
      <c r="J5" s="156">
        <v>748</v>
      </c>
      <c r="K5" s="155">
        <v>1097.3800000000001</v>
      </c>
      <c r="L5" s="155">
        <v>1192.6199999999999</v>
      </c>
      <c r="M5" s="157">
        <v>14.02</v>
      </c>
      <c r="N5" s="157">
        <v>16.809999999999999</v>
      </c>
    </row>
    <row r="6" spans="1:15" s="25" customFormat="1" ht="39" customHeight="1" x14ac:dyDescent="0.2">
      <c r="A6" s="50"/>
      <c r="B6" s="158" t="s">
        <v>10</v>
      </c>
      <c r="C6" s="159">
        <v>4594.96</v>
      </c>
      <c r="D6" s="159">
        <v>5941.1</v>
      </c>
      <c r="E6" s="159">
        <v>8306.4269047619055</v>
      </c>
      <c r="F6" s="160">
        <v>10615.53</v>
      </c>
      <c r="G6" s="159">
        <v>920.24</v>
      </c>
      <c r="H6" s="159">
        <v>1007.35</v>
      </c>
      <c r="I6" s="159">
        <v>505.57</v>
      </c>
      <c r="J6" s="160">
        <v>774.9</v>
      </c>
      <c r="K6" s="159">
        <v>1199.9100000000001</v>
      </c>
      <c r="L6" s="159">
        <v>1234.33</v>
      </c>
      <c r="M6" s="161">
        <v>15.07</v>
      </c>
      <c r="N6" s="161">
        <v>17.86</v>
      </c>
    </row>
    <row r="7" spans="1:15" s="25" customFormat="1" ht="39.75" customHeight="1" x14ac:dyDescent="0.2">
      <c r="A7" s="50"/>
      <c r="B7" s="158" t="s">
        <v>11</v>
      </c>
      <c r="C7" s="159">
        <v>4947.04</v>
      </c>
      <c r="D7" s="159">
        <v>5821.09</v>
      </c>
      <c r="E7" s="159">
        <v>8700.9538095238095</v>
      </c>
      <c r="F7" s="160">
        <v>10225.65</v>
      </c>
      <c r="G7" s="159">
        <v>968.43</v>
      </c>
      <c r="H7" s="159">
        <v>962.26</v>
      </c>
      <c r="I7" s="159">
        <v>567.38</v>
      </c>
      <c r="J7" s="160">
        <v>776.3</v>
      </c>
      <c r="K7" s="159">
        <v>1246.3399999999999</v>
      </c>
      <c r="L7" s="159">
        <v>1231.07</v>
      </c>
      <c r="M7" s="161">
        <v>15.42</v>
      </c>
      <c r="N7" s="161">
        <v>16.88</v>
      </c>
    </row>
    <row r="8" spans="1:15" s="25" customFormat="1" ht="43.5" customHeight="1" x14ac:dyDescent="0.2">
      <c r="A8" s="50"/>
      <c r="B8" s="158" t="s">
        <v>12</v>
      </c>
      <c r="C8" s="159">
        <v>4850.55</v>
      </c>
      <c r="D8" s="159">
        <v>5697.37</v>
      </c>
      <c r="E8" s="159">
        <v>8849.65</v>
      </c>
      <c r="F8" s="160">
        <v>9664.86</v>
      </c>
      <c r="G8" s="159">
        <v>994.19</v>
      </c>
      <c r="H8" s="159">
        <v>959.89</v>
      </c>
      <c r="I8" s="159">
        <v>574.33000000000004</v>
      </c>
      <c r="J8" s="160">
        <v>799.67</v>
      </c>
      <c r="K8" s="159">
        <v>1242.26</v>
      </c>
      <c r="L8" s="159">
        <v>1265.6300000000001</v>
      </c>
      <c r="M8" s="161">
        <v>16.260000000000002</v>
      </c>
      <c r="N8" s="161">
        <v>18</v>
      </c>
    </row>
    <row r="9" spans="1:15" s="25" customFormat="1" ht="41.25" customHeight="1" x14ac:dyDescent="0.2">
      <c r="B9" s="190" t="s">
        <v>13</v>
      </c>
      <c r="C9" s="191">
        <v>4707.8500000000004</v>
      </c>
      <c r="D9" s="191">
        <v>5591.11</v>
      </c>
      <c r="E9" s="191">
        <v>8685.8799999999992</v>
      </c>
      <c r="F9" s="192">
        <v>9150.9599999999991</v>
      </c>
      <c r="G9" s="191">
        <v>1033.7</v>
      </c>
      <c r="H9" s="191">
        <v>929.71</v>
      </c>
      <c r="I9" s="191">
        <v>576.75</v>
      </c>
      <c r="J9" s="192">
        <v>792.43</v>
      </c>
      <c r="K9" s="191">
        <v>1259.4000000000001</v>
      </c>
      <c r="L9" s="191">
        <v>1245</v>
      </c>
      <c r="M9" s="193">
        <v>16.89</v>
      </c>
      <c r="N9" s="193">
        <v>16.760000000000002</v>
      </c>
    </row>
    <row r="10" spans="1:15" s="25" customFormat="1" ht="41.25" customHeight="1" x14ac:dyDescent="0.2">
      <c r="B10" s="190" t="s">
        <v>14</v>
      </c>
      <c r="C10" s="191">
        <v>4630.2700000000004</v>
      </c>
      <c r="D10" s="191">
        <v>5699.08</v>
      </c>
      <c r="E10" s="191">
        <v>8911.7022727272742</v>
      </c>
      <c r="F10" s="192">
        <v>8927.6200000000008</v>
      </c>
      <c r="G10" s="191">
        <v>984.14</v>
      </c>
      <c r="H10" s="191">
        <v>930.73</v>
      </c>
      <c r="I10" s="191">
        <v>553.09</v>
      </c>
      <c r="J10" s="192">
        <v>864.64</v>
      </c>
      <c r="K10" s="191">
        <v>1276.4000000000001</v>
      </c>
      <c r="L10" s="191">
        <v>1260.22</v>
      </c>
      <c r="M10" s="193">
        <v>17.18</v>
      </c>
      <c r="N10" s="193">
        <v>16.95</v>
      </c>
    </row>
    <row r="11" spans="1:15" s="25" customFormat="1" ht="47.25" customHeight="1" x14ac:dyDescent="0.2">
      <c r="B11" s="162" t="s">
        <v>109</v>
      </c>
      <c r="C11" s="163">
        <v>4855.357857142857</v>
      </c>
      <c r="D11" s="159">
        <v>5978.11</v>
      </c>
      <c r="E11" s="163">
        <v>10248.92738095238</v>
      </c>
      <c r="F11" s="160">
        <v>9478.69</v>
      </c>
      <c r="G11" s="163">
        <v>1085.76</v>
      </c>
      <c r="H11" s="159">
        <v>916.95</v>
      </c>
      <c r="I11" s="163">
        <v>646.14</v>
      </c>
      <c r="J11" s="160">
        <v>860.8</v>
      </c>
      <c r="K11" s="163">
        <v>1337.33</v>
      </c>
      <c r="L11" s="159">
        <v>1236.22</v>
      </c>
      <c r="M11" s="164">
        <v>19.920000000000002</v>
      </c>
      <c r="N11" s="161">
        <v>16.14</v>
      </c>
    </row>
    <row r="12" spans="1:15" s="25" customFormat="1" ht="43.5" customHeight="1" x14ac:dyDescent="0.2">
      <c r="B12" s="162" t="s">
        <v>117</v>
      </c>
      <c r="C12" s="163">
        <v>4757.8172727272722</v>
      </c>
      <c r="D12" s="159">
        <v>6477.68</v>
      </c>
      <c r="E12" s="163">
        <v>10350.566818181818</v>
      </c>
      <c r="F12" s="160">
        <v>10848.52</v>
      </c>
      <c r="G12" s="163">
        <v>1123.77</v>
      </c>
      <c r="H12" s="159">
        <v>972.67</v>
      </c>
      <c r="I12" s="163">
        <v>700.09</v>
      </c>
      <c r="J12" s="160">
        <v>913.1</v>
      </c>
      <c r="K12" s="163">
        <v>1341.09</v>
      </c>
      <c r="L12" s="159">
        <v>1282.3</v>
      </c>
      <c r="M12" s="164">
        <v>19.64</v>
      </c>
      <c r="N12" s="161">
        <v>16.91</v>
      </c>
    </row>
    <row r="13" spans="1:15" s="25" customFormat="1" ht="42.75" customHeight="1" x14ac:dyDescent="0.2">
      <c r="B13" s="162" t="s">
        <v>123</v>
      </c>
      <c r="C13" s="163">
        <v>4706.7859090909096</v>
      </c>
      <c r="D13" s="163">
        <v>6582.68</v>
      </c>
      <c r="E13" s="163">
        <v>10185.569545454546</v>
      </c>
      <c r="F13" s="165">
        <v>11230.36</v>
      </c>
      <c r="G13" s="163">
        <v>1045.95</v>
      </c>
      <c r="H13" s="163">
        <v>968.1</v>
      </c>
      <c r="I13" s="163">
        <v>682.23</v>
      </c>
      <c r="J13" s="165">
        <v>935.85</v>
      </c>
      <c r="K13" s="163">
        <v>1326.03</v>
      </c>
      <c r="L13" s="163">
        <v>1314.98</v>
      </c>
      <c r="M13" s="164">
        <v>19.28</v>
      </c>
      <c r="N13" s="164">
        <v>17.45</v>
      </c>
    </row>
    <row r="14" spans="1:15" s="25" customFormat="1" ht="51.75" customHeight="1" x14ac:dyDescent="0.2">
      <c r="B14" s="158" t="s">
        <v>124</v>
      </c>
      <c r="C14" s="159">
        <v>4731.761428571428</v>
      </c>
      <c r="D14" s="191">
        <v>6796.85</v>
      </c>
      <c r="E14" s="191">
        <v>10262.27</v>
      </c>
      <c r="F14" s="191">
        <v>11319.66</v>
      </c>
      <c r="G14" s="191">
        <v>959.14</v>
      </c>
      <c r="H14" s="191">
        <v>921.43</v>
      </c>
      <c r="I14" s="191">
        <v>644.85</v>
      </c>
      <c r="J14" s="191">
        <v>960.52</v>
      </c>
      <c r="K14" s="191">
        <v>1266.71</v>
      </c>
      <c r="L14" s="191">
        <v>1279.51</v>
      </c>
      <c r="M14" s="193">
        <v>17.739999999999998</v>
      </c>
      <c r="N14" s="191">
        <v>17.07</v>
      </c>
    </row>
    <row r="15" spans="1:15" s="25" customFormat="1" ht="45" customHeight="1" x14ac:dyDescent="0.2">
      <c r="B15" s="158" t="s">
        <v>128</v>
      </c>
      <c r="C15" s="159">
        <v>5442.7250000000004</v>
      </c>
      <c r="D15" s="590">
        <v>6825.09</v>
      </c>
      <c r="E15" s="159">
        <v>11139.772272727274</v>
      </c>
      <c r="F15" s="591">
        <v>11989.89</v>
      </c>
      <c r="G15" s="159">
        <v>953</v>
      </c>
      <c r="H15" s="590">
        <v>934</v>
      </c>
      <c r="I15" s="191">
        <v>696.68</v>
      </c>
      <c r="J15" s="591">
        <v>999.8</v>
      </c>
      <c r="K15" s="159">
        <v>1235.98</v>
      </c>
      <c r="L15" s="590">
        <v>1282.28</v>
      </c>
      <c r="M15" s="161">
        <v>17.420000000000002</v>
      </c>
      <c r="N15" s="592">
        <v>17.010000000000002</v>
      </c>
    </row>
    <row r="16" spans="1:15" s="25" customFormat="1" ht="51.75" customHeight="1" thickBot="1" x14ac:dyDescent="0.25">
      <c r="B16" s="158" t="s">
        <v>129</v>
      </c>
      <c r="C16" s="159">
        <v>5665.8249999999998</v>
      </c>
      <c r="D16" s="191">
        <v>6800.64</v>
      </c>
      <c r="E16" s="650">
        <v>11009.75</v>
      </c>
      <c r="F16" s="192">
        <v>11405.66</v>
      </c>
      <c r="G16" s="191">
        <v>919.05</v>
      </c>
      <c r="H16" s="191">
        <v>906.32</v>
      </c>
      <c r="I16" s="650">
        <v>706.98</v>
      </c>
      <c r="J16" s="192">
        <v>1021.16</v>
      </c>
      <c r="K16" s="191">
        <v>1150.77</v>
      </c>
      <c r="L16" s="191">
        <v>1263.54</v>
      </c>
      <c r="M16" s="193">
        <v>16.38</v>
      </c>
      <c r="N16" s="193">
        <v>16.16</v>
      </c>
    </row>
    <row r="17" spans="2:14" s="25" customFormat="1" ht="49.5" customHeight="1" thickBot="1" x14ac:dyDescent="0.25">
      <c r="B17" s="166" t="s">
        <v>168</v>
      </c>
      <c r="C17" s="167">
        <f t="shared" ref="C17:N17" si="0">AVERAGE(C5:C16)</f>
        <v>4862.7702056277058</v>
      </c>
      <c r="D17" s="167">
        <f>AVERAGE(D5:D16)</f>
        <v>6162.3158333333331</v>
      </c>
      <c r="E17" s="167">
        <f t="shared" si="0"/>
        <v>9594.2786670274181</v>
      </c>
      <c r="F17" s="167">
        <f t="shared" si="0"/>
        <v>10403.176666666668</v>
      </c>
      <c r="G17" s="167">
        <f t="shared" si="0"/>
        <v>986.76833333333332</v>
      </c>
      <c r="H17" s="167">
        <f t="shared" si="0"/>
        <v>948.43083333333323</v>
      </c>
      <c r="I17" s="167">
        <f t="shared" si="0"/>
        <v>612.83249999999998</v>
      </c>
      <c r="J17" s="167">
        <f t="shared" si="0"/>
        <v>870.59749999999997</v>
      </c>
      <c r="K17" s="167">
        <f t="shared" si="0"/>
        <v>1248.3000000000002</v>
      </c>
      <c r="L17" s="167">
        <f t="shared" si="0"/>
        <v>1257.3083333333334</v>
      </c>
      <c r="M17" s="168">
        <f t="shared" si="0"/>
        <v>17.10166666666667</v>
      </c>
      <c r="N17" s="168">
        <f t="shared" si="0"/>
        <v>16.999999999999996</v>
      </c>
    </row>
    <row r="18" spans="2:14" ht="30" customHeight="1" x14ac:dyDescent="0.25"/>
    <row r="21" spans="2:14" x14ac:dyDescent="0.25">
      <c r="F21" s="29"/>
    </row>
    <row r="57" ht="42.75" customHeight="1" x14ac:dyDescent="0.25"/>
    <row r="96" spans="8:8" ht="26.25" x14ac:dyDescent="0.4">
      <c r="H96" s="41"/>
    </row>
    <row r="97" spans="8:8" ht="26.25" x14ac:dyDescent="0.4">
      <c r="H97" s="4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topLeftCell="A25" zoomScale="89" zoomScaleNormal="85" zoomScaleSheetLayoutView="89" workbookViewId="0">
      <selection activeCell="O77" sqref="A1:O77"/>
    </sheetView>
  </sheetViews>
  <sheetFormatPr defaultColWidth="9.140625" defaultRowHeight="15.75" x14ac:dyDescent="0.25"/>
  <cols>
    <col min="1" max="4" width="9.140625" style="3"/>
    <col min="5" max="7" width="9.140625" style="11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26"/>
      <c r="C2" s="10"/>
      <c r="D2" s="10"/>
      <c r="E2" s="10"/>
      <c r="F2" s="10"/>
      <c r="G2" s="10"/>
      <c r="H2" s="10"/>
      <c r="I2" s="10"/>
      <c r="J2" s="10"/>
    </row>
    <row r="3" spans="2:10" ht="15" x14ac:dyDescent="0.25">
      <c r="B3" s="30"/>
      <c r="C3" s="30"/>
      <c r="D3" s="30"/>
      <c r="E3" s="30"/>
      <c r="F3" s="30"/>
      <c r="G3" s="30"/>
      <c r="H3" s="30"/>
      <c r="I3" s="17"/>
      <c r="J3" s="17"/>
    </row>
    <row r="4" spans="2:10" ht="14.25" customHeight="1" x14ac:dyDescent="0.25">
      <c r="B4" s="31"/>
      <c r="C4" s="15" t="s">
        <v>369</v>
      </c>
      <c r="D4" s="15" t="s">
        <v>401</v>
      </c>
      <c r="E4" s="15"/>
      <c r="F4" s="15"/>
      <c r="G4" s="15"/>
      <c r="H4" s="15"/>
      <c r="I4" s="17"/>
      <c r="J4" s="17"/>
    </row>
    <row r="5" spans="2:10" ht="14.25" x14ac:dyDescent="0.2">
      <c r="B5" s="31"/>
      <c r="C5" s="16"/>
      <c r="D5" s="16"/>
      <c r="E5" s="16"/>
      <c r="F5" s="16"/>
      <c r="G5" s="16"/>
      <c r="H5" s="16"/>
      <c r="I5" s="16"/>
      <c r="J5" s="16"/>
    </row>
    <row r="6" spans="2:10" ht="14.25" x14ac:dyDescent="0.2">
      <c r="B6" s="31"/>
      <c r="C6" s="16"/>
      <c r="D6" s="16"/>
      <c r="E6" s="16"/>
      <c r="F6" s="16"/>
      <c r="G6" s="16"/>
      <c r="H6" s="16"/>
      <c r="I6" s="16"/>
      <c r="J6" s="16"/>
    </row>
    <row r="7" spans="2:10" ht="14.25" x14ac:dyDescent="0.2">
      <c r="B7" s="31"/>
      <c r="C7" s="16"/>
      <c r="D7" s="16"/>
      <c r="E7" s="16"/>
      <c r="F7" s="16"/>
      <c r="G7" s="16"/>
      <c r="H7" s="16"/>
      <c r="I7" s="16"/>
      <c r="J7" s="16"/>
    </row>
    <row r="8" spans="2:10" ht="14.25" x14ac:dyDescent="0.2">
      <c r="B8" s="31"/>
      <c r="C8" s="16"/>
      <c r="D8" s="16"/>
      <c r="E8" s="16"/>
      <c r="F8" s="16"/>
      <c r="G8" s="16"/>
      <c r="H8" s="16"/>
      <c r="I8" s="16"/>
      <c r="J8" s="16"/>
    </row>
    <row r="9" spans="2:10" ht="14.25" x14ac:dyDescent="0.2">
      <c r="B9" s="31"/>
      <c r="C9" s="16"/>
      <c r="D9" s="16"/>
      <c r="E9" s="16"/>
      <c r="F9" s="16"/>
      <c r="G9" s="16"/>
      <c r="H9" s="16"/>
      <c r="I9" s="16"/>
      <c r="J9" s="16"/>
    </row>
    <row r="10" spans="2:10" ht="14.25" x14ac:dyDescent="0.2">
      <c r="B10" s="31"/>
      <c r="C10" s="15"/>
      <c r="D10" s="15"/>
      <c r="E10" s="15"/>
      <c r="F10" s="15"/>
      <c r="G10" s="15"/>
      <c r="H10" s="16"/>
      <c r="I10" s="15"/>
      <c r="J10" s="15"/>
    </row>
    <row r="11" spans="2:10" ht="12.75" x14ac:dyDescent="0.2">
      <c r="B11" s="32"/>
      <c r="C11" s="10"/>
      <c r="D11" s="10"/>
      <c r="E11" s="10"/>
      <c r="F11" s="10"/>
      <c r="G11" s="10"/>
      <c r="H11" s="10"/>
      <c r="I11" s="10"/>
      <c r="J11" s="10"/>
    </row>
    <row r="12" spans="2:10" ht="12.75" x14ac:dyDescent="0.2">
      <c r="B12" s="33"/>
      <c r="C12" s="10"/>
      <c r="D12" s="10"/>
      <c r="E12" s="10"/>
      <c r="F12" s="10"/>
      <c r="G12" s="10"/>
      <c r="H12" s="10"/>
      <c r="I12" s="10"/>
      <c r="J12" s="10"/>
    </row>
    <row r="13" spans="2:10" ht="12.75" x14ac:dyDescent="0.2">
      <c r="B13" s="34"/>
      <c r="C13" s="10"/>
      <c r="D13" s="10"/>
      <c r="E13" s="10"/>
      <c r="F13" s="10"/>
      <c r="G13" s="10"/>
      <c r="H13" s="10"/>
      <c r="I13" s="10"/>
      <c r="J13" s="10"/>
    </row>
    <row r="14" spans="2:10" ht="12.75" x14ac:dyDescent="0.2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2.75" x14ac:dyDescent="0.2">
      <c r="B15" s="34"/>
      <c r="C15" s="10"/>
      <c r="D15" s="10"/>
      <c r="E15" s="10"/>
      <c r="F15" s="10"/>
      <c r="G15" s="10"/>
      <c r="H15" s="10"/>
      <c r="I15" s="10"/>
      <c r="J15" s="10"/>
    </row>
    <row r="16" spans="2:10" ht="12.75" x14ac:dyDescent="0.2">
      <c r="B16" s="34"/>
      <c r="C16" s="10"/>
      <c r="D16" s="10"/>
      <c r="E16" s="10"/>
      <c r="F16" s="10"/>
      <c r="G16" s="10"/>
      <c r="H16" s="10"/>
      <c r="I16" s="10"/>
      <c r="J16" s="10"/>
    </row>
    <row r="17" spans="2:10" ht="12.75" x14ac:dyDescent="0.2">
      <c r="B17" s="12"/>
      <c r="C17" s="10"/>
      <c r="D17" s="10"/>
      <c r="E17" s="10"/>
      <c r="F17" s="10"/>
      <c r="G17" s="10"/>
      <c r="H17" s="10"/>
      <c r="I17" s="10"/>
      <c r="J17" s="10"/>
    </row>
    <row r="18" spans="2:10" ht="12.75" x14ac:dyDescent="0.2">
      <c r="B18" s="12"/>
      <c r="C18" s="10"/>
      <c r="D18" s="10"/>
      <c r="E18" s="10"/>
      <c r="F18" s="10"/>
      <c r="G18" s="10"/>
      <c r="H18" s="10"/>
      <c r="I18" s="10"/>
      <c r="J18" s="10"/>
    </row>
    <row r="19" spans="2:10" ht="12.75" x14ac:dyDescent="0.2">
      <c r="B19" s="35"/>
      <c r="C19" s="9"/>
      <c r="D19" s="9"/>
      <c r="E19" s="9"/>
      <c r="F19" s="9"/>
      <c r="G19" s="9"/>
      <c r="H19" s="9"/>
      <c r="I19" s="9"/>
      <c r="J19" s="9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101"/>
  <sheetViews>
    <sheetView view="pageBreakPreview" zoomScale="70" zoomScaleNormal="77" zoomScaleSheetLayoutView="70" workbookViewId="0">
      <selection activeCell="A40" sqref="A40:S40"/>
    </sheetView>
  </sheetViews>
  <sheetFormatPr defaultColWidth="4.5703125" defaultRowHeight="15.75" x14ac:dyDescent="0.25"/>
  <cols>
    <col min="1" max="1" width="14.140625" style="63" customWidth="1"/>
    <col min="2" max="2" width="7" style="14" customWidth="1"/>
    <col min="3" max="3" width="7.5703125" style="14" customWidth="1"/>
    <col min="4" max="4" width="8.140625" style="14" customWidth="1"/>
    <col min="5" max="5" width="9" style="63" customWidth="1"/>
    <col min="6" max="6" width="8.7109375" style="63" customWidth="1"/>
    <col min="7" max="7" width="9" style="63" customWidth="1"/>
    <col min="8" max="8" width="8.7109375" style="63" customWidth="1"/>
    <col min="9" max="10" width="9" style="63" customWidth="1"/>
    <col min="11" max="11" width="9.85546875" style="63" customWidth="1"/>
    <col min="12" max="12" width="9.5703125" style="63" customWidth="1"/>
    <col min="13" max="13" width="9.42578125" style="63" customWidth="1"/>
    <col min="14" max="14" width="9.5703125" style="63" customWidth="1"/>
    <col min="15" max="15" width="7.85546875" style="63" customWidth="1"/>
    <col min="16" max="16" width="9" style="63" customWidth="1"/>
    <col min="17" max="17" width="12" style="63" customWidth="1"/>
    <col min="18" max="18" width="6.7109375" style="63" customWidth="1"/>
    <col min="19" max="19" width="7.85546875" style="63" customWidth="1"/>
    <col min="20" max="20" width="5" style="63" customWidth="1"/>
    <col min="21" max="21" width="3.5703125" style="63" customWidth="1"/>
    <col min="22" max="23" width="4.28515625" style="63" customWidth="1"/>
    <col min="24" max="24" width="12.140625" style="63" customWidth="1"/>
    <col min="25" max="25" width="10.85546875" style="63" customWidth="1"/>
    <col min="26" max="26" width="11.85546875" style="63" customWidth="1"/>
    <col min="27" max="27" width="11.42578125" style="63" customWidth="1"/>
    <col min="28" max="28" width="9.85546875" style="63" customWidth="1"/>
    <col min="29" max="29" width="9.42578125" style="63" customWidth="1"/>
    <col min="30" max="30" width="10.5703125" style="63" customWidth="1"/>
    <col min="31" max="32" width="9.42578125" style="63" customWidth="1"/>
    <col min="33" max="33" width="10.85546875" style="63" customWidth="1"/>
    <col min="34" max="34" width="10.42578125" style="63" customWidth="1"/>
    <col min="35" max="35" width="8.5703125" style="63" customWidth="1"/>
    <col min="36" max="36" width="9.42578125" style="63" customWidth="1"/>
    <col min="37" max="228" width="4.28515625" style="63" customWidth="1"/>
    <col min="229" max="16384" width="4.5703125" style="63"/>
  </cols>
  <sheetData>
    <row r="1" spans="1:36" ht="21.75" customHeight="1" x14ac:dyDescent="0.3">
      <c r="A1" s="931" t="s">
        <v>554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</row>
    <row r="2" spans="1:36" ht="13.5" customHeight="1" x14ac:dyDescent="0.2">
      <c r="A2" s="1051"/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</row>
    <row r="3" spans="1:36" ht="20.25" customHeight="1" thickBot="1" x14ac:dyDescent="0.25">
      <c r="A3" s="1172" t="s">
        <v>245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172"/>
    </row>
    <row r="4" spans="1:36" ht="20.25" customHeight="1" x14ac:dyDescent="0.2">
      <c r="A4" s="1173" t="s">
        <v>110</v>
      </c>
      <c r="B4" s="1174"/>
      <c r="C4" s="1182"/>
      <c r="D4" s="1173" t="s">
        <v>647</v>
      </c>
      <c r="E4" s="1174"/>
      <c r="F4" s="1174"/>
      <c r="G4" s="1175"/>
      <c r="H4" s="1179" t="s">
        <v>648</v>
      </c>
      <c r="I4" s="1180"/>
      <c r="J4" s="1180"/>
      <c r="K4" s="1180"/>
      <c r="L4" s="1180"/>
      <c r="M4" s="1180"/>
      <c r="N4" s="1180"/>
      <c r="O4" s="1180"/>
      <c r="P4" s="1180"/>
      <c r="Q4" s="1180"/>
      <c r="R4" s="1180"/>
      <c r="S4" s="1181"/>
    </row>
    <row r="5" spans="1:36" ht="35.25" customHeight="1" thickBot="1" x14ac:dyDescent="0.25">
      <c r="A5" s="1176"/>
      <c r="B5" s="1177"/>
      <c r="C5" s="1183"/>
      <c r="D5" s="1176"/>
      <c r="E5" s="1177"/>
      <c r="F5" s="1177"/>
      <c r="G5" s="1178"/>
      <c r="H5" s="957" t="s">
        <v>246</v>
      </c>
      <c r="I5" s="1072"/>
      <c r="J5" s="1072"/>
      <c r="K5" s="1073"/>
      <c r="L5" s="1075" t="s">
        <v>247</v>
      </c>
      <c r="M5" s="991"/>
      <c r="N5" s="991"/>
      <c r="O5" s="1076"/>
      <c r="P5" s="1066" t="s">
        <v>364</v>
      </c>
      <c r="Q5" s="1067"/>
      <c r="R5" s="1067"/>
      <c r="S5" s="1068"/>
    </row>
    <row r="6" spans="1:36" ht="17.25" customHeight="1" thickBot="1" x14ac:dyDescent="0.25">
      <c r="A6" s="1078" t="s">
        <v>405</v>
      </c>
      <c r="B6" s="1079"/>
      <c r="C6" s="1080"/>
      <c r="D6" s="1081">
        <v>62.2</v>
      </c>
      <c r="E6" s="1082"/>
      <c r="F6" s="1082"/>
      <c r="G6" s="1082"/>
      <c r="H6" s="965" t="s">
        <v>419</v>
      </c>
      <c r="I6" s="966"/>
      <c r="J6" s="966"/>
      <c r="K6" s="1065"/>
      <c r="L6" s="1069" t="s">
        <v>422</v>
      </c>
      <c r="M6" s="1070"/>
      <c r="N6" s="1070"/>
      <c r="O6" s="1071"/>
      <c r="P6" s="1066" t="s">
        <v>423</v>
      </c>
      <c r="Q6" s="1067"/>
      <c r="R6" s="1067"/>
      <c r="S6" s="1068"/>
    </row>
    <row r="7" spans="1:36" ht="30" customHeight="1" thickBot="1" x14ac:dyDescent="0.25">
      <c r="A7" s="981" t="s">
        <v>416</v>
      </c>
      <c r="B7" s="1187"/>
      <c r="C7" s="982"/>
      <c r="D7" s="1081">
        <v>67.069999999999993</v>
      </c>
      <c r="E7" s="1082"/>
      <c r="F7" s="1082"/>
      <c r="G7" s="1188"/>
      <c r="H7" s="1184"/>
      <c r="I7" s="1185"/>
      <c r="J7" s="1185"/>
      <c r="K7" s="1185"/>
      <c r="L7" s="1185"/>
      <c r="M7" s="1185"/>
      <c r="N7" s="1185"/>
      <c r="O7" s="1185"/>
      <c r="P7" s="1185"/>
      <c r="Q7" s="1185"/>
      <c r="R7" s="1185"/>
      <c r="S7" s="1186"/>
    </row>
    <row r="8" spans="1:36" ht="18" customHeight="1" thickBot="1" x14ac:dyDescent="0.25">
      <c r="A8" s="1078" t="s">
        <v>542</v>
      </c>
      <c r="B8" s="1079"/>
      <c r="C8" s="1080"/>
      <c r="D8" s="1081">
        <v>59.7</v>
      </c>
      <c r="E8" s="1082"/>
      <c r="F8" s="1082"/>
      <c r="G8" s="1082"/>
      <c r="H8" s="965" t="s">
        <v>417</v>
      </c>
      <c r="I8" s="966"/>
      <c r="J8" s="966"/>
      <c r="K8" s="1065"/>
      <c r="L8" s="1069" t="s">
        <v>439</v>
      </c>
      <c r="M8" s="1070"/>
      <c r="N8" s="1070"/>
      <c r="O8" s="1071"/>
      <c r="P8" s="1069" t="s">
        <v>425</v>
      </c>
      <c r="Q8" s="1070"/>
      <c r="R8" s="1070"/>
      <c r="S8" s="1074"/>
    </row>
    <row r="9" spans="1:36" ht="18" customHeight="1" thickBot="1" x14ac:dyDescent="0.25">
      <c r="A9" s="1078" t="s">
        <v>543</v>
      </c>
      <c r="B9" s="1079"/>
      <c r="C9" s="1080"/>
      <c r="D9" s="1081">
        <v>58.4</v>
      </c>
      <c r="E9" s="1082"/>
      <c r="F9" s="1082"/>
      <c r="G9" s="1082"/>
      <c r="H9" s="965" t="s">
        <v>445</v>
      </c>
      <c r="I9" s="966"/>
      <c r="J9" s="966"/>
      <c r="K9" s="1065"/>
      <c r="L9" s="1069" t="s">
        <v>447</v>
      </c>
      <c r="M9" s="1070"/>
      <c r="N9" s="1070"/>
      <c r="O9" s="1071"/>
      <c r="P9" s="1069" t="s">
        <v>449</v>
      </c>
      <c r="Q9" s="1070"/>
      <c r="R9" s="1070"/>
      <c r="S9" s="1074"/>
    </row>
    <row r="10" spans="1:36" ht="18" customHeight="1" thickBot="1" x14ac:dyDescent="0.25">
      <c r="A10" s="1078" t="s">
        <v>544</v>
      </c>
      <c r="B10" s="1079"/>
      <c r="C10" s="1080"/>
      <c r="D10" s="1081">
        <v>58.11</v>
      </c>
      <c r="E10" s="1082"/>
      <c r="F10" s="1082"/>
      <c r="G10" s="1082"/>
      <c r="H10" s="965" t="s">
        <v>452</v>
      </c>
      <c r="I10" s="966"/>
      <c r="J10" s="966"/>
      <c r="K10" s="1065"/>
      <c r="L10" s="1069" t="s">
        <v>457</v>
      </c>
      <c r="M10" s="1070"/>
      <c r="N10" s="1070"/>
      <c r="O10" s="1071"/>
      <c r="P10" s="1069" t="s">
        <v>454</v>
      </c>
      <c r="Q10" s="1070"/>
      <c r="R10" s="1070"/>
      <c r="S10" s="1074"/>
    </row>
    <row r="11" spans="1:36" ht="18" customHeight="1" thickBot="1" x14ac:dyDescent="0.25">
      <c r="A11" s="1078" t="s">
        <v>545</v>
      </c>
      <c r="B11" s="1079"/>
      <c r="C11" s="1080"/>
      <c r="D11" s="1081">
        <v>56.39</v>
      </c>
      <c r="E11" s="1082"/>
      <c r="F11" s="1082"/>
      <c r="G11" s="1082"/>
      <c r="H11" s="965" t="s">
        <v>463</v>
      </c>
      <c r="I11" s="966"/>
      <c r="J11" s="966"/>
      <c r="K11" s="1065"/>
      <c r="L11" s="1069" t="s">
        <v>457</v>
      </c>
      <c r="M11" s="1070"/>
      <c r="N11" s="1070"/>
      <c r="O11" s="1071"/>
      <c r="P11" s="1069" t="s">
        <v>465</v>
      </c>
      <c r="Q11" s="1070"/>
      <c r="R11" s="1070"/>
      <c r="S11" s="1074"/>
    </row>
    <row r="12" spans="1:36" ht="18" customHeight="1" thickBot="1" x14ac:dyDescent="0.25">
      <c r="A12" s="1078" t="s">
        <v>546</v>
      </c>
      <c r="B12" s="1079"/>
      <c r="C12" s="1080"/>
      <c r="D12" s="1081">
        <v>57.17</v>
      </c>
      <c r="E12" s="1082"/>
      <c r="F12" s="1082"/>
      <c r="G12" s="1082"/>
      <c r="H12" s="965" t="s">
        <v>468</v>
      </c>
      <c r="I12" s="966"/>
      <c r="J12" s="966"/>
      <c r="K12" s="1065"/>
      <c r="L12" s="1069" t="s">
        <v>470</v>
      </c>
      <c r="M12" s="1070"/>
      <c r="N12" s="1070"/>
      <c r="O12" s="1071"/>
      <c r="P12" s="1069" t="s">
        <v>471</v>
      </c>
      <c r="Q12" s="1070"/>
      <c r="R12" s="1070"/>
      <c r="S12" s="1074"/>
    </row>
    <row r="13" spans="1:36" ht="18" customHeight="1" thickBot="1" x14ac:dyDescent="0.25">
      <c r="A13" s="1078" t="s">
        <v>547</v>
      </c>
      <c r="B13" s="1079"/>
      <c r="C13" s="1080"/>
      <c r="D13" s="1081">
        <v>57.83</v>
      </c>
      <c r="E13" s="1082"/>
      <c r="F13" s="1082"/>
      <c r="G13" s="1082"/>
      <c r="H13" s="965" t="s">
        <v>474</v>
      </c>
      <c r="I13" s="966"/>
      <c r="J13" s="966"/>
      <c r="K13" s="1065"/>
      <c r="L13" s="1069" t="s">
        <v>470</v>
      </c>
      <c r="M13" s="1070"/>
      <c r="N13" s="1070"/>
      <c r="O13" s="1071"/>
      <c r="P13" s="1069" t="s">
        <v>476</v>
      </c>
      <c r="Q13" s="1070"/>
      <c r="R13" s="1070"/>
      <c r="S13" s="1074"/>
    </row>
    <row r="14" spans="1:36" ht="18" customHeight="1" thickBot="1" x14ac:dyDescent="0.25">
      <c r="A14" s="1078" t="s">
        <v>548</v>
      </c>
      <c r="B14" s="1079"/>
      <c r="C14" s="1080"/>
      <c r="D14" s="1081">
        <v>59.67</v>
      </c>
      <c r="E14" s="1082"/>
      <c r="F14" s="1082"/>
      <c r="G14" s="1082"/>
      <c r="H14" s="965" t="s">
        <v>508</v>
      </c>
      <c r="I14" s="966"/>
      <c r="J14" s="966"/>
      <c r="K14" s="1065"/>
      <c r="L14" s="1069" t="s">
        <v>509</v>
      </c>
      <c r="M14" s="1070"/>
      <c r="N14" s="1070"/>
      <c r="O14" s="1071"/>
      <c r="P14" s="1069" t="s">
        <v>510</v>
      </c>
      <c r="Q14" s="1070"/>
      <c r="R14" s="1070"/>
      <c r="S14" s="1074"/>
    </row>
    <row r="15" spans="1:36" s="187" customFormat="1" ht="18" customHeight="1" thickBot="1" x14ac:dyDescent="0.25">
      <c r="A15" s="1078" t="s">
        <v>549</v>
      </c>
      <c r="B15" s="1079"/>
      <c r="C15" s="1080"/>
      <c r="D15" s="1081">
        <v>60.29</v>
      </c>
      <c r="E15" s="1082"/>
      <c r="F15" s="1082"/>
      <c r="G15" s="1082"/>
      <c r="H15" s="965" t="s">
        <v>518</v>
      </c>
      <c r="I15" s="966"/>
      <c r="J15" s="966"/>
      <c r="K15" s="1065"/>
      <c r="L15" s="1069" t="s">
        <v>524</v>
      </c>
      <c r="M15" s="1070"/>
      <c r="N15" s="1070"/>
      <c r="O15" s="1071"/>
      <c r="P15" s="1069" t="s">
        <v>519</v>
      </c>
      <c r="Q15" s="1070"/>
      <c r="R15" s="1070"/>
      <c r="S15" s="1074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s="187" customFormat="1" ht="18" customHeight="1" thickBot="1" x14ac:dyDescent="0.25">
      <c r="A16" s="1078" t="s">
        <v>550</v>
      </c>
      <c r="B16" s="1079"/>
      <c r="C16" s="1080"/>
      <c r="D16" s="1081">
        <v>57.7</v>
      </c>
      <c r="E16" s="1082"/>
      <c r="F16" s="1082"/>
      <c r="G16" s="1082"/>
      <c r="H16" s="965" t="s">
        <v>529</v>
      </c>
      <c r="I16" s="966"/>
      <c r="J16" s="966"/>
      <c r="K16" s="1065"/>
      <c r="L16" s="1069" t="s">
        <v>539</v>
      </c>
      <c r="M16" s="1070"/>
      <c r="N16" s="1070"/>
      <c r="O16" s="1071"/>
      <c r="P16" s="1069" t="s">
        <v>516</v>
      </c>
      <c r="Q16" s="1070"/>
      <c r="R16" s="1070"/>
      <c r="S16" s="1074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s="187" customFormat="1" ht="18" customHeight="1" thickBot="1" x14ac:dyDescent="0.25">
      <c r="A17" s="1078" t="s">
        <v>551</v>
      </c>
      <c r="B17" s="1079"/>
      <c r="C17" s="1080"/>
      <c r="D17" s="1081">
        <v>57.72</v>
      </c>
      <c r="E17" s="1082"/>
      <c r="F17" s="1082"/>
      <c r="G17" s="1082"/>
      <c r="H17" s="965" t="s">
        <v>527</v>
      </c>
      <c r="I17" s="966"/>
      <c r="J17" s="966"/>
      <c r="K17" s="1065"/>
      <c r="L17" s="1069" t="s">
        <v>538</v>
      </c>
      <c r="M17" s="1070"/>
      <c r="N17" s="1070"/>
      <c r="O17" s="1071"/>
      <c r="P17" s="1069" t="s">
        <v>531</v>
      </c>
      <c r="Q17" s="1070"/>
      <c r="R17" s="1070"/>
      <c r="S17" s="1074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</row>
    <row r="18" spans="1:36" s="187" customFormat="1" ht="18" customHeight="1" thickBot="1" x14ac:dyDescent="0.25">
      <c r="A18" s="1078" t="s">
        <v>560</v>
      </c>
      <c r="B18" s="1079"/>
      <c r="C18" s="1080"/>
      <c r="D18" s="1081">
        <v>58.92</v>
      </c>
      <c r="E18" s="1082"/>
      <c r="F18" s="1082"/>
      <c r="G18" s="1082"/>
      <c r="H18" s="965" t="s">
        <v>561</v>
      </c>
      <c r="I18" s="966"/>
      <c r="J18" s="966"/>
      <c r="K18" s="1065"/>
      <c r="L18" s="1069" t="s">
        <v>440</v>
      </c>
      <c r="M18" s="1070"/>
      <c r="N18" s="1070"/>
      <c r="O18" s="1071"/>
      <c r="P18" s="1069" t="s">
        <v>564</v>
      </c>
      <c r="Q18" s="1070"/>
      <c r="R18" s="1070"/>
      <c r="S18" s="1074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</row>
    <row r="19" spans="1:36" s="187" customFormat="1" ht="18" customHeight="1" thickBot="1" x14ac:dyDescent="0.25">
      <c r="A19" s="1078" t="s">
        <v>583</v>
      </c>
      <c r="B19" s="1079"/>
      <c r="C19" s="1080"/>
      <c r="D19" s="1081">
        <v>58.33</v>
      </c>
      <c r="E19" s="1082"/>
      <c r="F19" s="1082"/>
      <c r="G19" s="1082"/>
      <c r="H19" s="965" t="s">
        <v>588</v>
      </c>
      <c r="I19" s="966"/>
      <c r="J19" s="966"/>
      <c r="K19" s="1065"/>
      <c r="L19" s="1069" t="s">
        <v>630</v>
      </c>
      <c r="M19" s="1070"/>
      <c r="N19" s="1070"/>
      <c r="O19" s="1071"/>
      <c r="P19" s="1069" t="s">
        <v>590</v>
      </c>
      <c r="Q19" s="1070"/>
      <c r="R19" s="1070"/>
      <c r="S19" s="1074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s="187" customFormat="1" ht="18" customHeight="1" thickBot="1" x14ac:dyDescent="0.25">
      <c r="A20" s="1078" t="s">
        <v>584</v>
      </c>
      <c r="B20" s="1079"/>
      <c r="C20" s="1080"/>
      <c r="D20" s="1081">
        <v>58.3</v>
      </c>
      <c r="E20" s="1082"/>
      <c r="F20" s="1082"/>
      <c r="G20" s="1082"/>
      <c r="H20" s="965"/>
      <c r="I20" s="966"/>
      <c r="J20" s="966"/>
      <c r="K20" s="966"/>
      <c r="L20" s="966"/>
      <c r="M20" s="966"/>
      <c r="N20" s="966"/>
      <c r="O20" s="966"/>
      <c r="P20" s="966"/>
      <c r="Q20" s="966"/>
      <c r="R20" s="966"/>
      <c r="S20" s="967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1:36" ht="19.5" customHeight="1" thickBot="1" x14ac:dyDescent="0.25">
      <c r="A21" s="1172" t="s">
        <v>283</v>
      </c>
      <c r="B21" s="1172"/>
      <c r="C21" s="1172"/>
      <c r="D21" s="1172"/>
      <c r="E21" s="1172"/>
      <c r="F21" s="1172"/>
      <c r="G21" s="1172"/>
      <c r="H21" s="1172"/>
      <c r="I21" s="1172"/>
      <c r="J21" s="1172"/>
      <c r="K21" s="1172"/>
      <c r="L21" s="1172"/>
      <c r="M21" s="1172"/>
      <c r="N21" s="1172"/>
      <c r="O21" s="1172"/>
      <c r="P21" s="1172"/>
      <c r="Q21" s="1172"/>
      <c r="R21" s="1172"/>
      <c r="S21" s="1172"/>
    </row>
    <row r="22" spans="1:36" ht="21" customHeight="1" x14ac:dyDescent="0.2">
      <c r="A22" s="1173" t="s">
        <v>110</v>
      </c>
      <c r="B22" s="1174"/>
      <c r="C22" s="1175"/>
      <c r="D22" s="1173" t="s">
        <v>647</v>
      </c>
      <c r="E22" s="1174"/>
      <c r="F22" s="1174"/>
      <c r="G22" s="1175"/>
      <c r="H22" s="1179" t="s">
        <v>648</v>
      </c>
      <c r="I22" s="1180"/>
      <c r="J22" s="1180"/>
      <c r="K22" s="1180"/>
      <c r="L22" s="1180"/>
      <c r="M22" s="1180"/>
      <c r="N22" s="1180"/>
      <c r="O22" s="1180"/>
      <c r="P22" s="1180"/>
      <c r="Q22" s="1180"/>
      <c r="R22" s="1180"/>
      <c r="S22" s="1181"/>
    </row>
    <row r="23" spans="1:36" ht="36.75" customHeight="1" thickBot="1" x14ac:dyDescent="0.25">
      <c r="A23" s="1176"/>
      <c r="B23" s="1177"/>
      <c r="C23" s="1178"/>
      <c r="D23" s="1176"/>
      <c r="E23" s="1177"/>
      <c r="F23" s="1177"/>
      <c r="G23" s="1178"/>
      <c r="H23" s="957" t="s">
        <v>246</v>
      </c>
      <c r="I23" s="1072"/>
      <c r="J23" s="1072"/>
      <c r="K23" s="1073"/>
      <c r="L23" s="1075" t="s">
        <v>247</v>
      </c>
      <c r="M23" s="991"/>
      <c r="N23" s="991"/>
      <c r="O23" s="1076"/>
      <c r="P23" s="1066" t="s">
        <v>364</v>
      </c>
      <c r="Q23" s="1067"/>
      <c r="R23" s="1067"/>
      <c r="S23" s="1068"/>
    </row>
    <row r="24" spans="1:36" ht="20.25" customHeight="1" thickBot="1" x14ac:dyDescent="0.25">
      <c r="A24" s="1078" t="s">
        <v>405</v>
      </c>
      <c r="B24" s="1079"/>
      <c r="C24" s="1189"/>
      <c r="D24" s="1190">
        <v>65.62</v>
      </c>
      <c r="E24" s="1191"/>
      <c r="F24" s="1191"/>
      <c r="G24" s="1192"/>
      <c r="H24" s="965" t="s">
        <v>420</v>
      </c>
      <c r="I24" s="966"/>
      <c r="J24" s="966"/>
      <c r="K24" s="1065"/>
      <c r="L24" s="1069" t="s">
        <v>400</v>
      </c>
      <c r="M24" s="1070"/>
      <c r="N24" s="1070"/>
      <c r="O24" s="1071"/>
      <c r="P24" s="1066" t="s">
        <v>421</v>
      </c>
      <c r="Q24" s="1067"/>
      <c r="R24" s="1067"/>
      <c r="S24" s="1068"/>
      <c r="Y24" s="64"/>
      <c r="Z24" s="64"/>
      <c r="AA24" s="64"/>
      <c r="AB24" s="64"/>
      <c r="AC24" s="64"/>
      <c r="AD24" s="64"/>
      <c r="AE24" s="64"/>
      <c r="AF24" s="64"/>
      <c r="AG24" s="66"/>
      <c r="AH24" s="64"/>
    </row>
    <row r="25" spans="1:36" ht="33" customHeight="1" thickBot="1" x14ac:dyDescent="0.25">
      <c r="A25" s="981" t="s">
        <v>416</v>
      </c>
      <c r="B25" s="1187"/>
      <c r="C25" s="982"/>
      <c r="D25" s="1081">
        <v>74.28</v>
      </c>
      <c r="E25" s="1082"/>
      <c r="F25" s="1082"/>
      <c r="G25" s="1188"/>
      <c r="H25" s="1184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6"/>
      <c r="Y25" s="64"/>
      <c r="Z25" s="64"/>
      <c r="AA25" s="64"/>
      <c r="AB25" s="64"/>
      <c r="AC25" s="64"/>
      <c r="AD25" s="64"/>
      <c r="AE25" s="64"/>
      <c r="AF25" s="64"/>
      <c r="AG25" s="66"/>
      <c r="AH25" s="64"/>
    </row>
    <row r="26" spans="1:36" ht="18" customHeight="1" thickBot="1" x14ac:dyDescent="0.25">
      <c r="A26" s="1078" t="s">
        <v>542</v>
      </c>
      <c r="B26" s="1079"/>
      <c r="C26" s="1080"/>
      <c r="D26" s="1081">
        <v>63.58</v>
      </c>
      <c r="E26" s="1082"/>
      <c r="F26" s="1082"/>
      <c r="G26" s="1188"/>
      <c r="H26" s="965" t="s">
        <v>418</v>
      </c>
      <c r="I26" s="966"/>
      <c r="J26" s="966"/>
      <c r="K26" s="1065"/>
      <c r="L26" s="1069" t="s">
        <v>440</v>
      </c>
      <c r="M26" s="1070"/>
      <c r="N26" s="1070"/>
      <c r="O26" s="1071"/>
      <c r="P26" s="1066" t="s">
        <v>426</v>
      </c>
      <c r="Q26" s="1067"/>
      <c r="R26" s="1067"/>
      <c r="S26" s="1068"/>
    </row>
    <row r="27" spans="1:36" ht="18" customHeight="1" thickBot="1" x14ac:dyDescent="0.25">
      <c r="A27" s="1078" t="s">
        <v>543</v>
      </c>
      <c r="B27" s="1079"/>
      <c r="C27" s="1080"/>
      <c r="D27" s="1081">
        <v>62.18</v>
      </c>
      <c r="E27" s="1082"/>
      <c r="F27" s="1082"/>
      <c r="G27" s="1082"/>
      <c r="H27" s="965" t="s">
        <v>446</v>
      </c>
      <c r="I27" s="966"/>
      <c r="J27" s="966"/>
      <c r="K27" s="1065"/>
      <c r="L27" s="1069" t="s">
        <v>448</v>
      </c>
      <c r="M27" s="1070"/>
      <c r="N27" s="1070"/>
      <c r="O27" s="1071"/>
      <c r="P27" s="1066" t="s">
        <v>450</v>
      </c>
      <c r="Q27" s="1067"/>
      <c r="R27" s="1067"/>
      <c r="S27" s="1068"/>
    </row>
    <row r="28" spans="1:36" ht="18" customHeight="1" thickBot="1" x14ac:dyDescent="0.25">
      <c r="A28" s="1078" t="s">
        <v>544</v>
      </c>
      <c r="B28" s="1079"/>
      <c r="C28" s="1080"/>
      <c r="D28" s="1081">
        <v>62.05</v>
      </c>
      <c r="E28" s="1082"/>
      <c r="F28" s="1082"/>
      <c r="G28" s="1082"/>
      <c r="H28" s="965" t="s">
        <v>453</v>
      </c>
      <c r="I28" s="966"/>
      <c r="J28" s="966"/>
      <c r="K28" s="1065"/>
      <c r="L28" s="1069" t="s">
        <v>458</v>
      </c>
      <c r="M28" s="1070"/>
      <c r="N28" s="1070"/>
      <c r="O28" s="1071"/>
      <c r="P28" s="1066" t="s">
        <v>455</v>
      </c>
      <c r="Q28" s="1067"/>
      <c r="R28" s="1067"/>
      <c r="S28" s="1068"/>
    </row>
    <row r="29" spans="1:36" ht="18" customHeight="1" thickBot="1" x14ac:dyDescent="0.25">
      <c r="A29" s="1078" t="s">
        <v>545</v>
      </c>
      <c r="B29" s="1079"/>
      <c r="C29" s="1080"/>
      <c r="D29" s="1081">
        <v>60.31</v>
      </c>
      <c r="E29" s="1082"/>
      <c r="F29" s="1082"/>
      <c r="G29" s="1082"/>
      <c r="H29" s="965" t="s">
        <v>464</v>
      </c>
      <c r="I29" s="966"/>
      <c r="J29" s="966"/>
      <c r="K29" s="1065"/>
      <c r="L29" s="1069" t="s">
        <v>458</v>
      </c>
      <c r="M29" s="1070"/>
      <c r="N29" s="1070"/>
      <c r="O29" s="1071"/>
      <c r="P29" s="1066" t="s">
        <v>466</v>
      </c>
      <c r="Q29" s="1067"/>
      <c r="R29" s="1067"/>
      <c r="S29" s="1068"/>
    </row>
    <row r="30" spans="1:36" ht="18" customHeight="1" thickBot="1" x14ac:dyDescent="0.25">
      <c r="A30" s="1078" t="s">
        <v>546</v>
      </c>
      <c r="B30" s="1079"/>
      <c r="C30" s="1080"/>
      <c r="D30" s="1081">
        <v>63.1</v>
      </c>
      <c r="E30" s="1082"/>
      <c r="F30" s="1082"/>
      <c r="G30" s="1082"/>
      <c r="H30" s="965" t="s">
        <v>469</v>
      </c>
      <c r="I30" s="966"/>
      <c r="J30" s="966"/>
      <c r="K30" s="1065"/>
      <c r="L30" s="1069" t="s">
        <v>440</v>
      </c>
      <c r="M30" s="1070"/>
      <c r="N30" s="1070"/>
      <c r="O30" s="1071"/>
      <c r="P30" s="1066" t="s">
        <v>472</v>
      </c>
      <c r="Q30" s="1067"/>
      <c r="R30" s="1067"/>
      <c r="S30" s="1068"/>
    </row>
    <row r="31" spans="1:36" ht="18" customHeight="1" thickBot="1" x14ac:dyDescent="0.25">
      <c r="A31" s="1078" t="s">
        <v>547</v>
      </c>
      <c r="B31" s="1079"/>
      <c r="C31" s="1080"/>
      <c r="D31" s="1081">
        <v>64.84</v>
      </c>
      <c r="E31" s="1082"/>
      <c r="F31" s="1082"/>
      <c r="G31" s="1082"/>
      <c r="H31" s="965" t="s">
        <v>475</v>
      </c>
      <c r="I31" s="966"/>
      <c r="J31" s="966"/>
      <c r="K31" s="1065"/>
      <c r="L31" s="1069" t="s">
        <v>473</v>
      </c>
      <c r="M31" s="1070"/>
      <c r="N31" s="1070"/>
      <c r="O31" s="1071"/>
      <c r="P31" s="1066" t="s">
        <v>477</v>
      </c>
      <c r="Q31" s="1067"/>
      <c r="R31" s="1067"/>
      <c r="S31" s="1068"/>
      <c r="X31" s="1077" t="s">
        <v>54</v>
      </c>
      <c r="Y31" s="1077"/>
      <c r="Z31" s="1077"/>
      <c r="AA31" s="1077"/>
      <c r="AB31" s="1077"/>
      <c r="AC31" s="1077"/>
      <c r="AD31" s="1077"/>
      <c r="AE31" s="1077"/>
      <c r="AF31" s="1077"/>
      <c r="AG31" s="1077"/>
      <c r="AH31" s="1077"/>
      <c r="AI31" s="1077"/>
      <c r="AJ31" s="1077"/>
    </row>
    <row r="32" spans="1:36" ht="18" customHeight="1" thickBot="1" x14ac:dyDescent="0.25">
      <c r="A32" s="1078" t="s">
        <v>548</v>
      </c>
      <c r="B32" s="1079"/>
      <c r="C32" s="1080"/>
      <c r="D32" s="1081">
        <v>68.64</v>
      </c>
      <c r="E32" s="1082"/>
      <c r="F32" s="1082"/>
      <c r="G32" s="1082"/>
      <c r="H32" s="965" t="s">
        <v>511</v>
      </c>
      <c r="I32" s="966"/>
      <c r="J32" s="966"/>
      <c r="K32" s="1065"/>
      <c r="L32" s="1069" t="s">
        <v>512</v>
      </c>
      <c r="M32" s="1070"/>
      <c r="N32" s="1070"/>
      <c r="O32" s="1071"/>
      <c r="P32" s="1066" t="s">
        <v>513</v>
      </c>
      <c r="Q32" s="1067"/>
      <c r="R32" s="1067"/>
      <c r="S32" s="1068"/>
    </row>
    <row r="33" spans="1:36" s="187" customFormat="1" ht="18" customHeight="1" thickBot="1" x14ac:dyDescent="0.25">
      <c r="A33" s="1078" t="s">
        <v>549</v>
      </c>
      <c r="B33" s="1079"/>
      <c r="C33" s="1080"/>
      <c r="D33" s="1081">
        <v>71.34</v>
      </c>
      <c r="E33" s="1082"/>
      <c r="F33" s="1082"/>
      <c r="G33" s="1082"/>
      <c r="H33" s="965" t="s">
        <v>520</v>
      </c>
      <c r="I33" s="966"/>
      <c r="J33" s="966"/>
      <c r="K33" s="1065"/>
      <c r="L33" s="1069" t="s">
        <v>525</v>
      </c>
      <c r="M33" s="1070"/>
      <c r="N33" s="1070"/>
      <c r="O33" s="1071"/>
      <c r="P33" s="1066" t="s">
        <v>521</v>
      </c>
      <c r="Q33" s="1067"/>
      <c r="R33" s="1067"/>
      <c r="S33" s="1068"/>
      <c r="T33" s="63"/>
      <c r="U33" s="63"/>
      <c r="V33" s="63"/>
      <c r="W33" s="63"/>
      <c r="X33" s="674"/>
      <c r="Y33" s="674" t="s">
        <v>9</v>
      </c>
      <c r="Z33" s="674" t="s">
        <v>10</v>
      </c>
      <c r="AA33" s="674" t="s">
        <v>11</v>
      </c>
      <c r="AB33" s="674" t="s">
        <v>12</v>
      </c>
      <c r="AC33" s="674" t="s">
        <v>13</v>
      </c>
      <c r="AD33" s="674" t="s">
        <v>14</v>
      </c>
      <c r="AE33" s="674" t="s">
        <v>109</v>
      </c>
      <c r="AF33" s="674" t="s">
        <v>117</v>
      </c>
      <c r="AG33" s="674" t="s">
        <v>123</v>
      </c>
      <c r="AH33" s="674" t="s">
        <v>124</v>
      </c>
      <c r="AI33" s="674" t="s">
        <v>128</v>
      </c>
      <c r="AJ33" s="674" t="s">
        <v>129</v>
      </c>
    </row>
    <row r="34" spans="1:36" s="187" customFormat="1" ht="18" customHeight="1" thickBot="1" x14ac:dyDescent="0.25">
      <c r="A34" s="1078" t="s">
        <v>550</v>
      </c>
      <c r="B34" s="1079"/>
      <c r="C34" s="1080"/>
      <c r="D34" s="1081">
        <v>68.8</v>
      </c>
      <c r="E34" s="1082"/>
      <c r="F34" s="1082"/>
      <c r="G34" s="1082"/>
      <c r="H34" s="965" t="s">
        <v>530</v>
      </c>
      <c r="I34" s="966"/>
      <c r="J34" s="966"/>
      <c r="K34" s="1065"/>
      <c r="L34" s="1069" t="s">
        <v>540</v>
      </c>
      <c r="M34" s="1070"/>
      <c r="N34" s="1070"/>
      <c r="O34" s="1071"/>
      <c r="P34" s="1066" t="s">
        <v>517</v>
      </c>
      <c r="Q34" s="1067"/>
      <c r="R34" s="1067"/>
      <c r="S34" s="1068"/>
      <c r="T34" s="63"/>
      <c r="U34" s="63"/>
      <c r="V34" s="63"/>
      <c r="W34" s="63"/>
      <c r="X34" s="674">
        <v>2016</v>
      </c>
      <c r="Y34" s="675">
        <v>100.54</v>
      </c>
      <c r="Z34" s="675">
        <v>101.38</v>
      </c>
      <c r="AA34" s="675">
        <v>101.86</v>
      </c>
      <c r="AB34" s="675">
        <v>102.18</v>
      </c>
      <c r="AC34" s="675">
        <v>102.26</v>
      </c>
      <c r="AD34" s="675">
        <v>102.36</v>
      </c>
      <c r="AE34" s="675">
        <v>102.76</v>
      </c>
      <c r="AF34" s="675">
        <v>103.18</v>
      </c>
      <c r="AG34" s="675">
        <v>103.3</v>
      </c>
      <c r="AH34" s="675">
        <v>103.7</v>
      </c>
      <c r="AI34" s="675">
        <v>104.2</v>
      </c>
      <c r="AJ34" s="675">
        <v>104.7</v>
      </c>
    </row>
    <row r="35" spans="1:36" s="187" customFormat="1" ht="18" customHeight="1" thickBot="1" x14ac:dyDescent="0.25">
      <c r="A35" s="1078" t="s">
        <v>551</v>
      </c>
      <c r="B35" s="1079"/>
      <c r="C35" s="1080"/>
      <c r="D35" s="1081">
        <v>67.849999999999994</v>
      </c>
      <c r="E35" s="1082"/>
      <c r="F35" s="1082"/>
      <c r="G35" s="1082"/>
      <c r="H35" s="965" t="s">
        <v>528</v>
      </c>
      <c r="I35" s="966"/>
      <c r="J35" s="966"/>
      <c r="K35" s="1065"/>
      <c r="L35" s="1069" t="s">
        <v>541</v>
      </c>
      <c r="M35" s="1070"/>
      <c r="N35" s="1070"/>
      <c r="O35" s="1071"/>
      <c r="P35" s="1066" t="s">
        <v>532</v>
      </c>
      <c r="Q35" s="1067"/>
      <c r="R35" s="1067"/>
      <c r="S35" s="1068"/>
      <c r="T35" s="63"/>
      <c r="U35" s="63"/>
      <c r="V35" s="63"/>
      <c r="W35" s="63"/>
      <c r="X35" s="674">
        <v>2017</v>
      </c>
      <c r="Y35" s="675">
        <v>100.36</v>
      </c>
      <c r="Z35" s="675">
        <v>100.44</v>
      </c>
      <c r="AA35" s="675">
        <v>100.57</v>
      </c>
      <c r="AB35" s="675">
        <v>100.8</v>
      </c>
      <c r="AC35" s="675">
        <v>100.77</v>
      </c>
      <c r="AD35" s="675">
        <v>101.23</v>
      </c>
      <c r="AE35" s="675">
        <v>101.26</v>
      </c>
      <c r="AF35" s="675">
        <v>101.12</v>
      </c>
      <c r="AG35" s="675">
        <v>101.15</v>
      </c>
      <c r="AH35" s="675">
        <v>101.18</v>
      </c>
      <c r="AI35" s="675">
        <v>101.14</v>
      </c>
      <c r="AJ35" s="675">
        <v>101.61</v>
      </c>
    </row>
    <row r="36" spans="1:36" s="187" customFormat="1" ht="18" customHeight="1" thickBot="1" x14ac:dyDescent="0.25">
      <c r="A36" s="1078" t="s">
        <v>560</v>
      </c>
      <c r="B36" s="1079"/>
      <c r="C36" s="1080"/>
      <c r="D36" s="1081">
        <v>69.11</v>
      </c>
      <c r="E36" s="1082"/>
      <c r="F36" s="1082"/>
      <c r="G36" s="1082"/>
      <c r="H36" s="965" t="s">
        <v>562</v>
      </c>
      <c r="I36" s="966"/>
      <c r="J36" s="966"/>
      <c r="K36" s="1065"/>
      <c r="L36" s="1069" t="s">
        <v>563</v>
      </c>
      <c r="M36" s="1070"/>
      <c r="N36" s="1070"/>
      <c r="O36" s="1071"/>
      <c r="P36" s="1066" t="s">
        <v>565</v>
      </c>
      <c r="Q36" s="1067"/>
      <c r="R36" s="1067"/>
      <c r="S36" s="1068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s="187" customFormat="1" ht="18" customHeight="1" thickBot="1" x14ac:dyDescent="0.25">
      <c r="A37" s="1078" t="s">
        <v>583</v>
      </c>
      <c r="B37" s="1079"/>
      <c r="C37" s="1080"/>
      <c r="D37" s="1081">
        <v>69.52</v>
      </c>
      <c r="E37" s="1082"/>
      <c r="F37" s="1082"/>
      <c r="G37" s="1082"/>
      <c r="H37" s="965" t="s">
        <v>589</v>
      </c>
      <c r="I37" s="966"/>
      <c r="J37" s="966"/>
      <c r="K37" s="1065"/>
      <c r="L37" s="1069" t="s">
        <v>563</v>
      </c>
      <c r="M37" s="1070"/>
      <c r="N37" s="1070"/>
      <c r="O37" s="1071"/>
      <c r="P37" s="1066" t="s">
        <v>591</v>
      </c>
      <c r="Q37" s="1067"/>
      <c r="R37" s="1067"/>
      <c r="S37" s="1068"/>
      <c r="T37" s="63"/>
      <c r="U37" s="63"/>
      <c r="V37" s="63"/>
      <c r="W37" s="63"/>
      <c r="X37" s="1077" t="s">
        <v>284</v>
      </c>
      <c r="Y37" s="1077"/>
      <c r="Z37" s="1077"/>
      <c r="AA37" s="1077"/>
      <c r="AB37" s="1077"/>
      <c r="AC37" s="1077"/>
      <c r="AD37" s="1077"/>
      <c r="AE37" s="1077"/>
      <c r="AF37" s="1077"/>
      <c r="AG37" s="1077"/>
      <c r="AH37" s="1077"/>
      <c r="AI37" s="1077"/>
      <c r="AJ37" s="1077"/>
    </row>
    <row r="38" spans="1:36" s="187" customFormat="1" ht="18" customHeight="1" thickBot="1" x14ac:dyDescent="0.25">
      <c r="A38" s="1078" t="s">
        <v>584</v>
      </c>
      <c r="B38" s="1079"/>
      <c r="C38" s="1080"/>
      <c r="D38" s="1081">
        <v>71.599999999999994</v>
      </c>
      <c r="E38" s="1082"/>
      <c r="F38" s="1082"/>
      <c r="G38" s="1082"/>
      <c r="H38" s="965" t="s">
        <v>592</v>
      </c>
      <c r="I38" s="966"/>
      <c r="J38" s="966"/>
      <c r="K38" s="966"/>
      <c r="L38" s="966"/>
      <c r="M38" s="966"/>
      <c r="N38" s="966"/>
      <c r="O38" s="966"/>
      <c r="P38" s="966"/>
      <c r="Q38" s="966"/>
      <c r="R38" s="966"/>
      <c r="S38" s="967"/>
      <c r="T38" s="63"/>
      <c r="U38" s="63"/>
      <c r="V38" s="63"/>
      <c r="W38" s="63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</row>
    <row r="39" spans="1:36" ht="18.75" customHeight="1" x14ac:dyDescent="0.2">
      <c r="A39" s="1171" t="s">
        <v>649</v>
      </c>
      <c r="B39" s="1171"/>
      <c r="C39" s="1171"/>
      <c r="D39" s="1171"/>
      <c r="E39" s="1171"/>
      <c r="F39" s="1171"/>
      <c r="G39" s="1171"/>
      <c r="H39" s="1171"/>
      <c r="I39" s="1171"/>
      <c r="J39" s="1171"/>
      <c r="K39" s="1171"/>
      <c r="L39" s="1171"/>
      <c r="M39" s="1171"/>
      <c r="N39" s="1171"/>
      <c r="O39" s="1171"/>
      <c r="P39" s="1171"/>
      <c r="Q39" s="1171"/>
      <c r="R39" s="1171"/>
      <c r="S39" s="1171"/>
      <c r="Y39" s="64"/>
      <c r="Z39" s="64"/>
      <c r="AA39" s="64"/>
      <c r="AB39" s="64"/>
      <c r="AC39" s="64"/>
      <c r="AD39" s="64"/>
      <c r="AE39" s="64"/>
      <c r="AF39" s="64"/>
      <c r="AG39" s="66"/>
      <c r="AH39" s="64"/>
    </row>
    <row r="40" spans="1:36" ht="18" customHeight="1" x14ac:dyDescent="0.2">
      <c r="A40" s="1092" t="s">
        <v>650</v>
      </c>
      <c r="B40" s="1092"/>
      <c r="C40" s="1092"/>
      <c r="D40" s="1092"/>
      <c r="E40" s="1092"/>
      <c r="F40" s="1092"/>
      <c r="G40" s="1092"/>
      <c r="H40" s="1092"/>
      <c r="I40" s="1092"/>
      <c r="J40" s="1092"/>
      <c r="K40" s="1092"/>
      <c r="L40" s="1092"/>
      <c r="M40" s="1092"/>
      <c r="N40" s="1092"/>
      <c r="O40" s="1092"/>
      <c r="P40" s="1092"/>
      <c r="Q40" s="1092"/>
      <c r="R40" s="1092"/>
      <c r="S40" s="1092"/>
      <c r="X40" s="674"/>
      <c r="Y40" s="674" t="s">
        <v>9</v>
      </c>
      <c r="Z40" s="674" t="s">
        <v>10</v>
      </c>
      <c r="AA40" s="674" t="s">
        <v>11</v>
      </c>
      <c r="AB40" s="674" t="s">
        <v>12</v>
      </c>
      <c r="AC40" s="674" t="s">
        <v>13</v>
      </c>
      <c r="AD40" s="674" t="s">
        <v>14</v>
      </c>
      <c r="AE40" s="674" t="s">
        <v>109</v>
      </c>
      <c r="AF40" s="674" t="s">
        <v>117</v>
      </c>
      <c r="AG40" s="674" t="s">
        <v>123</v>
      </c>
      <c r="AH40" s="674" t="s">
        <v>124</v>
      </c>
      <c r="AI40" s="674" t="s">
        <v>128</v>
      </c>
      <c r="AJ40" s="674" t="s">
        <v>129</v>
      </c>
    </row>
    <row r="41" spans="1:36" ht="18" customHeight="1" x14ac:dyDescent="0.2">
      <c r="A41" s="651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X41" s="674">
        <v>2016</v>
      </c>
      <c r="Y41" s="675">
        <v>100.96</v>
      </c>
      <c r="Z41" s="675">
        <v>101.6</v>
      </c>
      <c r="AA41" s="675">
        <v>102.07</v>
      </c>
      <c r="AB41" s="675">
        <v>102.52</v>
      </c>
      <c r="AC41" s="675">
        <v>102.94</v>
      </c>
      <c r="AD41" s="675">
        <v>103.31</v>
      </c>
      <c r="AE41" s="675">
        <v>103.87</v>
      </c>
      <c r="AF41" s="675">
        <v>103.88</v>
      </c>
      <c r="AG41" s="675">
        <v>104.06</v>
      </c>
      <c r="AH41" s="675">
        <v>104.51</v>
      </c>
      <c r="AI41" s="675">
        <v>104.97</v>
      </c>
      <c r="AJ41" s="675">
        <v>105.39</v>
      </c>
    </row>
    <row r="42" spans="1:36" ht="18" customHeight="1" x14ac:dyDescent="0.2">
      <c r="A42" s="651"/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X42" s="674">
        <v>2017</v>
      </c>
      <c r="Y42" s="675">
        <v>100.62</v>
      </c>
      <c r="Z42" s="675">
        <v>100.84</v>
      </c>
      <c r="AA42" s="675">
        <v>100.97</v>
      </c>
      <c r="AB42" s="675">
        <v>101.3</v>
      </c>
      <c r="AC42" s="675">
        <v>101.67</v>
      </c>
      <c r="AD42" s="675">
        <v>102.29</v>
      </c>
      <c r="AE42" s="675">
        <v>102.36</v>
      </c>
      <c r="AF42" s="675">
        <v>101.81</v>
      </c>
      <c r="AG42" s="675">
        <v>101.66</v>
      </c>
      <c r="AH42" s="675">
        <v>101.86</v>
      </c>
      <c r="AI42" s="675">
        <v>102.08</v>
      </c>
      <c r="AJ42" s="675">
        <v>102.51</v>
      </c>
    </row>
    <row r="43" spans="1:36" ht="18" customHeight="1" x14ac:dyDescent="0.2">
      <c r="A43" s="651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6" ht="18" customHeight="1" x14ac:dyDescent="0.2">
      <c r="A44" s="651"/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Y44" s="64"/>
      <c r="Z44" s="64"/>
      <c r="AA44" s="64"/>
      <c r="AB44" s="64"/>
      <c r="AC44" s="64"/>
      <c r="AD44" s="64"/>
      <c r="AE44" s="64"/>
      <c r="AF44" s="64"/>
      <c r="AG44" s="64"/>
      <c r="AH44" s="64"/>
    </row>
    <row r="45" spans="1:36" ht="18" customHeight="1" x14ac:dyDescent="0.2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Y45" s="64"/>
      <c r="Z45" s="64"/>
      <c r="AA45" s="64"/>
      <c r="AB45" s="64"/>
      <c r="AC45" s="64"/>
      <c r="AD45" s="64"/>
      <c r="AE45" s="64"/>
      <c r="AF45" s="64"/>
      <c r="AG45" s="64"/>
      <c r="AH45" s="64"/>
    </row>
    <row r="46" spans="1:36" ht="18" customHeight="1" x14ac:dyDescent="0.2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36" ht="18" customHeight="1" x14ac:dyDescent="0.2">
      <c r="A47" s="651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1:36" ht="18" customHeight="1" x14ac:dyDescent="0.2">
      <c r="A48" s="651"/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1:34" ht="18" customHeight="1" x14ac:dyDescent="0.2">
      <c r="A49" s="651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Y49" s="64"/>
      <c r="Z49" s="64"/>
      <c r="AA49" s="64"/>
      <c r="AB49" s="64"/>
      <c r="AC49" s="64"/>
      <c r="AD49" s="64"/>
      <c r="AE49" s="64"/>
      <c r="AF49" s="64"/>
      <c r="AG49" s="64"/>
      <c r="AH49" s="64"/>
    </row>
    <row r="50" spans="1:34" ht="18" customHeight="1" x14ac:dyDescent="0.2">
      <c r="A50" s="651"/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Y50" s="64"/>
      <c r="Z50" s="64"/>
      <c r="AA50" s="64"/>
      <c r="AB50" s="64"/>
      <c r="AC50" s="64"/>
      <c r="AD50" s="64"/>
      <c r="AE50" s="64"/>
      <c r="AF50" s="64"/>
      <c r="AG50" s="64"/>
      <c r="AH50" s="64"/>
    </row>
    <row r="51" spans="1:34" ht="18" customHeight="1" x14ac:dyDescent="0.2">
      <c r="A51" s="651"/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Y51" s="64"/>
      <c r="Z51" s="64"/>
      <c r="AA51" s="64"/>
      <c r="AB51" s="64"/>
      <c r="AC51" s="64"/>
      <c r="AD51" s="64"/>
      <c r="AE51" s="64"/>
      <c r="AF51" s="64"/>
      <c r="AG51" s="64"/>
      <c r="AH51" s="64"/>
    </row>
    <row r="52" spans="1:34" ht="18" customHeight="1" x14ac:dyDescent="0.2">
      <c r="A52" s="651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Y52" s="64"/>
      <c r="Z52" s="64"/>
      <c r="AA52" s="64"/>
      <c r="AB52" s="64"/>
      <c r="AC52" s="64"/>
      <c r="AD52" s="64"/>
      <c r="AE52" s="64"/>
      <c r="AF52" s="64"/>
      <c r="AG52" s="64"/>
      <c r="AH52" s="64"/>
    </row>
    <row r="53" spans="1:34" ht="18" customHeight="1" x14ac:dyDescent="0.2">
      <c r="A53" s="651"/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Y53" s="64"/>
      <c r="Z53" s="64"/>
      <c r="AA53" s="64"/>
      <c r="AB53" s="64"/>
      <c r="AC53" s="64"/>
      <c r="AD53" s="64"/>
      <c r="AE53" s="64"/>
      <c r="AF53" s="64"/>
      <c r="AG53" s="64"/>
      <c r="AH53" s="64"/>
    </row>
    <row r="54" spans="1:34" ht="18" customHeight="1" x14ac:dyDescent="0.2">
      <c r="A54" s="651"/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Y54" s="64"/>
      <c r="Z54" s="64"/>
      <c r="AA54" s="64"/>
      <c r="AB54" s="64"/>
      <c r="AC54" s="64"/>
      <c r="AD54" s="64"/>
      <c r="AE54" s="64"/>
      <c r="AF54" s="64"/>
      <c r="AG54" s="64"/>
      <c r="AH54" s="64"/>
    </row>
    <row r="55" spans="1:34" ht="18" customHeight="1" x14ac:dyDescent="0.2">
      <c r="A55" s="651"/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  <c r="R55" s="651"/>
      <c r="S55" s="651"/>
      <c r="Y55" s="64"/>
      <c r="Z55" s="64"/>
      <c r="AA55" s="64"/>
      <c r="AB55" s="64"/>
      <c r="AC55" s="64"/>
      <c r="AD55" s="64"/>
      <c r="AE55" s="64"/>
      <c r="AF55" s="64"/>
      <c r="AG55" s="64"/>
      <c r="AH55" s="64"/>
    </row>
    <row r="56" spans="1:34" ht="18" customHeight="1" x14ac:dyDescent="0.2">
      <c r="A56" s="651"/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Y56" s="64"/>
      <c r="Z56" s="64"/>
      <c r="AA56" s="64"/>
      <c r="AB56" s="64"/>
      <c r="AC56" s="64"/>
      <c r="AD56" s="64"/>
      <c r="AE56" s="64"/>
      <c r="AF56" s="64"/>
      <c r="AG56" s="64"/>
      <c r="AH56" s="64"/>
    </row>
    <row r="57" spans="1:34" ht="18" customHeight="1" x14ac:dyDescent="0.2">
      <c r="A57" s="651"/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Y57" s="64"/>
      <c r="Z57" s="64"/>
      <c r="AA57" s="64"/>
      <c r="AB57" s="64"/>
      <c r="AC57" s="64"/>
      <c r="AD57" s="64"/>
      <c r="AE57" s="64"/>
      <c r="AF57" s="64"/>
      <c r="AG57" s="64"/>
      <c r="AH57" s="64"/>
    </row>
    <row r="58" spans="1:34" ht="18" customHeight="1" x14ac:dyDescent="0.2">
      <c r="A58" s="651"/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  <c r="Y58" s="64"/>
      <c r="Z58" s="64"/>
      <c r="AA58" s="64"/>
      <c r="AB58" s="64"/>
      <c r="AC58" s="64"/>
      <c r="AD58" s="64"/>
      <c r="AE58" s="64"/>
      <c r="AF58" s="64"/>
      <c r="AG58" s="64"/>
      <c r="AH58" s="64"/>
    </row>
    <row r="59" spans="1:34" ht="18" customHeight="1" x14ac:dyDescent="0.2">
      <c r="A59" s="651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1"/>
      <c r="R59" s="651"/>
      <c r="S59" s="651"/>
      <c r="Y59" s="64"/>
      <c r="Z59" s="64"/>
      <c r="AA59" s="64"/>
      <c r="AB59" s="64"/>
      <c r="AC59" s="64"/>
      <c r="AD59" s="64"/>
      <c r="AE59" s="64"/>
      <c r="AF59" s="64"/>
      <c r="AG59" s="64"/>
      <c r="AH59" s="64"/>
    </row>
    <row r="60" spans="1:34" ht="18" customHeight="1" x14ac:dyDescent="0.2">
      <c r="A60" s="651"/>
      <c r="B60" s="651"/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Y60" s="64"/>
      <c r="Z60" s="64"/>
      <c r="AA60" s="64"/>
      <c r="AB60" s="64"/>
      <c r="AC60" s="64"/>
      <c r="AD60" s="64"/>
      <c r="AE60" s="64"/>
      <c r="AF60" s="64"/>
      <c r="AG60" s="64"/>
      <c r="AH60" s="64"/>
    </row>
    <row r="61" spans="1:34" ht="18" customHeight="1" x14ac:dyDescent="0.2">
      <c r="A61" s="651"/>
      <c r="B61" s="651"/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651"/>
      <c r="O61" s="651"/>
      <c r="P61" s="651"/>
      <c r="Q61" s="651"/>
      <c r="R61" s="651"/>
      <c r="S61" s="651"/>
      <c r="Y61" s="64"/>
      <c r="Z61" s="64"/>
      <c r="AA61" s="64"/>
      <c r="AB61" s="64"/>
      <c r="AC61" s="64"/>
      <c r="AD61" s="64"/>
      <c r="AE61" s="64"/>
      <c r="AF61" s="64"/>
      <c r="AG61" s="64"/>
      <c r="AH61" s="64"/>
    </row>
    <row r="62" spans="1:34" ht="18" customHeight="1" x14ac:dyDescent="0.2">
      <c r="A62" s="651"/>
      <c r="B62" s="651"/>
      <c r="C62" s="651"/>
      <c r="D62" s="651"/>
      <c r="E62" s="651"/>
      <c r="F62" s="651"/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1"/>
      <c r="R62" s="651"/>
      <c r="S62" s="651"/>
      <c r="Y62" s="64"/>
      <c r="Z62" s="64"/>
      <c r="AA62" s="64"/>
      <c r="AB62" s="64"/>
      <c r="AC62" s="64"/>
      <c r="AD62" s="64"/>
      <c r="AE62" s="64"/>
      <c r="AF62" s="64"/>
      <c r="AG62" s="64"/>
      <c r="AH62" s="64"/>
    </row>
    <row r="63" spans="1:34" ht="18" customHeight="1" x14ac:dyDescent="0.2">
      <c r="A63" s="651"/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Y63" s="64"/>
      <c r="Z63" s="64"/>
      <c r="AA63" s="64"/>
      <c r="AB63" s="64"/>
      <c r="AC63" s="64"/>
      <c r="AD63" s="64"/>
      <c r="AE63" s="64"/>
      <c r="AF63" s="64"/>
      <c r="AG63" s="64"/>
      <c r="AH63" s="64"/>
    </row>
    <row r="64" spans="1:34" ht="18" customHeight="1" x14ac:dyDescent="0.2">
      <c r="A64" s="651"/>
      <c r="B64" s="651"/>
      <c r="C64" s="651"/>
      <c r="D64" s="651"/>
      <c r="E64" s="651"/>
      <c r="F64" s="651"/>
      <c r="G64" s="651"/>
      <c r="H64" s="651"/>
      <c r="I64" s="651"/>
      <c r="J64" s="651"/>
      <c r="K64" s="651"/>
      <c r="L64" s="651"/>
      <c r="M64" s="651"/>
      <c r="N64" s="651"/>
      <c r="O64" s="651"/>
      <c r="P64" s="651"/>
      <c r="Q64" s="651"/>
      <c r="R64" s="651"/>
      <c r="S64" s="651"/>
      <c r="Y64" s="64"/>
      <c r="Z64" s="64"/>
      <c r="AA64" s="64"/>
      <c r="AB64" s="64"/>
      <c r="AC64" s="64"/>
      <c r="AD64" s="64"/>
      <c r="AE64" s="64"/>
      <c r="AF64" s="64"/>
      <c r="AG64" s="64"/>
      <c r="AH64" s="64"/>
    </row>
    <row r="65" spans="1:34" ht="6.75" customHeight="1" x14ac:dyDescent="0.2">
      <c r="A65" s="651"/>
      <c r="B65" s="651"/>
      <c r="C65" s="651"/>
      <c r="D65" s="651"/>
      <c r="E65" s="651"/>
      <c r="F65" s="651"/>
      <c r="G65" s="651"/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Y65" s="64"/>
      <c r="Z65" s="64"/>
      <c r="AA65" s="64"/>
      <c r="AB65" s="64"/>
      <c r="AC65" s="64"/>
      <c r="AD65" s="64"/>
      <c r="AE65" s="64"/>
      <c r="AF65" s="64"/>
      <c r="AG65" s="64"/>
      <c r="AH65" s="64"/>
    </row>
    <row r="66" spans="1:34" ht="27" customHeight="1" thickBot="1" x14ac:dyDescent="0.25">
      <c r="A66" s="1172" t="s">
        <v>209</v>
      </c>
      <c r="B66" s="1172"/>
      <c r="C66" s="1172"/>
      <c r="D66" s="1172"/>
      <c r="E66" s="1172"/>
      <c r="F66" s="1172"/>
      <c r="G66" s="1172"/>
      <c r="H66" s="1172"/>
      <c r="I66" s="1172"/>
      <c r="J66" s="1172"/>
      <c r="K66" s="1172"/>
      <c r="L66" s="1172"/>
      <c r="M66" s="1172"/>
      <c r="N66" s="1172"/>
      <c r="O66" s="1172"/>
      <c r="P66" s="1172"/>
      <c r="Q66" s="1172"/>
      <c r="R66" s="1172"/>
      <c r="S66" s="1172"/>
      <c r="T66" s="1172"/>
      <c r="U66" s="744"/>
      <c r="Y66" s="64"/>
      <c r="Z66" s="64"/>
      <c r="AA66" s="64"/>
      <c r="AB66" s="64"/>
      <c r="AC66" s="64"/>
      <c r="AD66" s="64"/>
      <c r="AE66" s="64"/>
      <c r="AF66" s="64"/>
      <c r="AG66" s="64"/>
      <c r="AH66" s="64"/>
    </row>
    <row r="67" spans="1:34" ht="18" customHeight="1" x14ac:dyDescent="0.2">
      <c r="A67" s="769" t="s">
        <v>126</v>
      </c>
      <c r="B67" s="770"/>
      <c r="C67" s="771"/>
      <c r="D67" s="1106">
        <v>2010</v>
      </c>
      <c r="E67" s="1103">
        <v>2011</v>
      </c>
      <c r="F67" s="1103">
        <v>2012</v>
      </c>
      <c r="G67" s="1103">
        <v>2013</v>
      </c>
      <c r="H67" s="1103">
        <v>2014</v>
      </c>
      <c r="I67" s="1103">
        <v>2015</v>
      </c>
      <c r="J67" s="1103">
        <v>2016</v>
      </c>
      <c r="K67" s="1109">
        <v>2017</v>
      </c>
      <c r="L67" s="1110"/>
      <c r="M67" s="1110"/>
      <c r="N67" s="1110"/>
      <c r="O67" s="1110"/>
      <c r="P67" s="1111"/>
      <c r="Q67" s="769" t="s">
        <v>582</v>
      </c>
      <c r="R67" s="770"/>
      <c r="S67" s="771"/>
      <c r="Y67" s="64"/>
      <c r="Z67" s="64"/>
      <c r="AA67" s="64"/>
      <c r="AB67" s="64"/>
      <c r="AC67" s="64"/>
      <c r="AD67" s="64"/>
      <c r="AE67" s="64"/>
      <c r="AF67" s="64"/>
      <c r="AG67" s="66"/>
      <c r="AH67" s="64"/>
    </row>
    <row r="68" spans="1:34" ht="16.5" customHeight="1" x14ac:dyDescent="0.2">
      <c r="A68" s="1093"/>
      <c r="B68" s="1094"/>
      <c r="C68" s="1095"/>
      <c r="D68" s="1107"/>
      <c r="E68" s="1104"/>
      <c r="F68" s="1104"/>
      <c r="G68" s="1104"/>
      <c r="H68" s="1104"/>
      <c r="I68" s="1104"/>
      <c r="J68" s="1104"/>
      <c r="K68" s="1112"/>
      <c r="L68" s="1113"/>
      <c r="M68" s="1113"/>
      <c r="N68" s="1113"/>
      <c r="O68" s="1113"/>
      <c r="P68" s="1114"/>
      <c r="Q68" s="1093"/>
      <c r="R68" s="1094"/>
      <c r="S68" s="1095"/>
      <c r="Y68" s="64"/>
      <c r="Z68" s="64"/>
      <c r="AA68" s="64"/>
      <c r="AB68" s="64"/>
      <c r="AC68" s="64"/>
      <c r="AD68" s="64"/>
      <c r="AE68" s="64"/>
      <c r="AF68" s="64"/>
      <c r="AG68" s="66"/>
      <c r="AH68" s="64"/>
    </row>
    <row r="69" spans="1:34" ht="15" customHeight="1" x14ac:dyDescent="0.2">
      <c r="A69" s="1093"/>
      <c r="B69" s="1094"/>
      <c r="C69" s="1095"/>
      <c r="D69" s="1107"/>
      <c r="E69" s="1104"/>
      <c r="F69" s="1104"/>
      <c r="G69" s="1104"/>
      <c r="H69" s="1104"/>
      <c r="I69" s="1104"/>
      <c r="J69" s="1104"/>
      <c r="K69" s="1099" t="s">
        <v>2</v>
      </c>
      <c r="L69" s="1101" t="s">
        <v>3</v>
      </c>
      <c r="M69" s="1101" t="s">
        <v>11</v>
      </c>
      <c r="N69" s="1101" t="s">
        <v>4</v>
      </c>
      <c r="O69" s="1101" t="s">
        <v>13</v>
      </c>
      <c r="P69" s="1199" t="s">
        <v>14</v>
      </c>
      <c r="Q69" s="1093"/>
      <c r="R69" s="1094"/>
      <c r="S69" s="1095"/>
      <c r="Y69" s="64"/>
      <c r="Z69" s="64"/>
      <c r="AA69" s="64"/>
      <c r="AB69" s="64"/>
      <c r="AC69" s="64"/>
      <c r="AD69" s="64"/>
      <c r="AE69" s="64"/>
      <c r="AF69" s="64"/>
      <c r="AG69" s="66"/>
      <c r="AH69" s="64"/>
    </row>
    <row r="70" spans="1:34" ht="13.5" thickBot="1" x14ac:dyDescent="0.25">
      <c r="A70" s="1093"/>
      <c r="B70" s="1094"/>
      <c r="C70" s="1095"/>
      <c r="D70" s="1108"/>
      <c r="E70" s="1105"/>
      <c r="F70" s="1105"/>
      <c r="G70" s="1105"/>
      <c r="H70" s="1105"/>
      <c r="I70" s="1105"/>
      <c r="J70" s="1105"/>
      <c r="K70" s="1100"/>
      <c r="L70" s="1102"/>
      <c r="M70" s="1102"/>
      <c r="N70" s="1102"/>
      <c r="O70" s="1102"/>
      <c r="P70" s="1200"/>
      <c r="Q70" s="1096"/>
      <c r="R70" s="1097"/>
      <c r="S70" s="1098"/>
      <c r="Y70" s="64"/>
      <c r="Z70" s="64"/>
      <c r="AA70" s="64"/>
      <c r="AB70" s="64"/>
      <c r="AC70" s="64"/>
      <c r="AD70" s="64"/>
      <c r="AE70" s="64"/>
      <c r="AF70" s="64"/>
      <c r="AG70" s="66"/>
      <c r="AH70" s="64"/>
    </row>
    <row r="71" spans="1:34" ht="16.5" customHeight="1" x14ac:dyDescent="0.2">
      <c r="A71" s="1121" t="s">
        <v>302</v>
      </c>
      <c r="B71" s="1122"/>
      <c r="C71" s="1123"/>
      <c r="D71" s="1118">
        <v>107.9</v>
      </c>
      <c r="E71" s="1150">
        <v>106.12</v>
      </c>
      <c r="F71" s="1150">
        <v>106.82</v>
      </c>
      <c r="G71" s="1150">
        <v>104.8</v>
      </c>
      <c r="H71" s="1150">
        <v>109.46</v>
      </c>
      <c r="I71" s="1150">
        <v>110.56</v>
      </c>
      <c r="J71" s="1085">
        <v>104.7</v>
      </c>
      <c r="K71" s="652">
        <v>100.36</v>
      </c>
      <c r="L71" s="653">
        <v>100.08</v>
      </c>
      <c r="M71" s="653">
        <v>100.13</v>
      </c>
      <c r="N71" s="653">
        <v>100.23</v>
      </c>
      <c r="O71" s="653">
        <v>99.97</v>
      </c>
      <c r="P71" s="666">
        <v>100.46</v>
      </c>
      <c r="Q71" s="1138">
        <v>101.61</v>
      </c>
      <c r="R71" s="1139"/>
      <c r="S71" s="1140"/>
      <c r="U71" s="187"/>
      <c r="Y71" s="64"/>
      <c r="Z71" s="64"/>
      <c r="AA71" s="64"/>
      <c r="AB71" s="64"/>
      <c r="AC71" s="64"/>
      <c r="AD71" s="64"/>
      <c r="AE71" s="64"/>
      <c r="AF71" s="64"/>
      <c r="AG71" s="66"/>
      <c r="AH71" s="64"/>
    </row>
    <row r="72" spans="1:34" ht="16.5" customHeight="1" x14ac:dyDescent="0.25">
      <c r="A72" s="1124"/>
      <c r="B72" s="1125"/>
      <c r="C72" s="1126"/>
      <c r="D72" s="1119"/>
      <c r="E72" s="1151"/>
      <c r="F72" s="1151"/>
      <c r="G72" s="1151"/>
      <c r="H72" s="1151"/>
      <c r="I72" s="1151"/>
      <c r="J72" s="1088"/>
      <c r="K72" s="654" t="s">
        <v>109</v>
      </c>
      <c r="L72" s="655" t="s">
        <v>118</v>
      </c>
      <c r="M72" s="655" t="s">
        <v>119</v>
      </c>
      <c r="N72" s="655" t="s">
        <v>120</v>
      </c>
      <c r="O72" s="655" t="s">
        <v>121</v>
      </c>
      <c r="P72" s="667" t="s">
        <v>122</v>
      </c>
      <c r="Q72" s="1141"/>
      <c r="R72" s="1142"/>
      <c r="S72" s="1143"/>
      <c r="U72" s="187"/>
      <c r="Y72" s="64"/>
      <c r="Z72" s="64"/>
      <c r="AA72" s="64"/>
      <c r="AB72" s="64"/>
      <c r="AC72" s="64"/>
      <c r="AD72" s="64"/>
      <c r="AE72" s="64"/>
      <c r="AF72" s="64"/>
      <c r="AG72" s="66"/>
      <c r="AH72" s="64"/>
    </row>
    <row r="73" spans="1:34" ht="20.25" customHeight="1" thickBot="1" x14ac:dyDescent="0.3">
      <c r="A73" s="1127"/>
      <c r="B73" s="1128"/>
      <c r="C73" s="1129"/>
      <c r="D73" s="1120"/>
      <c r="E73" s="1152"/>
      <c r="F73" s="1152"/>
      <c r="G73" s="1152"/>
      <c r="H73" s="1152"/>
      <c r="I73" s="1152"/>
      <c r="J73" s="1091"/>
      <c r="K73" s="656">
        <v>100.03</v>
      </c>
      <c r="L73" s="657">
        <v>99.86</v>
      </c>
      <c r="M73" s="657">
        <v>100.03</v>
      </c>
      <c r="N73" s="657">
        <v>100.03</v>
      </c>
      <c r="O73" s="657">
        <v>99.96</v>
      </c>
      <c r="P73" s="671">
        <v>100.46</v>
      </c>
      <c r="Q73" s="1141"/>
      <c r="R73" s="1142"/>
      <c r="S73" s="1143"/>
      <c r="U73" s="187"/>
      <c r="Y73" s="64"/>
      <c r="Z73" s="64"/>
      <c r="AA73" s="64"/>
      <c r="AB73" s="64"/>
      <c r="AC73" s="64"/>
      <c r="AD73" s="64"/>
      <c r="AE73" s="64"/>
      <c r="AF73" s="64"/>
      <c r="AG73" s="66"/>
      <c r="AH73" s="64"/>
    </row>
    <row r="74" spans="1:34" ht="16.5" customHeight="1" x14ac:dyDescent="0.25">
      <c r="A74" s="1162" t="s">
        <v>127</v>
      </c>
      <c r="B74" s="1163"/>
      <c r="C74" s="1164"/>
      <c r="D74" s="1118">
        <v>107.5</v>
      </c>
      <c r="E74" s="1153">
        <v>105.93</v>
      </c>
      <c r="F74" s="1153">
        <v>106.85</v>
      </c>
      <c r="G74" s="1153">
        <v>104.67</v>
      </c>
      <c r="H74" s="1153">
        <v>109.88</v>
      </c>
      <c r="I74" s="1153">
        <v>112.05</v>
      </c>
      <c r="J74" s="1159">
        <v>105.3</v>
      </c>
      <c r="K74" s="654" t="s">
        <v>2</v>
      </c>
      <c r="L74" s="655" t="s">
        <v>3</v>
      </c>
      <c r="M74" s="655" t="s">
        <v>11</v>
      </c>
      <c r="N74" s="655" t="s">
        <v>4</v>
      </c>
      <c r="O74" s="655" t="s">
        <v>13</v>
      </c>
      <c r="P74" s="667" t="s">
        <v>14</v>
      </c>
      <c r="Q74" s="1138">
        <v>101.42</v>
      </c>
      <c r="R74" s="1139"/>
      <c r="S74" s="1140"/>
      <c r="U74" s="187"/>
      <c r="AB74" s="64"/>
      <c r="AC74" s="64"/>
      <c r="AD74" s="64"/>
      <c r="AE74" s="64"/>
      <c r="AF74" s="64"/>
      <c r="AG74" s="66"/>
      <c r="AH74" s="64"/>
    </row>
    <row r="75" spans="1:34" ht="16.5" customHeight="1" x14ac:dyDescent="0.2">
      <c r="A75" s="1165"/>
      <c r="B75" s="1166"/>
      <c r="C75" s="1167"/>
      <c r="D75" s="1119"/>
      <c r="E75" s="1154"/>
      <c r="F75" s="1154"/>
      <c r="G75" s="1154"/>
      <c r="H75" s="1154"/>
      <c r="I75" s="1154"/>
      <c r="J75" s="1160"/>
      <c r="K75" s="658">
        <v>100.41</v>
      </c>
      <c r="L75" s="659">
        <v>100.05</v>
      </c>
      <c r="M75" s="659">
        <v>100.18</v>
      </c>
      <c r="N75" s="659">
        <v>100.35</v>
      </c>
      <c r="O75" s="659">
        <v>99.92</v>
      </c>
      <c r="P75" s="669">
        <v>100.44</v>
      </c>
      <c r="Q75" s="1141"/>
      <c r="R75" s="1142"/>
      <c r="S75" s="1143"/>
      <c r="U75" s="187"/>
      <c r="Y75" s="64"/>
      <c r="Z75" s="64"/>
      <c r="AA75" s="64"/>
      <c r="AB75" s="64"/>
      <c r="AC75" s="64"/>
      <c r="AD75" s="64"/>
      <c r="AE75" s="64"/>
      <c r="AF75" s="64"/>
      <c r="AG75" s="66"/>
      <c r="AH75" s="64"/>
    </row>
    <row r="76" spans="1:34" ht="16.5" customHeight="1" x14ac:dyDescent="0.25">
      <c r="A76" s="1165"/>
      <c r="B76" s="1166"/>
      <c r="C76" s="1167"/>
      <c r="D76" s="1119"/>
      <c r="E76" s="1154"/>
      <c r="F76" s="1154"/>
      <c r="G76" s="1154"/>
      <c r="H76" s="1154"/>
      <c r="I76" s="1154"/>
      <c r="J76" s="1160"/>
      <c r="K76" s="654" t="s">
        <v>109</v>
      </c>
      <c r="L76" s="655" t="s">
        <v>118</v>
      </c>
      <c r="M76" s="655" t="s">
        <v>119</v>
      </c>
      <c r="N76" s="655" t="s">
        <v>120</v>
      </c>
      <c r="O76" s="655" t="s">
        <v>121</v>
      </c>
      <c r="P76" s="667" t="s">
        <v>122</v>
      </c>
      <c r="Q76" s="1141"/>
      <c r="R76" s="1142"/>
      <c r="S76" s="1143"/>
      <c r="U76" s="187"/>
      <c r="Y76" s="64"/>
      <c r="Z76" s="64"/>
      <c r="AA76" s="64"/>
      <c r="AB76" s="64"/>
      <c r="AC76" s="64"/>
      <c r="AD76" s="64"/>
      <c r="AE76" s="64"/>
      <c r="AF76" s="64"/>
      <c r="AG76" s="66"/>
      <c r="AH76" s="64"/>
    </row>
    <row r="77" spans="1:34" ht="17.25" thickBot="1" x14ac:dyDescent="0.3">
      <c r="A77" s="1168"/>
      <c r="B77" s="1169"/>
      <c r="C77" s="1170"/>
      <c r="D77" s="1120"/>
      <c r="E77" s="1155"/>
      <c r="F77" s="1155"/>
      <c r="G77" s="1155"/>
      <c r="H77" s="1155"/>
      <c r="I77" s="1155"/>
      <c r="J77" s="1161"/>
      <c r="K77" s="660">
        <v>99.93</v>
      </c>
      <c r="L77" s="661">
        <v>99.4</v>
      </c>
      <c r="M77" s="661">
        <v>99.73</v>
      </c>
      <c r="N77" s="661">
        <v>100.35</v>
      </c>
      <c r="O77" s="661">
        <v>100.06</v>
      </c>
      <c r="P77" s="672">
        <v>100.61</v>
      </c>
      <c r="Q77" s="1141"/>
      <c r="R77" s="1142"/>
      <c r="S77" s="1143"/>
      <c r="U77" s="187"/>
    </row>
    <row r="78" spans="1:34" ht="18.75" customHeight="1" x14ac:dyDescent="0.25">
      <c r="A78" s="1165" t="s">
        <v>125</v>
      </c>
      <c r="B78" s="1166"/>
      <c r="C78" s="1167"/>
      <c r="D78" s="1118">
        <v>109.06</v>
      </c>
      <c r="E78" s="1153">
        <v>106.61</v>
      </c>
      <c r="F78" s="1153">
        <v>106.78</v>
      </c>
      <c r="G78" s="1153">
        <v>105.16</v>
      </c>
      <c r="H78" s="1153">
        <v>108.32</v>
      </c>
      <c r="I78" s="1153">
        <v>106.89</v>
      </c>
      <c r="J78" s="1159">
        <v>103.2</v>
      </c>
      <c r="K78" s="662" t="s">
        <v>2</v>
      </c>
      <c r="L78" s="663" t="s">
        <v>3</v>
      </c>
      <c r="M78" s="663" t="s">
        <v>11</v>
      </c>
      <c r="N78" s="663" t="s">
        <v>4</v>
      </c>
      <c r="O78" s="663" t="s">
        <v>13</v>
      </c>
      <c r="P78" s="668" t="s">
        <v>14</v>
      </c>
      <c r="Q78" s="1138">
        <v>102.01</v>
      </c>
      <c r="R78" s="1139"/>
      <c r="S78" s="1140"/>
      <c r="U78" s="187"/>
      <c r="Y78" s="64"/>
      <c r="Z78" s="64"/>
      <c r="AA78" s="64"/>
      <c r="AB78" s="64"/>
      <c r="AC78" s="64"/>
      <c r="AD78" s="64"/>
      <c r="AE78" s="64"/>
      <c r="AF78" s="64"/>
      <c r="AG78" s="66"/>
      <c r="AH78" s="64"/>
    </row>
    <row r="79" spans="1:34" ht="16.5" x14ac:dyDescent="0.2">
      <c r="A79" s="1165"/>
      <c r="B79" s="1166"/>
      <c r="C79" s="1167"/>
      <c r="D79" s="1119"/>
      <c r="E79" s="1154"/>
      <c r="F79" s="1154"/>
      <c r="G79" s="1154"/>
      <c r="H79" s="1154"/>
      <c r="I79" s="1154"/>
      <c r="J79" s="1160"/>
      <c r="K79" s="658">
        <v>100.22</v>
      </c>
      <c r="L79" s="659">
        <v>100.14</v>
      </c>
      <c r="M79" s="659">
        <v>99.99</v>
      </c>
      <c r="N79" s="659">
        <v>99.93</v>
      </c>
      <c r="O79" s="659">
        <v>100.09</v>
      </c>
      <c r="P79" s="669">
        <v>100.49</v>
      </c>
      <c r="Q79" s="1141"/>
      <c r="R79" s="1142"/>
      <c r="S79" s="1143"/>
      <c r="U79" s="187"/>
      <c r="Y79" s="64"/>
      <c r="Z79" s="64"/>
      <c r="AA79" s="64"/>
      <c r="AB79" s="64"/>
      <c r="AC79" s="64"/>
      <c r="AD79" s="64"/>
      <c r="AE79" s="64"/>
      <c r="AF79" s="64"/>
      <c r="AG79" s="64"/>
      <c r="AH79" s="64"/>
    </row>
    <row r="80" spans="1:34" ht="15.75" customHeight="1" x14ac:dyDescent="0.25">
      <c r="A80" s="1165"/>
      <c r="B80" s="1166"/>
      <c r="C80" s="1167"/>
      <c r="D80" s="1119"/>
      <c r="E80" s="1154"/>
      <c r="F80" s="1154"/>
      <c r="G80" s="1154"/>
      <c r="H80" s="1154"/>
      <c r="I80" s="1154"/>
      <c r="J80" s="1160"/>
      <c r="K80" s="654" t="s">
        <v>109</v>
      </c>
      <c r="L80" s="655" t="s">
        <v>118</v>
      </c>
      <c r="M80" s="655" t="s">
        <v>119</v>
      </c>
      <c r="N80" s="655" t="s">
        <v>120</v>
      </c>
      <c r="O80" s="655" t="s">
        <v>121</v>
      </c>
      <c r="P80" s="667" t="s">
        <v>122</v>
      </c>
      <c r="Q80" s="1141"/>
      <c r="R80" s="1142"/>
      <c r="S80" s="1143"/>
      <c r="U80" s="187"/>
      <c r="Y80" s="64"/>
      <c r="Z80" s="64"/>
      <c r="AA80" s="64"/>
      <c r="AB80" s="64"/>
      <c r="AC80" s="64"/>
      <c r="AD80" s="64"/>
      <c r="AE80" s="64"/>
      <c r="AF80" s="64"/>
      <c r="AG80" s="64"/>
      <c r="AH80" s="64"/>
    </row>
    <row r="81" spans="1:34" ht="17.25" thickBot="1" x14ac:dyDescent="0.3">
      <c r="A81" s="1168"/>
      <c r="B81" s="1169"/>
      <c r="C81" s="1170"/>
      <c r="D81" s="1120"/>
      <c r="E81" s="1155"/>
      <c r="F81" s="1155"/>
      <c r="G81" s="1155"/>
      <c r="H81" s="1155"/>
      <c r="I81" s="1155"/>
      <c r="J81" s="1161"/>
      <c r="K81" s="660">
        <v>100.3</v>
      </c>
      <c r="L81" s="661">
        <v>101.06</v>
      </c>
      <c r="M81" s="661">
        <v>100.81</v>
      </c>
      <c r="N81" s="661">
        <v>99.2</v>
      </c>
      <c r="O81" s="661">
        <v>99.72</v>
      </c>
      <c r="P81" s="673">
        <v>100.06</v>
      </c>
      <c r="Q81" s="1144"/>
      <c r="R81" s="1145"/>
      <c r="S81" s="1146"/>
      <c r="U81" s="187"/>
      <c r="Y81" s="64"/>
      <c r="Z81" s="64"/>
      <c r="AA81" s="64"/>
      <c r="AB81" s="64"/>
      <c r="AC81" s="64"/>
      <c r="AD81" s="64"/>
      <c r="AE81" s="64"/>
      <c r="AF81" s="64"/>
      <c r="AG81" s="64"/>
      <c r="AH81" s="64"/>
    </row>
    <row r="82" spans="1:34" ht="15" customHeight="1" x14ac:dyDescent="0.25">
      <c r="Y82" s="64"/>
      <c r="Z82" s="64"/>
      <c r="AA82" s="64"/>
      <c r="AB82" s="64"/>
      <c r="AC82" s="64"/>
      <c r="AD82" s="64"/>
      <c r="AE82" s="64"/>
      <c r="AF82" s="64"/>
      <c r="AG82" s="64"/>
      <c r="AH82" s="64"/>
    </row>
    <row r="83" spans="1:34" ht="27.75" customHeight="1" thickBot="1" x14ac:dyDescent="0.25">
      <c r="A83" s="1172" t="s">
        <v>215</v>
      </c>
      <c r="B83" s="1172"/>
      <c r="C83" s="1172"/>
      <c r="D83" s="1172"/>
      <c r="E83" s="1172"/>
      <c r="F83" s="1172"/>
      <c r="G83" s="1172"/>
      <c r="H83" s="1172"/>
      <c r="I83" s="1172"/>
      <c r="J83" s="1172"/>
      <c r="K83" s="1172"/>
      <c r="L83" s="1172"/>
      <c r="M83" s="1172"/>
      <c r="N83" s="1172"/>
      <c r="O83" s="1172"/>
      <c r="P83" s="1172"/>
      <c r="Q83" s="1172"/>
      <c r="R83" s="1172"/>
      <c r="S83" s="1172"/>
      <c r="T83" s="1172"/>
      <c r="U83" s="744"/>
    </row>
    <row r="84" spans="1:34" ht="15.75" customHeight="1" x14ac:dyDescent="0.2">
      <c r="A84" s="769" t="s">
        <v>126</v>
      </c>
      <c r="B84" s="770"/>
      <c r="C84" s="771"/>
      <c r="D84" s="1193">
        <v>2010</v>
      </c>
      <c r="E84" s="1196">
        <v>2011</v>
      </c>
      <c r="F84" s="1115">
        <v>2012</v>
      </c>
      <c r="G84" s="1115">
        <v>2013</v>
      </c>
      <c r="H84" s="1115">
        <v>2014</v>
      </c>
      <c r="I84" s="1147">
        <v>2015</v>
      </c>
      <c r="J84" s="1147">
        <v>2016</v>
      </c>
      <c r="K84" s="1130">
        <v>2017</v>
      </c>
      <c r="L84" s="1131"/>
      <c r="M84" s="1131"/>
      <c r="N84" s="1131"/>
      <c r="O84" s="1131"/>
      <c r="P84" s="1132"/>
      <c r="Q84" s="769" t="s">
        <v>582</v>
      </c>
      <c r="R84" s="770"/>
      <c r="S84" s="771"/>
    </row>
    <row r="85" spans="1:34" ht="12.75" customHeight="1" x14ac:dyDescent="0.2">
      <c r="A85" s="1093"/>
      <c r="B85" s="1094"/>
      <c r="C85" s="1095"/>
      <c r="D85" s="1194"/>
      <c r="E85" s="1197"/>
      <c r="F85" s="1116"/>
      <c r="G85" s="1116"/>
      <c r="H85" s="1116"/>
      <c r="I85" s="1148"/>
      <c r="J85" s="1148"/>
      <c r="K85" s="1133"/>
      <c r="L85" s="1134"/>
      <c r="M85" s="1134"/>
      <c r="N85" s="1134"/>
      <c r="O85" s="1134"/>
      <c r="P85" s="1135"/>
      <c r="Q85" s="1093"/>
      <c r="R85" s="1094"/>
      <c r="S85" s="1095"/>
    </row>
    <row r="86" spans="1:34" ht="12.75" customHeight="1" x14ac:dyDescent="0.2">
      <c r="A86" s="1093"/>
      <c r="B86" s="1094"/>
      <c r="C86" s="1095"/>
      <c r="D86" s="1194"/>
      <c r="E86" s="1197"/>
      <c r="F86" s="1116"/>
      <c r="G86" s="1116"/>
      <c r="H86" s="1116"/>
      <c r="I86" s="1148"/>
      <c r="J86" s="1148"/>
      <c r="K86" s="1156" t="s">
        <v>2</v>
      </c>
      <c r="L86" s="1102" t="s">
        <v>3</v>
      </c>
      <c r="M86" s="1102" t="s">
        <v>11</v>
      </c>
      <c r="N86" s="1102" t="s">
        <v>4</v>
      </c>
      <c r="O86" s="1102" t="s">
        <v>13</v>
      </c>
      <c r="P86" s="1136" t="s">
        <v>14</v>
      </c>
      <c r="Q86" s="1093"/>
      <c r="R86" s="1094"/>
      <c r="S86" s="1095"/>
    </row>
    <row r="87" spans="1:34" ht="13.5" customHeight="1" thickBot="1" x14ac:dyDescent="0.25">
      <c r="A87" s="1096"/>
      <c r="B87" s="1097"/>
      <c r="C87" s="1098"/>
      <c r="D87" s="1195"/>
      <c r="E87" s="1198"/>
      <c r="F87" s="1117"/>
      <c r="G87" s="1117"/>
      <c r="H87" s="1117"/>
      <c r="I87" s="1149"/>
      <c r="J87" s="1149"/>
      <c r="K87" s="1157"/>
      <c r="L87" s="1158"/>
      <c r="M87" s="1158"/>
      <c r="N87" s="1158"/>
      <c r="O87" s="1158"/>
      <c r="P87" s="1137"/>
      <c r="Q87" s="1096"/>
      <c r="R87" s="1097"/>
      <c r="S87" s="1098"/>
    </row>
    <row r="88" spans="1:34" ht="16.5" customHeight="1" x14ac:dyDescent="0.2">
      <c r="A88" s="1121" t="s">
        <v>301</v>
      </c>
      <c r="B88" s="1122"/>
      <c r="C88" s="1123"/>
      <c r="D88" s="1201">
        <v>108.78</v>
      </c>
      <c r="E88" s="1153">
        <v>106.1</v>
      </c>
      <c r="F88" s="1153">
        <v>106.57</v>
      </c>
      <c r="G88" s="1153">
        <v>106.47</v>
      </c>
      <c r="H88" s="1153">
        <v>111.35</v>
      </c>
      <c r="I88" s="1153">
        <v>112.91</v>
      </c>
      <c r="J88" s="1118">
        <v>105.4</v>
      </c>
      <c r="K88" s="652">
        <v>100.62</v>
      </c>
      <c r="L88" s="653">
        <v>100.22</v>
      </c>
      <c r="M88" s="653">
        <v>100.13</v>
      </c>
      <c r="N88" s="653">
        <v>100.33</v>
      </c>
      <c r="O88" s="653">
        <v>100.37</v>
      </c>
      <c r="P88" s="666">
        <v>100.61</v>
      </c>
      <c r="Q88" s="1083">
        <v>102.51</v>
      </c>
      <c r="R88" s="1084"/>
      <c r="S88" s="1085"/>
      <c r="U88" s="187"/>
    </row>
    <row r="89" spans="1:34" ht="16.5" x14ac:dyDescent="0.25">
      <c r="A89" s="1124"/>
      <c r="B89" s="1125"/>
      <c r="C89" s="1126"/>
      <c r="D89" s="1202"/>
      <c r="E89" s="1154"/>
      <c r="F89" s="1154"/>
      <c r="G89" s="1154"/>
      <c r="H89" s="1154"/>
      <c r="I89" s="1154"/>
      <c r="J89" s="1119"/>
      <c r="K89" s="654" t="s">
        <v>109</v>
      </c>
      <c r="L89" s="655" t="s">
        <v>118</v>
      </c>
      <c r="M89" s="655" t="s">
        <v>119</v>
      </c>
      <c r="N89" s="655" t="s">
        <v>120</v>
      </c>
      <c r="O89" s="655" t="s">
        <v>121</v>
      </c>
      <c r="P89" s="667" t="s">
        <v>122</v>
      </c>
      <c r="Q89" s="1086"/>
      <c r="R89" s="1087"/>
      <c r="S89" s="1088"/>
      <c r="U89" s="187"/>
    </row>
    <row r="90" spans="1:34" ht="17.25" thickBot="1" x14ac:dyDescent="0.25">
      <c r="A90" s="1127"/>
      <c r="B90" s="1128"/>
      <c r="C90" s="1129"/>
      <c r="D90" s="1203"/>
      <c r="E90" s="1155"/>
      <c r="F90" s="1155"/>
      <c r="G90" s="1155"/>
      <c r="H90" s="1155"/>
      <c r="I90" s="1155"/>
      <c r="J90" s="1120"/>
      <c r="K90" s="664">
        <v>100.07</v>
      </c>
      <c r="L90" s="665">
        <v>99.46</v>
      </c>
      <c r="M90" s="665">
        <v>99.85</v>
      </c>
      <c r="N90" s="665">
        <v>100.2</v>
      </c>
      <c r="O90" s="665">
        <v>100.22</v>
      </c>
      <c r="P90" s="670">
        <v>100.42</v>
      </c>
      <c r="Q90" s="1089"/>
      <c r="R90" s="1090"/>
      <c r="S90" s="1091"/>
      <c r="U90" s="187"/>
    </row>
    <row r="101" spans="1:228" s="14" customFormat="1" x14ac:dyDescent="0.25">
      <c r="A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</row>
  </sheetData>
  <mergeCells count="232">
    <mergeCell ref="D84:D87"/>
    <mergeCell ref="E84:E87"/>
    <mergeCell ref="J67:J70"/>
    <mergeCell ref="P69:P70"/>
    <mergeCell ref="A66:T66"/>
    <mergeCell ref="A83:T83"/>
    <mergeCell ref="A2:S2"/>
    <mergeCell ref="A1:S1"/>
    <mergeCell ref="D88:D90"/>
    <mergeCell ref="E88:E90"/>
    <mergeCell ref="F88:F90"/>
    <mergeCell ref="I88:I90"/>
    <mergeCell ref="I74:I77"/>
    <mergeCell ref="I78:I81"/>
    <mergeCell ref="G88:G90"/>
    <mergeCell ref="H88:H90"/>
    <mergeCell ref="G78:G81"/>
    <mergeCell ref="H78:H81"/>
    <mergeCell ref="G84:G87"/>
    <mergeCell ref="H84:H87"/>
    <mergeCell ref="I84:I87"/>
    <mergeCell ref="N86:N87"/>
    <mergeCell ref="O86:O87"/>
    <mergeCell ref="H74:H77"/>
    <mergeCell ref="A17:C17"/>
    <mergeCell ref="D17:G17"/>
    <mergeCell ref="A24:C24"/>
    <mergeCell ref="D24:G24"/>
    <mergeCell ref="H25:S25"/>
    <mergeCell ref="D36:G36"/>
    <mergeCell ref="A38:C38"/>
    <mergeCell ref="D38:G38"/>
    <mergeCell ref="H38:S38"/>
    <mergeCell ref="H24:K24"/>
    <mergeCell ref="H26:K26"/>
    <mergeCell ref="H27:K27"/>
    <mergeCell ref="H28:K28"/>
    <mergeCell ref="H29:K29"/>
    <mergeCell ref="H30:K30"/>
    <mergeCell ref="H31:K31"/>
    <mergeCell ref="P37:S37"/>
    <mergeCell ref="H37:K37"/>
    <mergeCell ref="L34:O34"/>
    <mergeCell ref="L35:O35"/>
    <mergeCell ref="L36:O36"/>
    <mergeCell ref="L37:O37"/>
    <mergeCell ref="H34:K34"/>
    <mergeCell ref="H35:K35"/>
    <mergeCell ref="A67:C70"/>
    <mergeCell ref="A3:S3"/>
    <mergeCell ref="A4:C5"/>
    <mergeCell ref="D4:G5"/>
    <mergeCell ref="H7:S7"/>
    <mergeCell ref="A6:C6"/>
    <mergeCell ref="D6:G6"/>
    <mergeCell ref="A7:C7"/>
    <mergeCell ref="H4:S4"/>
    <mergeCell ref="A9:C9"/>
    <mergeCell ref="D9:G9"/>
    <mergeCell ref="P5:S5"/>
    <mergeCell ref="P6:S6"/>
    <mergeCell ref="A26:C26"/>
    <mergeCell ref="D26:G26"/>
    <mergeCell ref="A8:C8"/>
    <mergeCell ref="D8:G8"/>
    <mergeCell ref="D7:G7"/>
    <mergeCell ref="D25:G25"/>
    <mergeCell ref="A25:C25"/>
    <mergeCell ref="A15:C15"/>
    <mergeCell ref="D15:G15"/>
    <mergeCell ref="A16:C16"/>
    <mergeCell ref="D16:G16"/>
    <mergeCell ref="A11:C11"/>
    <mergeCell ref="A21:S21"/>
    <mergeCell ref="A22:C23"/>
    <mergeCell ref="D22:G23"/>
    <mergeCell ref="H22:S22"/>
    <mergeCell ref="D11:G11"/>
    <mergeCell ref="A12:C12"/>
    <mergeCell ref="D12:G12"/>
    <mergeCell ref="A13:C13"/>
    <mergeCell ref="D13:G13"/>
    <mergeCell ref="A18:C18"/>
    <mergeCell ref="D18:G18"/>
    <mergeCell ref="P17:S17"/>
    <mergeCell ref="P18:S18"/>
    <mergeCell ref="H15:K15"/>
    <mergeCell ref="H16:K16"/>
    <mergeCell ref="H17:K17"/>
    <mergeCell ref="H18:K18"/>
    <mergeCell ref="L15:O15"/>
    <mergeCell ref="L16:O16"/>
    <mergeCell ref="L17:O17"/>
    <mergeCell ref="L18:O18"/>
    <mergeCell ref="H23:K23"/>
    <mergeCell ref="L23:O23"/>
    <mergeCell ref="D10:G10"/>
    <mergeCell ref="A10:C10"/>
    <mergeCell ref="A14:C14"/>
    <mergeCell ref="D14:G14"/>
    <mergeCell ref="A27:C27"/>
    <mergeCell ref="D27:G27"/>
    <mergeCell ref="A39:S39"/>
    <mergeCell ref="A29:C29"/>
    <mergeCell ref="D29:G29"/>
    <mergeCell ref="A30:C30"/>
    <mergeCell ref="D30:G30"/>
    <mergeCell ref="A28:C28"/>
    <mergeCell ref="D28:G28"/>
    <mergeCell ref="A31:C31"/>
    <mergeCell ref="D31:G31"/>
    <mergeCell ref="A32:C32"/>
    <mergeCell ref="D32:G32"/>
    <mergeCell ref="A34:C34"/>
    <mergeCell ref="D34:G34"/>
    <mergeCell ref="A33:C33"/>
    <mergeCell ref="D33:G33"/>
    <mergeCell ref="A35:C35"/>
    <mergeCell ref="D35:G35"/>
    <mergeCell ref="A36:C36"/>
    <mergeCell ref="J84:J87"/>
    <mergeCell ref="Q84:S87"/>
    <mergeCell ref="H71:H73"/>
    <mergeCell ref="A71:C73"/>
    <mergeCell ref="J71:J73"/>
    <mergeCell ref="D74:D77"/>
    <mergeCell ref="E74:E77"/>
    <mergeCell ref="F74:F77"/>
    <mergeCell ref="G74:G77"/>
    <mergeCell ref="D71:D73"/>
    <mergeCell ref="E71:E73"/>
    <mergeCell ref="F71:F73"/>
    <mergeCell ref="K86:K87"/>
    <mergeCell ref="L86:L87"/>
    <mergeCell ref="M86:M87"/>
    <mergeCell ref="F78:F81"/>
    <mergeCell ref="J74:J77"/>
    <mergeCell ref="J78:J81"/>
    <mergeCell ref="D78:D81"/>
    <mergeCell ref="E78:E81"/>
    <mergeCell ref="A74:C77"/>
    <mergeCell ref="A78:C81"/>
    <mergeCell ref="G71:G73"/>
    <mergeCell ref="I71:I73"/>
    <mergeCell ref="Q88:S90"/>
    <mergeCell ref="A40:S40"/>
    <mergeCell ref="Q67:S70"/>
    <mergeCell ref="K69:K70"/>
    <mergeCell ref="L69:L70"/>
    <mergeCell ref="I67:I70"/>
    <mergeCell ref="M69:M70"/>
    <mergeCell ref="N69:N70"/>
    <mergeCell ref="O69:O70"/>
    <mergeCell ref="D67:D70"/>
    <mergeCell ref="E67:E70"/>
    <mergeCell ref="F67:F70"/>
    <mergeCell ref="G67:G70"/>
    <mergeCell ref="H67:H70"/>
    <mergeCell ref="K67:P68"/>
    <mergeCell ref="F84:F87"/>
    <mergeCell ref="J88:J90"/>
    <mergeCell ref="A84:C87"/>
    <mergeCell ref="A88:C90"/>
    <mergeCell ref="K84:P85"/>
    <mergeCell ref="P86:P87"/>
    <mergeCell ref="Q71:S73"/>
    <mergeCell ref="Q74:S77"/>
    <mergeCell ref="Q78:S81"/>
    <mergeCell ref="X31:AJ31"/>
    <mergeCell ref="X37:AJ37"/>
    <mergeCell ref="A20:C20"/>
    <mergeCell ref="D20:G20"/>
    <mergeCell ref="H20:S20"/>
    <mergeCell ref="A19:C19"/>
    <mergeCell ref="D19:G19"/>
    <mergeCell ref="A37:C37"/>
    <mergeCell ref="D37:G37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H32:K32"/>
    <mergeCell ref="H33:K33"/>
    <mergeCell ref="P19:S19"/>
    <mergeCell ref="L19:O19"/>
    <mergeCell ref="H19:K19"/>
    <mergeCell ref="L5:O5"/>
    <mergeCell ref="L6:O6"/>
    <mergeCell ref="L8:O8"/>
    <mergeCell ref="L9:O9"/>
    <mergeCell ref="L10:O10"/>
    <mergeCell ref="L11:O11"/>
    <mergeCell ref="L12:O12"/>
    <mergeCell ref="L13:O13"/>
    <mergeCell ref="L14:O14"/>
    <mergeCell ref="P8:S8"/>
    <mergeCell ref="P9:S9"/>
    <mergeCell ref="P10:S10"/>
    <mergeCell ref="P11:S11"/>
    <mergeCell ref="P12:S12"/>
    <mergeCell ref="P13:S13"/>
    <mergeCell ref="P14:S14"/>
    <mergeCell ref="P15:S15"/>
    <mergeCell ref="P16:S16"/>
    <mergeCell ref="H5:K5"/>
    <mergeCell ref="H6:K6"/>
    <mergeCell ref="H8:K8"/>
    <mergeCell ref="H9:K9"/>
    <mergeCell ref="H10:K10"/>
    <mergeCell ref="H11:K11"/>
    <mergeCell ref="H12:K12"/>
    <mergeCell ref="H13:K13"/>
    <mergeCell ref="H14:K14"/>
    <mergeCell ref="H36:K36"/>
    <mergeCell ref="P23:S23"/>
    <mergeCell ref="P24:S24"/>
    <mergeCell ref="P26:S26"/>
    <mergeCell ref="L24:O24"/>
    <mergeCell ref="L26:O26"/>
    <mergeCell ref="L27:O27"/>
    <mergeCell ref="L28:O28"/>
    <mergeCell ref="L29:O29"/>
    <mergeCell ref="L30:O30"/>
    <mergeCell ref="L31:O31"/>
    <mergeCell ref="L32:O32"/>
    <mergeCell ref="L33:O33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48" fitToHeight="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</vt:lpstr>
      <vt:lpstr>типы учреждений</vt:lpstr>
      <vt:lpstr>'дин. цен '!Заголовки_для_печати</vt:lpstr>
      <vt:lpstr>'сеть учреждений'!Заголовки_для_печати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учреждений'!Область_печати</vt:lpstr>
      <vt:lpstr>'Средние цены+ИПЦ'!Область_печати</vt:lpstr>
      <vt:lpstr>'Ст.мин. набора прод.'!Область_печати</vt:lpstr>
      <vt:lpstr>'типы учреждений'!Область_печати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2018-04-04T09:04:51Z</cp:lastPrinted>
  <dcterms:created xsi:type="dcterms:W3CDTF">1996-09-27T09:22:49Z</dcterms:created>
  <dcterms:modified xsi:type="dcterms:W3CDTF">2018-04-05T03:05:00Z</dcterms:modified>
</cp:coreProperties>
</file>