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8 год\на Сайт\"/>
    </mc:Choice>
  </mc:AlternateContent>
  <bookViews>
    <workbookView xWindow="0" yWindow="0" windowWidth="28800" windowHeight="12435" tabRatio="896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дин. цен " sheetId="293" r:id="rId6"/>
    <sheet name="цены на металл" sheetId="95" r:id="rId7"/>
    <sheet name="цены на металл 2" sheetId="96" r:id="rId8"/>
    <sheet name="Средние цены+ИПЦ" sheetId="271" r:id="rId9"/>
    <sheet name="сеть учреждений" sheetId="304" r:id="rId10"/>
  </sheets>
  <externalReferences>
    <externalReference r:id="rId11"/>
    <externalReference r:id="rId12"/>
  </externalReferences>
  <definedNames>
    <definedName name="_xlnm._FilterDatabase" localSheetId="0" hidden="1">диаграмма!$A$75:$C$83</definedName>
    <definedName name="_xlnm.Print_Titles" localSheetId="5">'дин. цен '!$3:$4</definedName>
    <definedName name="_xlnm.Print_Titles" localSheetId="9">'сеть учреждений'!$3:$4</definedName>
    <definedName name="_xlnm.Print_Area" localSheetId="1">демогр!$A$1:$J$61</definedName>
    <definedName name="_xlnm.Print_Area" localSheetId="5">'дин. цен '!$A$1:$J$94</definedName>
    <definedName name="_xlnm.Print_Area" localSheetId="3">занятость!$A$1:$H$51</definedName>
    <definedName name="_xlnm.Print_Area" localSheetId="9">'сеть учреждений'!$A$1:$E$131</definedName>
    <definedName name="_xlnm.Print_Area" localSheetId="8">'Средние цены+ИПЦ'!$A$1:$T$44</definedName>
    <definedName name="_xlnm.Print_Area" localSheetId="4">'Ст.мин. набора прод.'!$A$1:$K$154</definedName>
    <definedName name="_xlnm.Print_Area" localSheetId="2">'труд рес '!$A$1:$I$67</definedName>
    <definedName name="_xlnm.Print_Area" localSheetId="6">'цены на металл'!$A$1:$O$96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I8" i="261" l="1"/>
  <c r="H54" i="261" l="1"/>
  <c r="I10" i="261" l="1"/>
  <c r="I11" i="261"/>
  <c r="I12" i="261"/>
  <c r="I13" i="261"/>
  <c r="I14" i="261"/>
  <c r="I15" i="261"/>
  <c r="I16" i="261"/>
  <c r="I17" i="261"/>
  <c r="I18" i="261"/>
  <c r="I19" i="261"/>
  <c r="I20" i="261"/>
  <c r="I21" i="261"/>
  <c r="I22" i="261"/>
  <c r="I23" i="261"/>
  <c r="I24" i="261"/>
  <c r="I25" i="261"/>
  <c r="I9" i="261"/>
  <c r="I6" i="261"/>
  <c r="H9" i="261"/>
  <c r="H6" i="261"/>
  <c r="H15" i="261"/>
  <c r="H7" i="261"/>
  <c r="H8" i="261"/>
  <c r="H10" i="261"/>
  <c r="H11" i="261"/>
  <c r="H12" i="261"/>
  <c r="H13" i="261"/>
  <c r="H14" i="261"/>
  <c r="H16" i="261"/>
  <c r="H17" i="261"/>
  <c r="H18" i="261"/>
  <c r="H19" i="261"/>
  <c r="H20" i="261"/>
  <c r="H21" i="261"/>
  <c r="H22" i="261"/>
  <c r="H23" i="261"/>
  <c r="H24" i="261"/>
  <c r="H25" i="261"/>
  <c r="D115" i="304"/>
  <c r="C115" i="304"/>
  <c r="D104" i="304"/>
  <c r="D101" i="304"/>
  <c r="D91" i="304" s="1"/>
  <c r="C101" i="304"/>
  <c r="D92" i="304"/>
  <c r="D88" i="304"/>
  <c r="D64" i="304" s="1"/>
  <c r="C88" i="304"/>
  <c r="C64" i="304" s="1"/>
  <c r="D57" i="304"/>
  <c r="C57" i="304"/>
  <c r="D53" i="304"/>
  <c r="C53" i="304"/>
  <c r="D49" i="304"/>
  <c r="C49" i="304"/>
  <c r="D46" i="304"/>
  <c r="C46" i="304"/>
  <c r="C45" i="304" s="1"/>
  <c r="C7" i="304" s="1"/>
  <c r="E45" i="304"/>
  <c r="D45" i="304"/>
  <c r="D7" i="304" s="1"/>
  <c r="D41" i="304"/>
  <c r="C41" i="304"/>
  <c r="D30" i="304"/>
  <c r="D15" i="304"/>
  <c r="C15" i="304"/>
  <c r="C11" i="304" s="1"/>
  <c r="E11" i="304"/>
  <c r="E5" i="304" s="1"/>
  <c r="D11" i="304"/>
  <c r="D9" i="304"/>
  <c r="C9" i="304"/>
  <c r="D8" i="304"/>
  <c r="D6" i="304"/>
  <c r="D5" i="304" s="1"/>
  <c r="C6" i="304"/>
  <c r="C5" i="304" l="1"/>
  <c r="C8" i="304"/>
  <c r="H5" i="149" l="1"/>
  <c r="H37" i="261" l="1"/>
  <c r="D17" i="95" l="1"/>
  <c r="F8" i="23"/>
  <c r="F6" i="23"/>
  <c r="F7" i="23"/>
  <c r="F9" i="23"/>
  <c r="F5" i="23"/>
  <c r="J93" i="98"/>
  <c r="G93" i="98"/>
  <c r="I93" i="98"/>
  <c r="F93" i="98"/>
  <c r="D93" i="98"/>
  <c r="C93" i="98"/>
  <c r="D91" i="98"/>
  <c r="H60" i="293" l="1"/>
  <c r="F69" i="293"/>
  <c r="H6" i="293"/>
  <c r="D80" i="98"/>
  <c r="C78" i="98"/>
  <c r="I55" i="261" l="1"/>
  <c r="I56" i="261"/>
  <c r="I59" i="261"/>
  <c r="I60" i="261"/>
  <c r="H59" i="261"/>
  <c r="H60" i="261"/>
  <c r="H55" i="261"/>
  <c r="H56" i="261"/>
  <c r="E54" i="261"/>
  <c r="E58" i="261"/>
  <c r="G58" i="261"/>
  <c r="H58" i="261" s="1"/>
  <c r="G54" i="261"/>
  <c r="F37" i="261"/>
  <c r="E37" i="261"/>
  <c r="H25" i="149"/>
  <c r="H24" i="149"/>
  <c r="H22" i="149"/>
  <c r="H21" i="149"/>
  <c r="H20" i="149"/>
  <c r="G22" i="149"/>
  <c r="C22" i="149"/>
  <c r="E22" i="149"/>
  <c r="I54" i="261" l="1"/>
  <c r="I58" i="261"/>
  <c r="J69" i="293"/>
  <c r="H13" i="149" l="1"/>
  <c r="H11" i="149"/>
  <c r="H9" i="149"/>
  <c r="F13" i="149" l="1"/>
  <c r="C13" i="149"/>
  <c r="I91" i="98" l="1"/>
  <c r="F91" i="98"/>
  <c r="C91" i="98"/>
  <c r="H54" i="293" l="1"/>
  <c r="I43" i="261" l="1"/>
  <c r="I42" i="261"/>
  <c r="I41" i="261"/>
  <c r="I40" i="261"/>
  <c r="I38" i="261"/>
  <c r="H43" i="261"/>
  <c r="H42" i="261"/>
  <c r="H41" i="261"/>
  <c r="H40" i="261"/>
  <c r="H38" i="261"/>
  <c r="G37" i="261" l="1"/>
  <c r="I37" i="261" l="1"/>
  <c r="G91" i="98"/>
  <c r="J91" i="98"/>
  <c r="C90" i="98" l="1"/>
  <c r="G46" i="261"/>
  <c r="F54" i="261"/>
  <c r="F58" i="261"/>
  <c r="H26" i="261"/>
  <c r="I26" i="261"/>
  <c r="H44" i="261"/>
  <c r="I44" i="261"/>
  <c r="H45" i="261"/>
  <c r="I45" i="261"/>
  <c r="F46" i="261"/>
  <c r="D46" i="261" l="1"/>
  <c r="H46" i="261" s="1"/>
  <c r="I46" i="261" l="1"/>
  <c r="H34" i="293" l="1"/>
  <c r="D90" i="98" l="1"/>
  <c r="F90" i="98"/>
  <c r="G90" i="98"/>
  <c r="I90" i="98"/>
  <c r="J90" i="98"/>
  <c r="H52" i="293" l="1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H67" i="293" l="1"/>
  <c r="H70" i="293" l="1"/>
  <c r="D88" i="98" l="1"/>
  <c r="G88" i="98"/>
  <c r="J88" i="98"/>
  <c r="D87" i="98" l="1"/>
  <c r="G87" i="98"/>
  <c r="D86" i="98" l="1"/>
  <c r="G86" i="98"/>
  <c r="J86" i="98"/>
  <c r="D69" i="293" l="1"/>
  <c r="H69" i="293" s="1"/>
  <c r="H48" i="293"/>
  <c r="H7" i="293" l="1"/>
  <c r="H8" i="293"/>
  <c r="H9" i="293"/>
  <c r="H10" i="293"/>
  <c r="H11" i="293"/>
  <c r="H12" i="293"/>
  <c r="H13" i="293"/>
  <c r="H14" i="293"/>
  <c r="H15" i="293"/>
  <c r="H16" i="293"/>
  <c r="H17" i="293"/>
  <c r="H18" i="293"/>
  <c r="H19" i="293"/>
  <c r="H20" i="293"/>
  <c r="H21" i="293"/>
  <c r="H22" i="293"/>
  <c r="H23" i="293"/>
  <c r="H24" i="293"/>
  <c r="H25" i="293"/>
  <c r="H26" i="293"/>
  <c r="H27" i="293"/>
  <c r="H28" i="293"/>
  <c r="H29" i="293"/>
  <c r="H30" i="293"/>
  <c r="H31" i="293"/>
  <c r="H32" i="293"/>
  <c r="H33" i="293"/>
  <c r="H36" i="293"/>
  <c r="H37" i="293"/>
  <c r="H38" i="293"/>
  <c r="H39" i="293"/>
  <c r="H40" i="293"/>
  <c r="H41" i="293"/>
  <c r="H42" i="293"/>
  <c r="H43" i="293"/>
  <c r="H44" i="293"/>
  <c r="H45" i="293"/>
  <c r="H46" i="293"/>
  <c r="H47" i="293"/>
  <c r="H49" i="293"/>
  <c r="H50" i="293"/>
  <c r="H51" i="293"/>
  <c r="H53" i="293"/>
  <c r="H55" i="293"/>
  <c r="H56" i="293"/>
  <c r="H57" i="293"/>
  <c r="H58" i="293"/>
  <c r="H61" i="293"/>
  <c r="H62" i="293"/>
  <c r="H63" i="293"/>
  <c r="H64" i="293"/>
  <c r="H68" i="293"/>
  <c r="J85" i="98" l="1"/>
  <c r="I85" i="98"/>
  <c r="G85" i="98"/>
  <c r="F85" i="98"/>
  <c r="D85" i="98"/>
  <c r="C85" i="98"/>
  <c r="B11" i="26" l="1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13" i="149" l="1"/>
  <c r="I13" i="149"/>
  <c r="I22" i="149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sharedStrings.xml><?xml version="1.0" encoding="utf-8"?>
<sst xmlns="http://schemas.openxmlformats.org/spreadsheetml/2006/main" count="1036" uniqueCount="582">
  <si>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</si>
  <si>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</si>
  <si>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</si>
  <si>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</si>
  <si>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</si>
  <si>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</si>
  <si>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</si>
  <si>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</si>
  <si>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</si>
  <si>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</si>
  <si>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</si>
  <si>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</si>
  <si>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</si>
  <si>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</si>
  <si>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</si>
  <si>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</si>
  <si>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</si>
  <si>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</si>
  <si>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</si>
  <si>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</si>
  <si>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</si>
  <si>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</si>
  <si>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</si>
  <si>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</si>
  <si>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</si>
  <si>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</si>
  <si>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</si>
  <si>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</si>
  <si>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</si>
  <si>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</si>
  <si>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</si>
  <si>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</si>
  <si>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</si>
  <si>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</si>
  <si>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</si>
  <si>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</si>
  <si>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</si>
  <si>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</si>
  <si>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</si>
  <si>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</si>
  <si>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</si>
  <si>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</si>
  <si>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</si>
  <si>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</si>
  <si>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</si>
  <si>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</si>
  <si>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</si>
  <si>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</si>
  <si>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</si>
  <si>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</si>
  <si>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</si>
  <si>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</si>
  <si>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</si>
  <si>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</si>
  <si>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</si>
  <si>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</si>
  <si>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</si>
  <si>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</si>
  <si>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</si>
  <si>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</si>
  <si>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</si>
  <si>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</si>
  <si>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</si>
  <si>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</si>
  <si>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</si>
  <si>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</si>
  <si>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</si>
  <si>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</si>
  <si>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</si>
  <si>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</si>
  <si>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</si>
  <si>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</si>
  <si>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</si>
  <si>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</si>
  <si>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</si>
  <si>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</si>
  <si>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</si>
  <si>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</si>
  <si>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</si>
  <si>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</si>
  <si>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</si>
  <si>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</si>
  <si>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</si>
  <si>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</si>
  <si>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</si>
  <si>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</si>
  <si>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</si>
  <si>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</si>
  <si>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</si>
  <si>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</si>
  <si>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</si>
  <si>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</si>
  <si>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</si>
  <si>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</si>
  <si>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</si>
  <si>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</si>
  <si>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</si>
  <si>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</si>
  <si>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</si>
  <si>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</si>
  <si>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</si>
  <si>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</si>
  <si>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</si>
  <si>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</si>
  <si>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</si>
  <si>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</si>
  <si>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</si>
  <si>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</si>
  <si>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</si>
  <si>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</si>
  <si>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</si>
  <si>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</si>
  <si>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</si>
  <si>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</si>
  <si>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</si>
  <si>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</si>
  <si>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</si>
  <si>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</si>
  <si>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</si>
  <si>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</si>
  <si>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</si>
  <si>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</si>
  <si>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</si>
  <si>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</si>
  <si>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</si>
  <si>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</si>
  <si>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</si>
  <si>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</si>
  <si>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</si>
  <si>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</si>
  <si>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</si>
  <si>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</si>
  <si>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</si>
  <si>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</si>
  <si>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</si>
  <si>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</si>
  <si>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</si>
  <si>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</si>
  <si>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</si>
  <si>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</si>
  <si>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</si>
  <si>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</si>
  <si>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</si>
  <si>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</si>
  <si>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</si>
  <si>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</si>
  <si>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</si>
  <si>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</si>
  <si>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</si>
  <si>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</si>
  <si>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</si>
  <si>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</si>
  <si>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</si>
  <si>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</si>
  <si>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</si>
  <si>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</si>
  <si>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</si>
  <si>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</si>
  <si>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</si>
  <si>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</si>
  <si>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</si>
  <si>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</si>
  <si>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</si>
  <si>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</si>
  <si>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</si>
  <si>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</si>
  <si>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</si>
  <si>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</si>
  <si>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</si>
  <si>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</si>
  <si>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</si>
  <si>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</si>
  <si>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</si>
  <si>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</si>
  <si>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</si>
  <si>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</si>
  <si>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</si>
  <si>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</si>
  <si>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</si>
  <si>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</si>
  <si>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</si>
  <si>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</si>
  <si>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</si>
  <si>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</si>
  <si>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</si>
  <si>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</si>
  <si>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</si>
  <si>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</si>
  <si>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</si>
  <si>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</si>
  <si>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</si>
  <si>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</si>
  <si>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</si>
  <si>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</si>
  <si>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</si>
  <si>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</si>
  <si>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</si>
  <si>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</si>
  <si>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</si>
  <si>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</si>
  <si>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</si>
  <si>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</si>
  <si>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</si>
  <si>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</si>
  <si>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</si>
  <si>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</si>
  <si>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</si>
  <si>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</si>
  <si>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</si>
  <si>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</si>
  <si>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</si>
  <si>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</si>
  <si>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</si>
  <si>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</si>
  <si>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</si>
  <si>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</si>
  <si>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</si>
  <si>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</si>
  <si>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</si>
  <si>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</si>
  <si>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</si>
  <si>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</si>
  <si>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</si>
  <si>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</si>
  <si>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</si>
  <si>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</si>
  <si>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</si>
  <si>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</si>
  <si>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</si>
  <si>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</si>
  <si>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</si>
  <si>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</si>
  <si>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</si>
  <si>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</si>
  <si>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</si>
  <si>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</si>
  <si>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</si>
  <si>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</si>
  <si>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</si>
  <si>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</si>
  <si>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</si>
  <si>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</si>
  <si>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</si>
  <si>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</si>
  <si>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</si>
  <si>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</si>
  <si>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</si>
  <si>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</si>
  <si>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</si>
  <si>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</si>
  <si>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</si>
  <si>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</si>
  <si>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</si>
  <si>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</si>
  <si>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</si>
  <si>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2 кв. 2014</t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</si>
  <si>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</si>
  <si>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</si>
  <si>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</si>
  <si>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</si>
  <si>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</si>
  <si>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</si>
  <si>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</si>
  <si>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</si>
  <si>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</si>
  <si>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</si>
  <si>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</si>
  <si>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</si>
  <si>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</si>
  <si>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</si>
  <si>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</si>
  <si>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Динамика курса евро</t>
  </si>
  <si>
    <t>Российская Федерация</t>
  </si>
  <si>
    <t>Чукотский автономный округ</t>
  </si>
  <si>
    <t>4 кв. 2014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</si>
  <si>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</si>
  <si>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</si>
  <si>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</si>
  <si>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</si>
  <si>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</si>
  <si>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</si>
  <si>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</si>
  <si>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</si>
  <si>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</si>
  <si>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</si>
  <si>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</si>
  <si>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</si>
  <si>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</si>
  <si>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</si>
  <si>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</si>
  <si>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</si>
  <si>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</si>
  <si>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</si>
  <si>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</si>
  <si>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</si>
  <si>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</si>
  <si>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</si>
  <si>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</si>
  <si>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</si>
  <si>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</si>
  <si>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</si>
  <si>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</si>
  <si>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</si>
  <si>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</si>
  <si>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</si>
  <si>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</si>
  <si>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</si>
  <si>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</si>
  <si>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</si>
  <si>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</si>
  <si>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</si>
  <si>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</si>
  <si>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</si>
  <si>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</si>
  <si>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</si>
  <si>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</si>
  <si>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</si>
  <si>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</si>
  <si>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</si>
  <si>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</si>
  <si>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</si>
  <si>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</si>
  <si>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</si>
  <si>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</si>
  <si>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</si>
  <si>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</si>
  <si>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</si>
  <si>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</si>
  <si>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</si>
  <si>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</si>
  <si>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</si>
  <si>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</si>
  <si>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</si>
  <si>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</si>
  <si>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</si>
  <si>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</si>
  <si>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</si>
  <si>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</si>
  <si>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</si>
  <si>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</si>
  <si>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</si>
  <si>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</si>
  <si>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</si>
  <si>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</si>
  <si>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</si>
  <si>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</si>
  <si>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</si>
  <si>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</si>
  <si>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</si>
  <si>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</si>
  <si>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3 кв. 2015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</si>
  <si>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</si>
  <si>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</si>
  <si>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на 01.01.16г.</t>
  </si>
  <si>
    <t>4 кв. 2015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</si>
  <si>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</si>
  <si>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</si>
  <si>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</si>
  <si>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</si>
  <si>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</si>
  <si>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r>
      <t>26 / 40</t>
    </r>
    <r>
      <rPr>
        <vertAlign val="superscript"/>
        <sz val="13"/>
        <rFont val="Times New Roman Cyr"/>
        <charset val="204"/>
      </rPr>
      <t>1)</t>
    </r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</si>
  <si>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</si>
  <si>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</si>
  <si>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</si>
  <si>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</si>
  <si>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</si>
  <si>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</si>
  <si>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</si>
  <si>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</si>
  <si>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</si>
  <si>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</si>
  <si>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</si>
  <si>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</si>
  <si>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 xml:space="preserve">                - Управление по спорту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</si>
  <si>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</si>
  <si>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</si>
  <si>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</si>
  <si>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</si>
  <si>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</si>
  <si>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</si>
  <si>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</si>
  <si>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</si>
  <si>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на 01.01.17г.</t>
  </si>
  <si>
    <t>4 кв. 2016</t>
  </si>
  <si>
    <t>декабрь 2016</t>
  </si>
  <si>
    <t>2017</t>
  </si>
  <si>
    <t>в т.ч.: школа</t>
  </si>
  <si>
    <t xml:space="preserve">         лицей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</si>
  <si>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</si>
  <si>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</si>
  <si>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</si>
  <si>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</si>
  <si>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</si>
  <si>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 xml:space="preserve">Таймырский Долгано-Ненецкий муницип. район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</si>
  <si>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</si>
  <si>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</si>
  <si>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</si>
  <si>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</si>
  <si>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</si>
  <si>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</si>
  <si>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</si>
  <si>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</si>
  <si>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</si>
  <si>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</si>
  <si>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</si>
  <si>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</si>
  <si>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Деятельность финансовая и страховая </t>
  </si>
  <si>
    <t>№ п/п</t>
  </si>
  <si>
    <t xml:space="preserve">от 300 до 2200 </t>
  </si>
  <si>
    <t xml:space="preserve"> -</t>
  </si>
  <si>
    <t>1 кв. 2017</t>
  </si>
  <si>
    <t xml:space="preserve">    - муниципальные</t>
  </si>
  <si>
    <t>1/1</t>
  </si>
  <si>
    <t xml:space="preserve">чел. 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</si>
  <si>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</si>
  <si>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Деятельности по операциям с недвижимым имуществом</t>
  </si>
  <si>
    <t>0 / 0</t>
  </si>
  <si>
    <t>2 кв. 2017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</si>
  <si>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</si>
  <si>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</si>
  <si>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</si>
  <si>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</si>
  <si>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</si>
  <si>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</si>
  <si>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</si>
  <si>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</si>
  <si>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</si>
  <si>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t xml:space="preserve"> - НОЧУ ВО «Московский финансово-промышленный университет «Синергия», филиал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</si>
  <si>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</si>
  <si>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</si>
  <si>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1.3. Театры (Краевой бюджет):, всего: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</si>
  <si>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</si>
  <si>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</si>
  <si>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</si>
  <si>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</si>
  <si>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</si>
  <si>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</si>
  <si>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</si>
  <si>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</si>
  <si>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</si>
  <si>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</si>
  <si>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</si>
  <si>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t xml:space="preserve">Обрабатывающие производства, в т.ч. </t>
  </si>
  <si>
    <t xml:space="preserve"> ЗФ ПАО "ГМК "Норильский никель"</t>
  </si>
  <si>
    <t>услуга не оказывается (ремонт)</t>
  </si>
  <si>
    <t>33 / 36</t>
  </si>
  <si>
    <t>39,5 / 40</t>
  </si>
  <si>
    <t>41,6 / 43</t>
  </si>
  <si>
    <t>43,5 / 45</t>
  </si>
  <si>
    <t>3 кв. 2017</t>
  </si>
  <si>
    <t>45 / 46</t>
  </si>
  <si>
    <t>Сеть учреждений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</si>
  <si>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</si>
  <si>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</si>
  <si>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40 / 41</t>
  </si>
  <si>
    <t>41 / 43</t>
  </si>
  <si>
    <t>46,5 / 48</t>
  </si>
  <si>
    <t>47,3 / 48,5</t>
  </si>
  <si>
    <t>67,00 / 71,00</t>
  </si>
  <si>
    <t>43,9 / 46</t>
  </si>
  <si>
    <t>45,7 / 48</t>
  </si>
  <si>
    <t>47,3 / 47,5</t>
  </si>
  <si>
    <t>декабрь 2017</t>
  </si>
  <si>
    <t>Средний курс за 2017 год</t>
  </si>
  <si>
    <t>57,17 / 60,34</t>
  </si>
  <si>
    <t>67,92 / 71,47</t>
  </si>
  <si>
    <t>58,46 / 58,97</t>
  </si>
  <si>
    <t>69,14 / 69,70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</si>
  <si>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</si>
  <si>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178 654</t>
    </r>
    <r>
      <rPr>
        <vertAlign val="superscript"/>
        <sz val="13"/>
        <rFont val="Times New Roman Cyr"/>
        <charset val="204"/>
      </rPr>
      <t>2)</t>
    </r>
  </si>
  <si>
    <t>4 кв. 2017</t>
  </si>
  <si>
    <t>6 344/ 0</t>
  </si>
  <si>
    <t xml:space="preserve">         центр образования</t>
  </si>
  <si>
    <t>0</t>
  </si>
  <si>
    <t>3 609/86 142</t>
  </si>
  <si>
    <t>3 519/88 381</t>
  </si>
  <si>
    <t xml:space="preserve"> - МБУ «Музейно-выставочный комплекс "Музей Норильска" / в том числе филиал в районе Талнах</t>
  </si>
  <si>
    <t>55,00 / 59,00</t>
  </si>
  <si>
    <t>2) Данные Красноярскстата</t>
  </si>
  <si>
    <t>3) По данным ЗАГС</t>
  </si>
  <si>
    <t>Отклонение                                          январь 2018 / 2017</t>
  </si>
  <si>
    <t>Отклонение                                        январь 2018 / 2017</t>
  </si>
  <si>
    <t>Отклонение 01.02.18/ 01.02.17,          +, -</t>
  </si>
  <si>
    <t>Январь
2017</t>
  </si>
  <si>
    <t>2018</t>
  </si>
  <si>
    <t>к декабрю 2017 г., %</t>
  </si>
  <si>
    <t>к декабрю 2017г., %</t>
  </si>
  <si>
    <t>2) По МО г. Дудинка информация приведена по состоянию на 01.01.2018 г.</t>
  </si>
  <si>
    <t>45 / 45,4</t>
  </si>
  <si>
    <t>за январь 2017г</t>
  </si>
  <si>
    <t>за январь 2018г</t>
  </si>
  <si>
    <t>Итого 
за 1 месяц</t>
  </si>
  <si>
    <t>56,00 / 59,00</t>
  </si>
  <si>
    <t>68,00 / 72,00</t>
  </si>
  <si>
    <t>56,29 / 56,77</t>
  </si>
  <si>
    <t>68,83 / 69,38</t>
  </si>
  <si>
    <r>
      <t>180 239</t>
    </r>
    <r>
      <rPr>
        <vertAlign val="superscript"/>
        <sz val="13"/>
        <rFont val="Times New Roman Cyr"/>
        <charset val="204"/>
      </rPr>
      <t>2)</t>
    </r>
  </si>
  <si>
    <t>4) Данные Красноярскстата</t>
  </si>
  <si>
    <t>5) Ежеквартальная информация</t>
  </si>
  <si>
    <t>55,45 / 58,67</t>
  </si>
  <si>
    <t>67,70 / 71,33</t>
  </si>
  <si>
    <t>6 122/0</t>
  </si>
  <si>
    <r>
      <t xml:space="preserve"> - АНО «Учебный центр в городе Норильске» (является представителем ФГАОУ ВО «Тюменский государственный университет» и БПОУ ОО «Омский авиационный колледж имени Н.Е.Жуковского»)</t>
    </r>
    <r>
      <rPr>
        <vertAlign val="superscript"/>
        <sz val="13"/>
        <color rgb="FF00B050"/>
        <rFont val="Times New Roman"/>
        <family val="1"/>
        <charset val="204"/>
      </rPr>
      <t>1</t>
    </r>
  </si>
  <si>
    <r>
      <t xml:space="preserve"> - КГБУЗ «Норильская городская больница №3» (п. Снежногорск)</t>
    </r>
    <r>
      <rPr>
        <vertAlign val="superscript"/>
        <sz val="13"/>
        <color rgb="FF0070C0"/>
        <rFont val="Times New Roman"/>
        <family val="1"/>
        <charset val="204"/>
      </rPr>
      <t>2</t>
    </r>
  </si>
  <si>
    <r>
      <t xml:space="preserve"> - КГБУЗ «Норильский межрайонный родильный дом» (Центральный р-н)</t>
    </r>
    <r>
      <rPr>
        <vertAlign val="superscript"/>
        <sz val="13"/>
        <color rgb="FF0070C0"/>
        <rFont val="Times New Roman"/>
        <family val="1"/>
        <charset val="204"/>
      </rPr>
      <t>2</t>
    </r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</si>
  <si>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</si>
  <si>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</si>
  <si>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t>Енисейский 
объединенный банк</t>
  </si>
  <si>
    <t>Отклонение                                    01.02.18 г. / 01.02.17 г.</t>
  </si>
  <si>
    <t>1) Среднемесячные курсы валют согласно данных ЦБ РФ 
2) Данные банков</t>
  </si>
  <si>
    <t>2) Данные банков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</si>
  <si>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2017 г. составила 97 689 чел. и рассчитывается как сумма среднесписочной численности работников занятых в крупных и средних организациях - 82 304 чел. (по форме Красноярскстата в среднем за период 2017 г.) и численности работников СМП которая по оценке 2017 г. составила - 15 385 чел.</t>
  </si>
  <si>
    <t>1.2.1</t>
  </si>
  <si>
    <t>1.14</t>
  </si>
  <si>
    <t>1.16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</si>
  <si>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</si>
  <si>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**</t>
  </si>
  <si>
    <t>**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</si>
  <si>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На 01.02.17 г.</t>
  </si>
  <si>
    <t>На 01.02.18 г.</t>
  </si>
  <si>
    <t>На 01.01.17 г.</t>
  </si>
  <si>
    <t>На 01.01.18 г.</t>
  </si>
  <si>
    <t>Январь
 2017</t>
  </si>
  <si>
    <t>Январь-декабрь 2017</t>
  </si>
  <si>
    <t>Январь
 2018</t>
  </si>
  <si>
    <t>Декабрь
2017</t>
  </si>
  <si>
    <t>Январь
  2018</t>
  </si>
  <si>
    <t>Численность пенсионеров всего, в т.ч.:</t>
  </si>
  <si>
    <t>по инвалидности всего, в т.ч.:</t>
  </si>
  <si>
    <t>На 
01.02.17 г.</t>
  </si>
  <si>
    <t>На 
01.01.18 г.</t>
  </si>
  <si>
    <t>На 
01.02.18 г.</t>
  </si>
  <si>
    <t>Отклонение
 01.01.18 г./ 01.01.17 г, +, -</t>
  </si>
  <si>
    <r>
      <t>На 01.02.17 г.</t>
    </r>
    <r>
      <rPr>
        <b/>
        <vertAlign val="superscript"/>
        <sz val="13"/>
        <rFont val="Times New Roman Cyr"/>
        <charset val="204"/>
      </rPr>
      <t>3)</t>
    </r>
  </si>
  <si>
    <r>
      <t>На 01.01.18 г.</t>
    </r>
    <r>
      <rPr>
        <b/>
        <vertAlign val="superscript"/>
        <sz val="13"/>
        <rFont val="Times New Roman Cyr"/>
        <charset val="204"/>
      </rPr>
      <t>4)</t>
    </r>
  </si>
  <si>
    <r>
      <t>На 01.02.18 г.</t>
    </r>
    <r>
      <rPr>
        <b/>
        <vertAlign val="superscript"/>
        <sz val="13"/>
        <rFont val="Times New Roman Cyr"/>
        <charset val="204"/>
      </rPr>
      <t>3)</t>
    </r>
  </si>
  <si>
    <r>
      <t>На 01.01.18 г.</t>
    </r>
    <r>
      <rPr>
        <b/>
        <vertAlign val="superscript"/>
        <sz val="13"/>
        <rFont val="Times New Roman Cyr"/>
        <charset val="204"/>
      </rPr>
      <t>5)</t>
    </r>
  </si>
  <si>
    <t>Отклонение 
01.02.18 г./ 01.02.17 г, +, -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</si>
  <si>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</si>
  <si>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rPr>
        <sz val="13"/>
        <rFont val="Times New Roman Cyr"/>
        <family val="1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family val="1"/>
        <charset val="204"/>
      </rPr>
      <t>2)</t>
    </r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</si>
  <si>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charset val="204"/>
      </rPr>
      <t>, в т.ч.:</t>
    </r>
  </si>
  <si>
    <t>Численность пенсионеров состоящих на учете в Управлении Пенсионного фонда в г. Норильске</t>
  </si>
  <si>
    <r>
      <t>Тарифы для населения на жилищно-коммунальное хозяйство</t>
    </r>
    <r>
      <rPr>
        <b/>
        <sz val="13"/>
        <rFont val="Calibri"/>
        <family val="2"/>
        <charset val="204"/>
      </rPr>
      <t>²⁾</t>
    </r>
  </si>
  <si>
    <r>
      <t xml:space="preserve"> Детское дошкольное учреждение:</t>
    </r>
    <r>
      <rPr>
        <b/>
        <sz val="13"/>
        <rFont val="Calibri"/>
        <family val="2"/>
        <charset val="204"/>
      </rPr>
      <t>²⁾</t>
    </r>
  </si>
  <si>
    <r>
      <t>Средние цены в городах РФ и МО г. Норильск в январе 2018 года</t>
    </r>
    <r>
      <rPr>
        <vertAlign val="superscript"/>
        <sz val="14"/>
        <rFont val="Times New Roman"/>
        <family val="1"/>
        <charset val="204"/>
      </rPr>
      <t>1)</t>
    </r>
  </si>
  <si>
    <r>
      <t>Дудинка</t>
    </r>
    <r>
      <rPr>
        <b/>
        <vertAlign val="superscript"/>
        <sz val="13"/>
        <rFont val="Times New Roman"/>
        <family val="1"/>
        <charset val="204"/>
      </rPr>
      <t>3)</t>
    </r>
  </si>
  <si>
    <r>
      <t xml:space="preserve">26 / 40 </t>
    </r>
    <r>
      <rPr>
        <vertAlign val="superscript"/>
        <sz val="13"/>
        <rFont val="Times New Roman"/>
        <family val="1"/>
        <charset val="204"/>
      </rPr>
      <t>2)</t>
    </r>
  </si>
  <si>
    <t>3) По данным МО г. Дудинка на 01.01.2018 г.</t>
  </si>
  <si>
    <r>
      <t>Цены на дизельное топливо и бензин в МО г. Норильск,</t>
    </r>
    <r>
      <rPr>
        <sz val="14"/>
        <rFont val="Times New Roman"/>
        <family val="1"/>
        <charset val="204"/>
      </rPr>
      <t xml:space="preserve"> рублей/литр</t>
    </r>
  </si>
  <si>
    <t>На 01.02.15 г.</t>
  </si>
  <si>
    <t>На 01.02.16 г.</t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</si>
  <si>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</si>
  <si>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</si>
  <si>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</si>
  <si>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</si>
  <si>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</si>
  <si>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</si>
  <si>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</si>
  <si>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</si>
  <si>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</si>
  <si>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</si>
  <si>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</si>
  <si>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</si>
  <si>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</si>
  <si>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</si>
  <si>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</si>
  <si>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</si>
  <si>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</si>
  <si>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</si>
  <si>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</si>
  <si>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</si>
  <si>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</si>
  <si>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>Декабрь 2017</t>
  </si>
  <si>
    <t>Январь 2018</t>
  </si>
  <si>
    <r>
      <t>ЦБ РФ</t>
    </r>
    <r>
      <rPr>
        <b/>
        <vertAlign val="superscript"/>
        <sz val="13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</si>
  <si>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b/>
        <vertAlign val="superscript"/>
        <sz val="13"/>
        <rFont val="Times New Roman"/>
        <family val="1"/>
        <charset val="204"/>
      </rPr>
      <t>2)</t>
    </r>
  </si>
  <si>
    <t>На 01.02.2017 г.</t>
  </si>
  <si>
    <t>На 01.02.2018 г.</t>
  </si>
  <si>
    <t>На 01.01.2018 г.</t>
  </si>
  <si>
    <t xml:space="preserve"> +, -</t>
  </si>
  <si>
    <r>
      <t>Таймырский Долгано-Ненецкий муницип. район</t>
    </r>
    <r>
      <rPr>
        <b/>
        <vertAlign val="superscript"/>
        <sz val="13"/>
        <rFont val="Times New Roman Cyr"/>
        <family val="1"/>
        <charset val="204"/>
      </rPr>
      <t>1)</t>
    </r>
  </si>
  <si>
    <t>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</si>
</sst>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vertAlign val="superscript"/>
      <sz val="13"/>
      <color rgb="FF00B050"/>
      <name val="Times New Roman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sz val="12.5"/>
      <color indexed="8"/>
      <name val="Times New Roman Cyr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Calibri"/>
      <family val="2"/>
      <charset val="204"/>
    </font>
    <font>
      <vertAlign val="superscript"/>
      <sz val="14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01">
    <xf numFmtId="0" fontId="0" fillId="0" borderId="0"/>
    <xf numFmtId="164" fontId="36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5" fillId="0" borderId="0"/>
    <xf numFmtId="0" fontId="36" fillId="0" borderId="0"/>
    <xf numFmtId="9" fontId="36" fillId="0" borderId="0" applyFont="0" applyFill="0" applyBorder="0" applyAlignment="0" applyProtection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7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105" fillId="30" borderId="80" applyNumberFormat="0" applyAlignment="0" applyProtection="0"/>
    <xf numFmtId="0" fontId="104" fillId="31" borderId="81" applyNumberFormat="0" applyAlignment="0" applyProtection="0"/>
    <xf numFmtId="0" fontId="103" fillId="31" borderId="80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102" fillId="0" borderId="78" applyNumberFormat="0" applyFill="0" applyAlignment="0" applyProtection="0"/>
    <xf numFmtId="0" fontId="101" fillId="0" borderId="86" applyNumberFormat="0" applyFill="0" applyAlignment="0" applyProtection="0"/>
    <xf numFmtId="0" fontId="100" fillId="0" borderId="79" applyNumberFormat="0" applyFill="0" applyAlignment="0" applyProtection="0"/>
    <xf numFmtId="0" fontId="100" fillId="0" borderId="0" applyNumberFormat="0" applyFill="0" applyBorder="0" applyAlignment="0" applyProtection="0"/>
    <xf numFmtId="0" fontId="91" fillId="0" borderId="85" applyNumberFormat="0" applyFill="0" applyAlignment="0" applyProtection="0"/>
    <xf numFmtId="0" fontId="92" fillId="32" borderId="83" applyNumberFormat="0" applyAlignment="0" applyProtection="0"/>
    <xf numFmtId="0" fontId="99" fillId="0" borderId="0" applyNumberFormat="0" applyFill="0" applyBorder="0" applyAlignment="0" applyProtection="0"/>
    <xf numFmtId="0" fontId="98" fillId="33" borderId="0" applyNumberFormat="0" applyBorder="0" applyAlignment="0" applyProtection="0"/>
    <xf numFmtId="0" fontId="97" fillId="34" borderId="0" applyNumberFormat="0" applyBorder="0" applyAlignment="0" applyProtection="0"/>
    <xf numFmtId="0" fontId="96" fillId="0" borderId="0" applyNumberFormat="0" applyFill="0" applyBorder="0" applyAlignment="0" applyProtection="0"/>
    <xf numFmtId="0" fontId="36" fillId="35" borderId="84" applyNumberFormat="0" applyFont="0" applyAlignment="0" applyProtection="0"/>
    <xf numFmtId="9" fontId="36" fillId="0" borderId="0" applyFont="0" applyFill="0" applyBorder="0" applyAlignment="0" applyProtection="0"/>
    <xf numFmtId="0" fontId="95" fillId="0" borderId="82" applyNumberFormat="0" applyFill="0" applyAlignment="0" applyProtection="0"/>
    <xf numFmtId="0" fontId="93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94" fillId="36" borderId="0" applyNumberFormat="0" applyBorder="0" applyAlignment="0" applyProtection="0"/>
    <xf numFmtId="0" fontId="36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11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158">
    <xf numFmtId="0" fontId="0" fillId="0" borderId="0" xfId="0"/>
    <xf numFmtId="166" fontId="42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166" fontId="4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/>
    <xf numFmtId="167" fontId="37" fillId="0" borderId="0" xfId="0" applyNumberFormat="1" applyFont="1" applyFill="1"/>
    <xf numFmtId="0" fontId="45" fillId="0" borderId="0" xfId="0" applyFont="1" applyFill="1"/>
    <xf numFmtId="0" fontId="3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8" fillId="0" borderId="0" xfId="0" applyFont="1" applyFill="1" applyBorder="1" applyAlignment="1">
      <alignment horizontal="center"/>
    </xf>
    <xf numFmtId="0" fontId="61" fillId="0" borderId="0" xfId="0" applyFont="1" applyFill="1" applyBorder="1"/>
    <xf numFmtId="0" fontId="42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wrapText="1"/>
    </xf>
    <xf numFmtId="0" fontId="38" fillId="0" borderId="0" xfId="0" applyFont="1" applyFill="1" applyBorder="1"/>
    <xf numFmtId="0" fontId="60" fillId="0" borderId="0" xfId="0" applyFont="1" applyFill="1" applyBorder="1" applyAlignment="1">
      <alignment vertical="top" wrapText="1"/>
    </xf>
    <xf numFmtId="2" fontId="37" fillId="0" borderId="0" xfId="0" applyNumberFormat="1" applyFont="1" applyFill="1"/>
    <xf numFmtId="1" fontId="37" fillId="0" borderId="0" xfId="0" applyNumberFormat="1" applyFont="1" applyFill="1"/>
    <xf numFmtId="49" fontId="37" fillId="0" borderId="0" xfId="0" applyNumberFormat="1" applyFont="1" applyFill="1" applyAlignment="1">
      <alignment horizontal="center"/>
    </xf>
    <xf numFmtId="0" fontId="38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62" fillId="0" borderId="0" xfId="0" applyFont="1" applyFill="1" applyBorder="1"/>
    <xf numFmtId="3" fontId="37" fillId="0" borderId="0" xfId="0" applyNumberFormat="1" applyFont="1" applyFill="1"/>
    <xf numFmtId="167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/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4" fillId="0" borderId="0" xfId="0" applyFont="1" applyFill="1" applyBorder="1"/>
    <xf numFmtId="0" fontId="65" fillId="0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 horizontal="justify"/>
    </xf>
    <xf numFmtId="0" fontId="61" fillId="0" borderId="0" xfId="0" applyFont="1" applyFill="1"/>
    <xf numFmtId="0" fontId="50" fillId="0" borderId="0" xfId="0" applyFont="1" applyFill="1" applyAlignment="1"/>
    <xf numFmtId="0" fontId="49" fillId="0" borderId="0" xfId="0" applyFont="1" applyFill="1" applyBorder="1" applyAlignment="1">
      <alignment horizontal="center"/>
    </xf>
    <xf numFmtId="2" fontId="46" fillId="0" borderId="0" xfId="0" applyNumberFormat="1" applyFont="1" applyFill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86" fillId="0" borderId="0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Alignment="1"/>
    <xf numFmtId="0" fontId="42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/>
    <xf numFmtId="3" fontId="42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/>
    <xf numFmtId="0" fontId="61" fillId="0" borderId="0" xfId="0" applyFont="1" applyFill="1" applyBorder="1"/>
    <xf numFmtId="0" fontId="68" fillId="0" borderId="0" xfId="0" applyFont="1" applyFill="1" applyAlignment="1">
      <alignment horizontal="center"/>
    </xf>
    <xf numFmtId="0" fontId="61" fillId="0" borderId="0" xfId="0" applyFont="1" applyFill="1" applyBorder="1" applyAlignment="1">
      <alignment vertical="center"/>
    </xf>
    <xf numFmtId="1" fontId="83" fillId="0" borderId="0" xfId="0" applyNumberFormat="1" applyFont="1" applyFill="1"/>
    <xf numFmtId="0" fontId="83" fillId="0" borderId="0" xfId="0" applyFont="1" applyFill="1"/>
    <xf numFmtId="4" fontId="83" fillId="0" borderId="0" xfId="0" applyNumberFormat="1" applyFont="1" applyFill="1"/>
    <xf numFmtId="0" fontId="39" fillId="0" borderId="0" xfId="0" applyFont="1" applyFill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/>
    <xf numFmtId="0" fontId="37" fillId="0" borderId="0" xfId="0" applyFont="1" applyFill="1"/>
    <xf numFmtId="0" fontId="38" fillId="0" borderId="0" xfId="0" applyFont="1" applyFill="1" applyAlignment="1">
      <alignment horizontal="center"/>
    </xf>
    <xf numFmtId="0" fontId="61" fillId="0" borderId="0" xfId="0" applyFont="1" applyFill="1" applyBorder="1"/>
    <xf numFmtId="0" fontId="61" fillId="0" borderId="0" xfId="0" applyFont="1" applyFill="1" applyBorder="1" applyAlignment="1"/>
    <xf numFmtId="0" fontId="37" fillId="0" borderId="0" xfId="0" applyFont="1" applyFill="1" applyAlignment="1"/>
    <xf numFmtId="0" fontId="61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horizontal="left" vertical="justify" wrapText="1"/>
    </xf>
    <xf numFmtId="0" fontId="51" fillId="0" borderId="0" xfId="0" applyFont="1" applyFill="1" applyBorder="1" applyAlignment="1">
      <alignment horizontal="left" vertical="justify" wrapText="1"/>
    </xf>
    <xf numFmtId="0" fontId="42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Alignment="1">
      <alignment horizontal="center"/>
    </xf>
    <xf numFmtId="0" fontId="38" fillId="0" borderId="9" xfId="0" applyFont="1" applyFill="1" applyBorder="1" applyAlignment="1">
      <alignment horizontal="left" wrapText="1"/>
    </xf>
    <xf numFmtId="0" fontId="37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38" fillId="0" borderId="0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2" borderId="0" xfId="0" applyFont="1" applyFill="1" applyBorder="1"/>
    <xf numFmtId="0" fontId="5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/>
    <xf numFmtId="167" fontId="38" fillId="0" borderId="0" xfId="0" applyNumberFormat="1" applyFont="1" applyFill="1" applyBorder="1"/>
    <xf numFmtId="166" fontId="42" fillId="2" borderId="2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vertical="center" wrapText="1"/>
    </xf>
    <xf numFmtId="0" fontId="42" fillId="2" borderId="5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0" fontId="37" fillId="2" borderId="1" xfId="0" applyFont="1" applyFill="1" applyBorder="1"/>
    <xf numFmtId="0" fontId="42" fillId="2" borderId="3" xfId="0" applyFont="1" applyFill="1" applyBorder="1" applyAlignment="1">
      <alignment vertical="center"/>
    </xf>
    <xf numFmtId="0" fontId="42" fillId="2" borderId="4" xfId="0" applyFont="1" applyFill="1" applyBorder="1" applyAlignment="1">
      <alignment horizontal="center" vertical="center"/>
    </xf>
    <xf numFmtId="166" fontId="42" fillId="2" borderId="3" xfId="0" applyNumberFormat="1" applyFont="1" applyFill="1" applyBorder="1" applyAlignment="1">
      <alignment horizontal="center" vertical="center"/>
    </xf>
    <xf numFmtId="167" fontId="37" fillId="2" borderId="3" xfId="0" applyNumberFormat="1" applyFont="1" applyFill="1" applyBorder="1"/>
    <xf numFmtId="0" fontId="42" fillId="2" borderId="2" xfId="0" applyFont="1" applyFill="1" applyBorder="1" applyAlignment="1">
      <alignment vertical="center" wrapText="1"/>
    </xf>
    <xf numFmtId="0" fontId="42" fillId="2" borderId="30" xfId="0" applyFont="1" applyFill="1" applyBorder="1" applyAlignment="1">
      <alignment horizontal="center" vertical="center"/>
    </xf>
    <xf numFmtId="167" fontId="37" fillId="2" borderId="2" xfId="0" applyNumberFormat="1" applyFont="1" applyFill="1" applyBorder="1"/>
    <xf numFmtId="0" fontId="61" fillId="0" borderId="0" xfId="19" applyFont="1" applyFill="1"/>
    <xf numFmtId="0" fontId="58" fillId="0" borderId="31" xfId="19" applyFont="1" applyFill="1" applyBorder="1" applyAlignment="1">
      <alignment horizontal="center" vertical="center"/>
    </xf>
    <xf numFmtId="14" fontId="58" fillId="0" borderId="31" xfId="19" applyNumberFormat="1" applyFont="1" applyFill="1" applyBorder="1" applyAlignment="1">
      <alignment horizontal="center" vertical="center"/>
    </xf>
    <xf numFmtId="14" fontId="58" fillId="0" borderId="54" xfId="19" applyNumberFormat="1" applyFont="1" applyFill="1" applyBorder="1" applyAlignment="1">
      <alignment horizontal="center" vertical="center"/>
    </xf>
    <xf numFmtId="0" fontId="61" fillId="0" borderId="0" xfId="19" applyFont="1" applyFill="1" applyBorder="1"/>
    <xf numFmtId="0" fontId="61" fillId="6" borderId="0" xfId="19" applyFont="1" applyFill="1" applyBorder="1"/>
    <xf numFmtId="0" fontId="61" fillId="6" borderId="0" xfId="19" applyFont="1" applyFill="1"/>
    <xf numFmtId="0" fontId="61" fillId="5" borderId="0" xfId="19" applyFont="1" applyFill="1"/>
    <xf numFmtId="0" fontId="61" fillId="5" borderId="0" xfId="19" applyFont="1" applyFill="1" applyBorder="1"/>
    <xf numFmtId="0" fontId="71" fillId="5" borderId="0" xfId="19" applyFont="1" applyFill="1"/>
    <xf numFmtId="0" fontId="71" fillId="5" borderId="0" xfId="19" applyFont="1" applyFill="1" applyBorder="1"/>
    <xf numFmtId="0" fontId="71" fillId="0" borderId="0" xfId="19" applyFont="1" applyFill="1"/>
    <xf numFmtId="167" fontId="83" fillId="0" borderId="0" xfId="0" applyNumberFormat="1" applyFont="1" applyFill="1"/>
    <xf numFmtId="0" fontId="37" fillId="0" borderId="1" xfId="0" applyFont="1" applyFill="1" applyBorder="1" applyAlignment="1">
      <alignment horizontal="center" vertical="center"/>
    </xf>
    <xf numFmtId="0" fontId="108" fillId="0" borderId="0" xfId="0" applyFont="1" applyFill="1" applyBorder="1"/>
    <xf numFmtId="0" fontId="58" fillId="0" borderId="5" xfId="19" applyFont="1" applyFill="1" applyBorder="1"/>
    <xf numFmtId="0" fontId="53" fillId="0" borderId="1" xfId="19" applyFont="1" applyFill="1" applyBorder="1" applyAlignment="1">
      <alignment horizontal="center"/>
    </xf>
    <xf numFmtId="0" fontId="58" fillId="0" borderId="4" xfId="19" applyFont="1" applyFill="1" applyBorder="1"/>
    <xf numFmtId="0" fontId="58" fillId="0" borderId="3" xfId="19" applyFont="1" applyFill="1" applyBorder="1" applyAlignment="1">
      <alignment horizontal="center"/>
    </xf>
    <xf numFmtId="0" fontId="53" fillId="0" borderId="3" xfId="19" applyFont="1" applyFill="1" applyBorder="1" applyAlignment="1">
      <alignment horizontal="center"/>
    </xf>
    <xf numFmtId="3" fontId="53" fillId="0" borderId="3" xfId="19" applyNumberFormat="1" applyFont="1" applyFill="1" applyBorder="1" applyAlignment="1">
      <alignment horizontal="center"/>
    </xf>
    <xf numFmtId="49" fontId="53" fillId="0" borderId="3" xfId="19" applyNumberFormat="1" applyFont="1" applyFill="1" applyBorder="1" applyAlignment="1">
      <alignment horizontal="center" vertical="center"/>
    </xf>
    <xf numFmtId="3" fontId="53" fillId="0" borderId="3" xfId="19" applyNumberFormat="1" applyFont="1" applyFill="1" applyBorder="1" applyAlignment="1">
      <alignment horizontal="center" vertical="center"/>
    </xf>
    <xf numFmtId="0" fontId="53" fillId="0" borderId="4" xfId="19" applyFont="1" applyFill="1" applyBorder="1" applyAlignment="1">
      <alignment horizontal="center"/>
    </xf>
    <xf numFmtId="0" fontId="53" fillId="0" borderId="4" xfId="19" applyFont="1" applyFill="1" applyBorder="1"/>
    <xf numFmtId="0" fontId="53" fillId="0" borderId="2" xfId="19" applyFont="1" applyFill="1" applyBorder="1" applyAlignment="1">
      <alignment horizontal="center"/>
    </xf>
    <xf numFmtId="0" fontId="58" fillId="0" borderId="5" xfId="19" applyFont="1" applyFill="1" applyBorder="1" applyAlignment="1">
      <alignment vertical="center"/>
    </xf>
    <xf numFmtId="0" fontId="58" fillId="0" borderId="1" xfId="19" applyFont="1" applyFill="1" applyBorder="1" applyAlignment="1">
      <alignment horizontal="center"/>
    </xf>
    <xf numFmtId="167" fontId="110" fillId="0" borderId="0" xfId="0" applyNumberFormat="1" applyFont="1" applyFill="1"/>
    <xf numFmtId="167" fontId="109" fillId="0" borderId="0" xfId="0" applyNumberFormat="1" applyFont="1" applyFill="1"/>
    <xf numFmtId="0" fontId="61" fillId="2" borderId="0" xfId="0" applyFont="1" applyFill="1" applyBorder="1"/>
    <xf numFmtId="3" fontId="52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 wrapText="1"/>
    </xf>
    <xf numFmtId="3" fontId="42" fillId="0" borderId="0" xfId="0" applyNumberFormat="1" applyFont="1" applyFill="1" applyBorder="1" applyAlignment="1">
      <alignment horizontal="center" vertical="center"/>
    </xf>
    <xf numFmtId="3" fontId="42" fillId="2" borderId="3" xfId="0" applyNumberFormat="1" applyFont="1" applyFill="1" applyBorder="1" applyAlignment="1">
      <alignment horizontal="center" vertical="center"/>
    </xf>
    <xf numFmtId="0" fontId="37" fillId="2" borderId="37" xfId="0" applyFont="1" applyFill="1" applyBorder="1"/>
    <xf numFmtId="167" fontId="37" fillId="2" borderId="38" xfId="0" applyNumberFormat="1" applyFont="1" applyFill="1" applyBorder="1"/>
    <xf numFmtId="167" fontId="37" fillId="2" borderId="39" xfId="0" applyNumberFormat="1" applyFont="1" applyFill="1" applyBorder="1"/>
    <xf numFmtId="0" fontId="41" fillId="0" borderId="5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vertical="center"/>
    </xf>
    <xf numFmtId="0" fontId="41" fillId="0" borderId="54" xfId="0" applyFont="1" applyFill="1" applyBorder="1" applyAlignment="1">
      <alignment vertical="center"/>
    </xf>
    <xf numFmtId="0" fontId="41" fillId="0" borderId="54" xfId="0" applyFont="1" applyFill="1" applyBorder="1" applyAlignment="1">
      <alignment horizontal="left" vertical="center" wrapText="1"/>
    </xf>
    <xf numFmtId="0" fontId="41" fillId="0" borderId="54" xfId="0" applyFont="1" applyFill="1" applyBorder="1" applyAlignment="1">
      <alignment vertical="center" wrapText="1"/>
    </xf>
    <xf numFmtId="0" fontId="42" fillId="0" borderId="30" xfId="0" applyNumberFormat="1" applyFont="1" applyFill="1" applyBorder="1" applyAlignment="1">
      <alignment horizontal="center" vertical="center"/>
    </xf>
    <xf numFmtId="0" fontId="42" fillId="0" borderId="54" xfId="0" applyNumberFormat="1" applyFont="1" applyFill="1" applyBorder="1" applyAlignment="1">
      <alignment horizontal="center" vertical="center"/>
    </xf>
    <xf numFmtId="0" fontId="42" fillId="0" borderId="5" xfId="0" applyNumberFormat="1" applyFont="1" applyFill="1" applyBorder="1" applyAlignment="1">
      <alignment horizontal="center" vertical="center" wrapText="1"/>
    </xf>
    <xf numFmtId="167" fontId="37" fillId="0" borderId="0" xfId="0" applyNumberFormat="1" applyFont="1" applyFill="1" applyAlignment="1">
      <alignment horizontal="center" vertical="center"/>
    </xf>
    <xf numFmtId="0" fontId="41" fillId="0" borderId="2" xfId="0" applyFont="1" applyFill="1" applyBorder="1" applyAlignment="1">
      <alignment horizontal="left"/>
    </xf>
    <xf numFmtId="0" fontId="41" fillId="0" borderId="31" xfId="0" applyFont="1" applyFill="1" applyBorder="1" applyAlignment="1">
      <alignment horizontal="left"/>
    </xf>
    <xf numFmtId="0" fontId="41" fillId="0" borderId="1" xfId="0" applyFont="1" applyFill="1" applyBorder="1"/>
    <xf numFmtId="0" fontId="42" fillId="0" borderId="2" xfId="0" applyFont="1" applyFill="1" applyBorder="1" applyAlignment="1">
      <alignment horizontal="left"/>
    </xf>
    <xf numFmtId="0" fontId="41" fillId="0" borderId="2" xfId="0" applyFont="1" applyFill="1" applyBorder="1"/>
    <xf numFmtId="0" fontId="41" fillId="0" borderId="31" xfId="0" applyFont="1" applyFill="1" applyBorder="1"/>
    <xf numFmtId="0" fontId="49" fillId="0" borderId="0" xfId="0" applyFont="1" applyFill="1" applyBorder="1"/>
    <xf numFmtId="0" fontId="42" fillId="0" borderId="12" xfId="0" applyNumberFormat="1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/>
    </xf>
    <xf numFmtId="0" fontId="42" fillId="0" borderId="66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top" wrapText="1"/>
    </xf>
    <xf numFmtId="0" fontId="42" fillId="0" borderId="2" xfId="0" applyFont="1" applyFill="1" applyBorder="1"/>
    <xf numFmtId="0" fontId="42" fillId="0" borderId="4" xfId="0" applyNumberFormat="1" applyFont="1" applyFill="1" applyBorder="1" applyAlignment="1">
      <alignment horizontal="center" vertical="center" wrapText="1"/>
    </xf>
    <xf numFmtId="0" fontId="42" fillId="0" borderId="30" xfId="0" applyNumberFormat="1" applyFont="1" applyFill="1" applyBorder="1" applyAlignment="1">
      <alignment horizontal="center" vertical="center" wrapText="1"/>
    </xf>
    <xf numFmtId="166" fontId="42" fillId="0" borderId="66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top"/>
    </xf>
    <xf numFmtId="0" fontId="41" fillId="0" borderId="4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/>
    </xf>
    <xf numFmtId="0" fontId="41" fillId="0" borderId="5" xfId="0" applyFont="1" applyFill="1" applyBorder="1"/>
    <xf numFmtId="0" fontId="51" fillId="0" borderId="40" xfId="0" applyNumberFormat="1" applyFont="1" applyFill="1" applyBorder="1" applyAlignment="1">
      <alignment horizontal="center" vertical="center"/>
    </xf>
    <xf numFmtId="0" fontId="42" fillId="0" borderId="47" xfId="0" applyNumberFormat="1" applyFont="1" applyFill="1" applyBorder="1" applyAlignment="1">
      <alignment horizontal="center" vertical="center"/>
    </xf>
    <xf numFmtId="0" fontId="56" fillId="0" borderId="42" xfId="0" applyNumberFormat="1" applyFont="1" applyFill="1" applyBorder="1" applyAlignment="1">
      <alignment horizontal="center" vertical="center"/>
    </xf>
    <xf numFmtId="0" fontId="56" fillId="0" borderId="48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49" fontId="58" fillId="3" borderId="1" xfId="19" applyNumberFormat="1" applyFont="1" applyFill="1" applyBorder="1" applyAlignment="1">
      <alignment horizontal="center"/>
    </xf>
    <xf numFmtId="0" fontId="112" fillId="0" borderId="4" xfId="19" applyFont="1" applyFill="1" applyBorder="1"/>
    <xf numFmtId="0" fontId="112" fillId="0" borderId="3" xfId="19" applyFont="1" applyFill="1" applyBorder="1" applyAlignment="1">
      <alignment horizontal="center"/>
    </xf>
    <xf numFmtId="0" fontId="113" fillId="0" borderId="4" xfId="19" applyFont="1" applyFill="1" applyBorder="1" applyAlignment="1">
      <alignment horizontal="left"/>
    </xf>
    <xf numFmtId="0" fontId="113" fillId="0" borderId="3" xfId="19" applyFont="1" applyFill="1" applyBorder="1" applyAlignment="1">
      <alignment horizontal="center"/>
    </xf>
    <xf numFmtId="3" fontId="112" fillId="0" borderId="3" xfId="19" applyNumberFormat="1" applyFont="1" applyFill="1" applyBorder="1" applyAlignment="1">
      <alignment horizontal="center"/>
    </xf>
    <xf numFmtId="0" fontId="113" fillId="0" borderId="3" xfId="19" applyNumberFormat="1" applyFont="1" applyFill="1" applyBorder="1" applyAlignment="1">
      <alignment horizontal="center"/>
    </xf>
    <xf numFmtId="49" fontId="61" fillId="0" borderId="0" xfId="19" applyNumberFormat="1" applyFont="1" applyFill="1" applyBorder="1"/>
    <xf numFmtId="3" fontId="113" fillId="0" borderId="3" xfId="19" applyNumberFormat="1" applyFont="1" applyFill="1" applyBorder="1" applyAlignment="1">
      <alignment horizontal="center" vertical="center"/>
    </xf>
    <xf numFmtId="0" fontId="114" fillId="0" borderId="4" xfId="19" applyFont="1" applyFill="1" applyBorder="1"/>
    <xf numFmtId="0" fontId="114" fillId="0" borderId="3" xfId="19" applyFont="1" applyFill="1" applyBorder="1" applyAlignment="1">
      <alignment horizontal="center"/>
    </xf>
    <xf numFmtId="0" fontId="115" fillId="0" borderId="4" xfId="19" applyFont="1" applyFill="1" applyBorder="1" applyAlignment="1">
      <alignment horizontal="left"/>
    </xf>
    <xf numFmtId="0" fontId="115" fillId="0" borderId="3" xfId="19" applyFont="1" applyFill="1" applyBorder="1" applyAlignment="1">
      <alignment horizontal="center"/>
    </xf>
    <xf numFmtId="49" fontId="115" fillId="0" borderId="3" xfId="19" applyNumberFormat="1" applyFont="1" applyFill="1" applyBorder="1" applyAlignment="1">
      <alignment horizontal="center" vertical="center"/>
    </xf>
    <xf numFmtId="0" fontId="115" fillId="0" borderId="4" xfId="19" applyFont="1" applyFill="1" applyBorder="1" applyAlignment="1">
      <alignment horizontal="center"/>
    </xf>
    <xf numFmtId="0" fontId="114" fillId="5" borderId="4" xfId="19" applyFont="1" applyFill="1" applyBorder="1" applyAlignment="1">
      <alignment horizontal="left"/>
    </xf>
    <xf numFmtId="0" fontId="115" fillId="5" borderId="4" xfId="19" applyFont="1" applyFill="1" applyBorder="1" applyAlignment="1">
      <alignment horizontal="center"/>
    </xf>
    <xf numFmtId="3" fontId="114" fillId="5" borderId="3" xfId="19" applyNumberFormat="1" applyFont="1" applyFill="1" applyBorder="1" applyAlignment="1">
      <alignment horizontal="center"/>
    </xf>
    <xf numFmtId="0" fontId="114" fillId="5" borderId="4" xfId="19" applyFont="1" applyFill="1" applyBorder="1" applyAlignment="1">
      <alignment horizontal="center"/>
    </xf>
    <xf numFmtId="0" fontId="58" fillId="5" borderId="3" xfId="19" applyFont="1" applyFill="1" applyBorder="1" applyAlignment="1">
      <alignment horizontal="center"/>
    </xf>
    <xf numFmtId="0" fontId="106" fillId="0" borderId="4" xfId="19" applyFont="1" applyFill="1" applyBorder="1" applyAlignment="1">
      <alignment horizontal="left"/>
    </xf>
    <xf numFmtId="0" fontId="106" fillId="0" borderId="3" xfId="19" applyFont="1" applyFill="1" applyBorder="1" applyAlignment="1">
      <alignment horizontal="center"/>
    </xf>
    <xf numFmtId="0" fontId="58" fillId="5" borderId="4" xfId="19" applyFont="1" applyFill="1" applyBorder="1"/>
    <xf numFmtId="3" fontId="106" fillId="0" borderId="3" xfId="19" applyNumberFormat="1" applyFont="1" applyFill="1" applyBorder="1" applyAlignment="1">
      <alignment horizontal="center" vertical="center"/>
    </xf>
    <xf numFmtId="0" fontId="116" fillId="0" borderId="4" xfId="19" applyFont="1" applyFill="1" applyBorder="1" applyAlignment="1">
      <alignment horizontal="left"/>
    </xf>
    <xf numFmtId="0" fontId="116" fillId="0" borderId="3" xfId="19" applyFont="1" applyFill="1" applyBorder="1" applyAlignment="1">
      <alignment horizontal="center"/>
    </xf>
    <xf numFmtId="0" fontId="116" fillId="0" borderId="3" xfId="19" applyNumberFormat="1" applyFont="1" applyFill="1" applyBorder="1" applyAlignment="1">
      <alignment horizontal="center" vertical="center"/>
    </xf>
    <xf numFmtId="49" fontId="106" fillId="0" borderId="3" xfId="19" applyNumberFormat="1" applyFont="1" applyFill="1" applyBorder="1" applyAlignment="1">
      <alignment horizontal="center" vertical="center"/>
    </xf>
    <xf numFmtId="0" fontId="117" fillId="0" borderId="0" xfId="292"/>
    <xf numFmtId="0" fontId="113" fillId="0" borderId="4" xfId="19" applyFont="1" applyFill="1" applyBorder="1"/>
    <xf numFmtId="0" fontId="113" fillId="0" borderId="2" xfId="19" applyFont="1" applyFill="1" applyBorder="1" applyAlignment="1">
      <alignment horizontal="center"/>
    </xf>
    <xf numFmtId="0" fontId="114" fillId="0" borderId="5" xfId="19" applyFont="1" applyFill="1" applyBorder="1"/>
    <xf numFmtId="0" fontId="115" fillId="0" borderId="1" xfId="19" applyFont="1" applyFill="1" applyBorder="1" applyAlignment="1">
      <alignment horizontal="center" vertical="center"/>
    </xf>
    <xf numFmtId="0" fontId="53" fillId="3" borderId="1" xfId="19" applyFont="1" applyFill="1" applyBorder="1" applyAlignment="1">
      <alignment horizontal="center"/>
    </xf>
    <xf numFmtId="0" fontId="114" fillId="0" borderId="3" xfId="19" applyFont="1" applyFill="1" applyBorder="1" applyAlignment="1">
      <alignment horizontal="center" vertical="center"/>
    </xf>
    <xf numFmtId="0" fontId="115" fillId="0" borderId="4" xfId="19" applyFont="1" applyFill="1" applyBorder="1"/>
    <xf numFmtId="0" fontId="115" fillId="0" borderId="3" xfId="19" applyFont="1" applyFill="1" applyBorder="1" applyAlignment="1">
      <alignment horizontal="center" vertical="center"/>
    </xf>
    <xf numFmtId="49" fontId="115" fillId="0" borderId="3" xfId="19" applyNumberFormat="1" applyFont="1" applyFill="1" applyBorder="1" applyAlignment="1">
      <alignment horizontal="center"/>
    </xf>
    <xf numFmtId="0" fontId="115" fillId="0" borderId="4" xfId="19" applyFont="1" applyFill="1" applyBorder="1" applyAlignment="1">
      <alignment vertical="center" wrapText="1"/>
    </xf>
    <xf numFmtId="0" fontId="115" fillId="0" borderId="2" xfId="19" applyFont="1" applyFill="1" applyBorder="1" applyAlignment="1">
      <alignment horizontal="center"/>
    </xf>
    <xf numFmtId="0" fontId="53" fillId="0" borderId="5" xfId="19" applyFont="1" applyFill="1" applyBorder="1" applyAlignment="1">
      <alignment horizontal="center"/>
    </xf>
    <xf numFmtId="3" fontId="53" fillId="3" borderId="1" xfId="19" applyNumberFormat="1" applyFont="1" applyFill="1" applyBorder="1" applyAlignment="1">
      <alignment horizontal="center"/>
    </xf>
    <xf numFmtId="0" fontId="112" fillId="0" borderId="4" xfId="19" applyFont="1" applyFill="1" applyBorder="1" applyAlignment="1">
      <alignment horizontal="center"/>
    </xf>
    <xf numFmtId="0" fontId="58" fillId="0" borderId="4" xfId="19" applyFont="1" applyFill="1" applyBorder="1" applyAlignment="1">
      <alignment horizontal="center" vertical="center"/>
    </xf>
    <xf numFmtId="0" fontId="113" fillId="0" borderId="4" xfId="19" applyFont="1" applyFill="1" applyBorder="1" applyAlignment="1">
      <alignment horizontal="center" vertical="center"/>
    </xf>
    <xf numFmtId="0" fontId="53" fillId="0" borderId="4" xfId="19" applyFont="1" applyFill="1" applyBorder="1" applyAlignment="1">
      <alignment horizontal="center" vertical="center"/>
    </xf>
    <xf numFmtId="0" fontId="116" fillId="0" borderId="4" xfId="19" applyFont="1" applyFill="1" applyBorder="1" applyAlignment="1">
      <alignment wrapText="1"/>
    </xf>
    <xf numFmtId="0" fontId="116" fillId="0" borderId="4" xfId="19" applyFont="1" applyFill="1" applyBorder="1" applyAlignment="1">
      <alignment horizontal="center" vertical="center"/>
    </xf>
    <xf numFmtId="0" fontId="116" fillId="0" borderId="3" xfId="19" applyFont="1" applyFill="1" applyBorder="1" applyAlignment="1">
      <alignment horizontal="center" vertical="center"/>
    </xf>
    <xf numFmtId="0" fontId="114" fillId="0" borderId="4" xfId="19" applyFont="1" applyFill="1" applyBorder="1" applyAlignment="1">
      <alignment horizontal="center" vertical="center"/>
    </xf>
    <xf numFmtId="0" fontId="115" fillId="0" borderId="4" xfId="19" applyFont="1" applyFill="1" applyBorder="1" applyAlignment="1">
      <alignment horizontal="center" vertical="center"/>
    </xf>
    <xf numFmtId="0" fontId="112" fillId="0" borderId="4" xfId="19" applyFont="1" applyFill="1" applyBorder="1" applyAlignment="1">
      <alignment horizontal="center" vertical="center"/>
    </xf>
    <xf numFmtId="0" fontId="112" fillId="0" borderId="3" xfId="19" applyFont="1" applyFill="1" applyBorder="1" applyAlignment="1">
      <alignment horizontal="left"/>
    </xf>
    <xf numFmtId="0" fontId="113" fillId="0" borderId="3" xfId="19" applyFont="1" applyFill="1" applyBorder="1" applyAlignment="1">
      <alignment horizontal="left"/>
    </xf>
    <xf numFmtId="3" fontId="113" fillId="0" borderId="3" xfId="19" applyNumberFormat="1" applyFont="1" applyFill="1" applyBorder="1" applyAlignment="1">
      <alignment horizontal="center"/>
    </xf>
    <xf numFmtId="0" fontId="116" fillId="0" borderId="3" xfId="19" applyFont="1" applyFill="1" applyBorder="1" applyAlignment="1">
      <alignment horizontal="left" wrapText="1"/>
    </xf>
    <xf numFmtId="0" fontId="113" fillId="0" borderId="3" xfId="19" applyFont="1" applyFill="1" applyBorder="1" applyAlignment="1">
      <alignment horizontal="left" wrapText="1"/>
    </xf>
    <xf numFmtId="49" fontId="113" fillId="0" borderId="3" xfId="19" applyNumberFormat="1" applyFont="1" applyFill="1" applyBorder="1" applyAlignment="1">
      <alignment horizontal="center"/>
    </xf>
    <xf numFmtId="0" fontId="113" fillId="0" borderId="4" xfId="19" applyFont="1" applyFill="1" applyBorder="1" applyAlignment="1">
      <alignment horizontal="center"/>
    </xf>
    <xf numFmtId="0" fontId="112" fillId="0" borderId="1" xfId="19" applyFont="1" applyFill="1" applyBorder="1" applyAlignment="1">
      <alignment horizontal="left"/>
    </xf>
    <xf numFmtId="0" fontId="113" fillId="0" borderId="1" xfId="19" applyFont="1" applyFill="1" applyBorder="1" applyAlignment="1">
      <alignment horizontal="center"/>
    </xf>
    <xf numFmtId="0" fontId="58" fillId="3" borderId="1" xfId="19" applyFont="1" applyFill="1" applyBorder="1" applyAlignment="1">
      <alignment horizontal="center"/>
    </xf>
    <xf numFmtId="0" fontId="58" fillId="3" borderId="37" xfId="19" applyFont="1" applyFill="1" applyBorder="1" applyAlignment="1">
      <alignment horizontal="center"/>
    </xf>
    <xf numFmtId="0" fontId="112" fillId="0" borderId="38" xfId="19" applyFont="1" applyFill="1" applyBorder="1" applyAlignment="1">
      <alignment horizontal="center"/>
    </xf>
    <xf numFmtId="0" fontId="113" fillId="0" borderId="38" xfId="19" applyFont="1" applyFill="1" applyBorder="1" applyAlignment="1">
      <alignment horizontal="center"/>
    </xf>
    <xf numFmtId="0" fontId="113" fillId="0" borderId="3" xfId="19" applyFont="1" applyFill="1" applyBorder="1"/>
    <xf numFmtId="0" fontId="113" fillId="0" borderId="3" xfId="19" applyFont="1" applyFill="1" applyBorder="1" applyAlignment="1">
      <alignment vertical="center" wrapText="1"/>
    </xf>
    <xf numFmtId="3" fontId="113" fillId="5" borderId="3" xfId="19" applyNumberFormat="1" applyFont="1" applyFill="1" applyBorder="1" applyAlignment="1">
      <alignment horizontal="center" vertical="center"/>
    </xf>
    <xf numFmtId="3" fontId="113" fillId="5" borderId="38" xfId="19" applyNumberFormat="1" applyFont="1" applyFill="1" applyBorder="1" applyAlignment="1">
      <alignment horizontal="center" vertical="center"/>
    </xf>
    <xf numFmtId="0" fontId="112" fillId="0" borderId="4" xfId="19" applyFont="1" applyFill="1" applyBorder="1" applyAlignment="1">
      <alignment horizontal="left"/>
    </xf>
    <xf numFmtId="0" fontId="113" fillId="0" borderId="2" xfId="19" applyFont="1" applyFill="1" applyBorder="1" applyAlignment="1">
      <alignment horizontal="center" vertical="center"/>
    </xf>
    <xf numFmtId="0" fontId="113" fillId="0" borderId="38" xfId="19" applyFont="1" applyFill="1" applyBorder="1" applyAlignment="1">
      <alignment horizontal="center" vertical="center"/>
    </xf>
    <xf numFmtId="0" fontId="112" fillId="0" borderId="5" xfId="19" applyFont="1" applyFill="1" applyBorder="1" applyAlignment="1">
      <alignment horizontal="left"/>
    </xf>
    <xf numFmtId="0" fontId="113" fillId="0" borderId="1" xfId="19" applyFont="1" applyFill="1" applyBorder="1" applyAlignment="1">
      <alignment horizontal="center" vertical="center"/>
    </xf>
    <xf numFmtId="3" fontId="58" fillId="3" borderId="1" xfId="19" applyNumberFormat="1" applyFont="1" applyFill="1" applyBorder="1" applyAlignment="1">
      <alignment horizontal="center" vertical="center"/>
    </xf>
    <xf numFmtId="0" fontId="112" fillId="0" borderId="3" xfId="19" applyFont="1" applyFill="1" applyBorder="1" applyAlignment="1">
      <alignment horizontal="left" wrapText="1"/>
    </xf>
    <xf numFmtId="3" fontId="113" fillId="0" borderId="2" xfId="19" applyNumberFormat="1" applyFont="1" applyFill="1" applyBorder="1" applyAlignment="1">
      <alignment horizontal="center"/>
    </xf>
    <xf numFmtId="0" fontId="112" fillId="0" borderId="1" xfId="19" applyFont="1" applyFill="1" applyBorder="1" applyAlignment="1">
      <alignment horizontal="center"/>
    </xf>
    <xf numFmtId="3" fontId="58" fillId="3" borderId="1" xfId="19" applyNumberFormat="1" applyFont="1" applyFill="1" applyBorder="1" applyAlignment="1">
      <alignment horizontal="center"/>
    </xf>
    <xf numFmtId="0" fontId="113" fillId="0" borderId="3" xfId="19" applyFont="1" applyFill="1" applyBorder="1" applyAlignment="1">
      <alignment horizontal="left" vertical="distributed"/>
    </xf>
    <xf numFmtId="0" fontId="112" fillId="0" borderId="3" xfId="19" applyFont="1" applyFill="1" applyBorder="1" applyAlignment="1">
      <alignment horizontal="left" vertical="center"/>
    </xf>
    <xf numFmtId="0" fontId="112" fillId="0" borderId="2" xfId="19" applyFont="1" applyFill="1" applyBorder="1" applyAlignment="1">
      <alignment horizontal="left" vertical="center"/>
    </xf>
    <xf numFmtId="0" fontId="112" fillId="0" borderId="2" xfId="19" applyFont="1" applyFill="1" applyBorder="1" applyAlignment="1">
      <alignment horizontal="center"/>
    </xf>
    <xf numFmtId="0" fontId="58" fillId="0" borderId="38" xfId="19" applyFont="1" applyFill="1" applyBorder="1" applyAlignment="1">
      <alignment horizontal="center"/>
    </xf>
    <xf numFmtId="3" fontId="53" fillId="0" borderId="38" xfId="19" applyNumberFormat="1" applyFont="1" applyFill="1" applyBorder="1" applyAlignment="1">
      <alignment horizontal="center"/>
    </xf>
    <xf numFmtId="0" fontId="53" fillId="0" borderId="38" xfId="19" applyFont="1" applyFill="1" applyBorder="1" applyAlignment="1">
      <alignment horizontal="center"/>
    </xf>
    <xf numFmtId="0" fontId="106" fillId="0" borderId="2" xfId="19" applyFont="1" applyFill="1" applyBorder="1" applyAlignment="1">
      <alignment horizontal="center"/>
    </xf>
    <xf numFmtId="49" fontId="106" fillId="0" borderId="3" xfId="19" applyNumberFormat="1" applyFont="1" applyFill="1" applyBorder="1" applyAlignment="1">
      <alignment horizontal="center"/>
    </xf>
    <xf numFmtId="0" fontId="107" fillId="0" borderId="3" xfId="19" applyFont="1" applyFill="1" applyBorder="1" applyAlignment="1">
      <alignment horizontal="center"/>
    </xf>
    <xf numFmtId="0" fontId="58" fillId="0" borderId="37" xfId="19" applyFont="1" applyFill="1" applyBorder="1" applyAlignment="1">
      <alignment horizontal="center"/>
    </xf>
    <xf numFmtId="3" fontId="106" fillId="0" borderId="3" xfId="19" applyNumberFormat="1" applyFont="1" applyFill="1" applyBorder="1" applyAlignment="1">
      <alignment horizontal="center"/>
    </xf>
    <xf numFmtId="0" fontId="53" fillId="0" borderId="30" xfId="19" applyFont="1" applyFill="1" applyBorder="1"/>
    <xf numFmtId="0" fontId="53" fillId="0" borderId="30" xfId="19" applyFont="1" applyFill="1" applyBorder="1" applyAlignment="1">
      <alignment horizontal="center" vertical="center"/>
    </xf>
    <xf numFmtId="0" fontId="53" fillId="0" borderId="39" xfId="19" applyFont="1" applyFill="1" applyBorder="1" applyAlignment="1">
      <alignment horizontal="center"/>
    </xf>
    <xf numFmtId="3" fontId="42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08" fillId="2" borderId="0" xfId="0" applyFont="1" applyFill="1" applyBorder="1"/>
    <xf numFmtId="0" fontId="38" fillId="0" borderId="6" xfId="0" applyFont="1" applyFill="1" applyBorder="1" applyAlignment="1">
      <alignment horizontal="center"/>
    </xf>
    <xf numFmtId="166" fontId="42" fillId="0" borderId="31" xfId="0" applyNumberFormat="1" applyFont="1" applyFill="1" applyBorder="1" applyAlignment="1">
      <alignment horizontal="center" vertical="center"/>
    </xf>
    <xf numFmtId="0" fontId="53" fillId="0" borderId="0" xfId="19" applyFont="1" applyFill="1" applyBorder="1" applyAlignment="1">
      <alignment horizontal="center"/>
    </xf>
    <xf numFmtId="166" fontId="51" fillId="0" borderId="14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167" fontId="59" fillId="0" borderId="0" xfId="0" applyNumberFormat="1" applyFont="1" applyFill="1" applyBorder="1" applyAlignment="1">
      <alignment vertical="center"/>
    </xf>
    <xf numFmtId="2" fontId="59" fillId="0" borderId="0" xfId="0" applyNumberFormat="1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 vertical="center"/>
    </xf>
    <xf numFmtId="1" fontId="59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/>
    <xf numFmtId="0" fontId="42" fillId="3" borderId="5" xfId="0" applyFont="1" applyFill="1" applyBorder="1" applyAlignment="1">
      <alignment horizontal="left" vertical="center" wrapText="1"/>
    </xf>
    <xf numFmtId="0" fontId="42" fillId="3" borderId="4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right" vertical="center"/>
    </xf>
    <xf numFmtId="0" fontId="59" fillId="0" borderId="0" xfId="0" applyFont="1" applyFill="1" applyAlignment="1">
      <alignment horizontal="center"/>
    </xf>
    <xf numFmtId="0" fontId="58" fillId="0" borderId="0" xfId="0" applyFont="1" applyFill="1" applyBorder="1" applyAlignment="1">
      <alignment vertical="top" wrapText="1"/>
    </xf>
    <xf numFmtId="3" fontId="4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2" fontId="41" fillId="0" borderId="49" xfId="0" applyNumberFormat="1" applyFont="1" applyFill="1" applyBorder="1" applyAlignment="1">
      <alignment horizontal="center" vertical="top"/>
    </xf>
    <xf numFmtId="49" fontId="41" fillId="0" borderId="49" xfId="0" applyNumberFormat="1" applyFont="1" applyFill="1" applyBorder="1" applyAlignment="1">
      <alignment horizontal="center" vertical="center" wrapText="1"/>
    </xf>
    <xf numFmtId="49" fontId="38" fillId="0" borderId="39" xfId="0" applyNumberFormat="1" applyFont="1" applyFill="1" applyBorder="1" applyAlignment="1">
      <alignment horizontal="center" vertical="center"/>
    </xf>
    <xf numFmtId="0" fontId="42" fillId="0" borderId="2" xfId="0" applyNumberFormat="1" applyFont="1" applyFill="1" applyBorder="1" applyAlignment="1">
      <alignment horizontal="center" vertical="center"/>
    </xf>
    <xf numFmtId="3" fontId="52" fillId="0" borderId="2" xfId="0" applyNumberFormat="1" applyFont="1" applyFill="1" applyBorder="1" applyAlignment="1">
      <alignment horizontal="center" vertical="center" wrapText="1"/>
    </xf>
    <xf numFmtId="166" fontId="52" fillId="0" borderId="2" xfId="0" applyNumberFormat="1" applyFont="1" applyFill="1" applyBorder="1" applyAlignment="1">
      <alignment horizontal="center" vertical="center" wrapText="1"/>
    </xf>
    <xf numFmtId="49" fontId="38" fillId="0" borderId="47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vertical="center"/>
    </xf>
    <xf numFmtId="0" fontId="42" fillId="0" borderId="22" xfId="0" applyNumberFormat="1" applyFont="1" applyFill="1" applyBorder="1" applyAlignment="1">
      <alignment horizontal="center" vertical="center"/>
    </xf>
    <xf numFmtId="3" fontId="55" fillId="0" borderId="22" xfId="0" applyNumberFormat="1" applyFont="1" applyFill="1" applyBorder="1" applyAlignment="1">
      <alignment horizontal="center" vertical="center" wrapText="1"/>
    </xf>
    <xf numFmtId="3" fontId="52" fillId="0" borderId="22" xfId="0" applyNumberFormat="1" applyFont="1" applyFill="1" applyBorder="1" applyAlignment="1">
      <alignment horizontal="center" vertical="center" wrapText="1"/>
    </xf>
    <xf numFmtId="166" fontId="52" fillId="0" borderId="22" xfId="0" applyNumberFormat="1" applyFont="1" applyFill="1" applyBorder="1" applyAlignment="1">
      <alignment horizontal="center" vertical="center" wrapText="1"/>
    </xf>
    <xf numFmtId="0" fontId="50" fillId="0" borderId="47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center" vertical="center"/>
    </xf>
    <xf numFmtId="166" fontId="51" fillId="0" borderId="22" xfId="0" applyNumberFormat="1" applyFont="1" applyFill="1" applyBorder="1" applyAlignment="1">
      <alignment horizontal="center" vertical="center"/>
    </xf>
    <xf numFmtId="0" fontId="50" fillId="0" borderId="42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0" fontId="85" fillId="0" borderId="44" xfId="0" applyNumberFormat="1" applyFont="1" applyFill="1" applyBorder="1" applyAlignment="1">
      <alignment horizontal="center" vertical="center"/>
    </xf>
    <xf numFmtId="3" fontId="51" fillId="0" borderId="66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1" fontId="37" fillId="0" borderId="0" xfId="0" applyNumberFormat="1" applyFont="1" applyFill="1" applyBorder="1"/>
    <xf numFmtId="166" fontId="42" fillId="0" borderId="37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Alignment="1">
      <alignment horizontal="left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44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66" fontId="42" fillId="0" borderId="9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left" vertical="top" wrapText="1"/>
    </xf>
    <xf numFmtId="0" fontId="71" fillId="0" borderId="58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/>
    </xf>
    <xf numFmtId="3" fontId="42" fillId="0" borderId="4" xfId="0" applyNumberFormat="1" applyFont="1" applyFill="1" applyBorder="1" applyAlignment="1">
      <alignment horizontal="center" vertical="center"/>
    </xf>
    <xf numFmtId="0" fontId="113" fillId="5" borderId="3" xfId="19" applyFont="1" applyFill="1" applyBorder="1" applyAlignment="1">
      <alignment horizontal="center"/>
    </xf>
    <xf numFmtId="0" fontId="113" fillId="5" borderId="38" xfId="19" applyFont="1" applyFill="1" applyBorder="1" applyAlignment="1">
      <alignment horizontal="center"/>
    </xf>
    <xf numFmtId="0" fontId="112" fillId="5" borderId="3" xfId="19" applyFont="1" applyFill="1" applyBorder="1" applyAlignment="1">
      <alignment horizontal="center"/>
    </xf>
    <xf numFmtId="0" fontId="112" fillId="5" borderId="38" xfId="19" applyFont="1" applyFill="1" applyBorder="1" applyAlignment="1">
      <alignment horizontal="center"/>
    </xf>
    <xf numFmtId="3" fontId="58" fillId="0" borderId="3" xfId="19" applyNumberFormat="1" applyFont="1" applyFill="1" applyBorder="1" applyAlignment="1">
      <alignment horizontal="center"/>
    </xf>
    <xf numFmtId="167" fontId="82" fillId="0" borderId="0" xfId="0" applyNumberFormat="1" applyFont="1" applyFill="1"/>
    <xf numFmtId="0" fontId="43" fillId="0" borderId="0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/>
    </xf>
    <xf numFmtId="3" fontId="42" fillId="0" borderId="31" xfId="0" applyNumberFormat="1" applyFont="1" applyFill="1" applyBorder="1" applyAlignment="1">
      <alignment horizontal="center" vertical="center"/>
    </xf>
    <xf numFmtId="2" fontId="41" fillId="0" borderId="31" xfId="0" applyNumberFormat="1" applyFont="1" applyFill="1" applyBorder="1" applyAlignment="1">
      <alignment horizontal="center" vertical="center" wrapText="1"/>
    </xf>
    <xf numFmtId="3" fontId="51" fillId="0" borderId="56" xfId="0" applyNumberFormat="1" applyFont="1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horizontal="center" vertical="center"/>
    </xf>
    <xf numFmtId="3" fontId="56" fillId="0" borderId="28" xfId="0" applyNumberFormat="1" applyFont="1" applyFill="1" applyBorder="1" applyAlignment="1">
      <alignment horizontal="center" vertical="center"/>
    </xf>
    <xf numFmtId="3" fontId="42" fillId="0" borderId="65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56" fillId="0" borderId="14" xfId="0" applyNumberFormat="1" applyFont="1" applyFill="1" applyBorder="1" applyAlignment="1">
      <alignment horizontal="center" vertical="center"/>
    </xf>
    <xf numFmtId="3" fontId="42" fillId="0" borderId="66" xfId="0" applyNumberFormat="1" applyFont="1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 wrapText="1"/>
    </xf>
    <xf numFmtId="3" fontId="52" fillId="0" borderId="3" xfId="0" applyNumberFormat="1" applyFont="1" applyFill="1" applyBorder="1" applyAlignment="1">
      <alignment horizontal="center" vertical="center" wrapText="1"/>
    </xf>
    <xf numFmtId="167" fontId="42" fillId="0" borderId="31" xfId="0" applyNumberFormat="1" applyFont="1" applyFill="1" applyBorder="1" applyAlignment="1">
      <alignment horizontal="center" vertical="center" wrapText="1"/>
    </xf>
    <xf numFmtId="3" fontId="42" fillId="0" borderId="3" xfId="0" applyNumberFormat="1" applyFont="1" applyFill="1" applyBorder="1" applyAlignment="1">
      <alignment horizontal="center" vertical="center" wrapText="1"/>
    </xf>
    <xf numFmtId="166" fontId="42" fillId="0" borderId="3" xfId="0" applyNumberFormat="1" applyFont="1" applyFill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center" vertical="center"/>
    </xf>
    <xf numFmtId="166" fontId="42" fillId="0" borderId="31" xfId="0" applyNumberFormat="1" applyFont="1" applyFill="1" applyBorder="1" applyAlignment="1">
      <alignment horizontal="center" vertical="center" wrapText="1"/>
    </xf>
    <xf numFmtId="166" fontId="37" fillId="0" borderId="3" xfId="0" applyNumberFormat="1" applyFont="1" applyFill="1" applyBorder="1" applyAlignment="1">
      <alignment horizontal="center" vertical="center" wrapText="1"/>
    </xf>
    <xf numFmtId="4" fontId="42" fillId="0" borderId="3" xfId="0" applyNumberFormat="1" applyFont="1" applyFill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wrapText="1"/>
    </xf>
    <xf numFmtId="0" fontId="37" fillId="0" borderId="5" xfId="0" applyFont="1" applyFill="1" applyBorder="1"/>
    <xf numFmtId="0" fontId="59" fillId="0" borderId="14" xfId="0" applyFont="1" applyFill="1" applyBorder="1" applyAlignment="1">
      <alignment horizontal="left" wrapText="1"/>
    </xf>
    <xf numFmtId="0" fontId="60" fillId="0" borderId="14" xfId="0" applyFont="1" applyFill="1" applyBorder="1" applyAlignment="1">
      <alignment horizontal="left" wrapText="1"/>
    </xf>
    <xf numFmtId="0" fontId="59" fillId="0" borderId="66" xfId="0" applyFont="1" applyFill="1" applyBorder="1" applyAlignment="1">
      <alignment horizontal="left" wrapText="1"/>
    </xf>
    <xf numFmtId="0" fontId="50" fillId="0" borderId="54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/>
    </xf>
    <xf numFmtId="0" fontId="37" fillId="0" borderId="40" xfId="0" applyFont="1" applyFill="1" applyBorder="1"/>
    <xf numFmtId="2" fontId="59" fillId="0" borderId="14" xfId="120" applyNumberFormat="1" applyFont="1" applyFill="1" applyBorder="1" applyAlignment="1">
      <alignment horizontal="center" wrapText="1"/>
    </xf>
    <xf numFmtId="2" fontId="60" fillId="0" borderId="14" xfId="120" applyNumberFormat="1" applyFont="1" applyFill="1" applyBorder="1" applyAlignment="1">
      <alignment horizontal="center" wrapText="1"/>
    </xf>
    <xf numFmtId="2" fontId="59" fillId="0" borderId="66" xfId="120" applyNumberFormat="1" applyFont="1" applyFill="1" applyBorder="1" applyAlignment="1">
      <alignment horizontal="center" wrapText="1"/>
    </xf>
    <xf numFmtId="167" fontId="42" fillId="0" borderId="31" xfId="0" applyNumberFormat="1" applyFont="1" applyFill="1" applyBorder="1" applyAlignment="1">
      <alignment horizontal="center" vertical="center"/>
    </xf>
    <xf numFmtId="3" fontId="42" fillId="0" borderId="31" xfId="0" applyNumberFormat="1" applyFont="1" applyFill="1" applyBorder="1" applyAlignment="1">
      <alignment horizontal="center" vertical="center" wrapText="1"/>
    </xf>
    <xf numFmtId="167" fontId="42" fillId="0" borderId="54" xfId="0" applyNumberFormat="1" applyFont="1" applyFill="1" applyBorder="1" applyAlignment="1">
      <alignment horizontal="center" vertical="center"/>
    </xf>
    <xf numFmtId="3" fontId="42" fillId="0" borderId="54" xfId="0" applyNumberFormat="1" applyFont="1" applyFill="1" applyBorder="1" applyAlignment="1">
      <alignment horizontal="center" vertical="center" wrapText="1"/>
    </xf>
    <xf numFmtId="3" fontId="42" fillId="0" borderId="3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1" fillId="0" borderId="11" xfId="0" applyFont="1" applyFill="1" applyBorder="1"/>
    <xf numFmtId="3" fontId="42" fillId="0" borderId="59" xfId="0" applyNumberFormat="1" applyFont="1" applyFill="1" applyBorder="1" applyAlignment="1">
      <alignment horizontal="center" vertical="center"/>
    </xf>
    <xf numFmtId="167" fontId="42" fillId="0" borderId="57" xfId="0" applyNumberFormat="1" applyFont="1" applyFill="1" applyBorder="1" applyAlignment="1">
      <alignment horizontal="center"/>
    </xf>
    <xf numFmtId="0" fontId="41" fillId="0" borderId="56" xfId="0" applyFont="1" applyFill="1" applyBorder="1"/>
    <xf numFmtId="0" fontId="42" fillId="0" borderId="11" xfId="0" applyFont="1" applyFill="1" applyBorder="1"/>
    <xf numFmtId="0" fontId="42" fillId="0" borderId="57" xfId="0" applyFont="1" applyFill="1" applyBorder="1"/>
    <xf numFmtId="0" fontId="37" fillId="0" borderId="17" xfId="0" applyFont="1" applyFill="1" applyBorder="1"/>
    <xf numFmtId="0" fontId="42" fillId="0" borderId="17" xfId="0" applyFont="1" applyFill="1" applyBorder="1"/>
    <xf numFmtId="0" fontId="42" fillId="0" borderId="43" xfId="0" applyFont="1" applyFill="1" applyBorder="1"/>
    <xf numFmtId="0" fontId="42" fillId="0" borderId="28" xfId="0" applyFont="1" applyFill="1" applyBorder="1"/>
    <xf numFmtId="0" fontId="42" fillId="0" borderId="35" xfId="0" applyFont="1" applyFill="1" applyBorder="1"/>
    <xf numFmtId="0" fontId="37" fillId="0" borderId="56" xfId="0" applyFont="1" applyFill="1" applyBorder="1"/>
    <xf numFmtId="0" fontId="38" fillId="0" borderId="17" xfId="0" applyFont="1" applyFill="1" applyBorder="1"/>
    <xf numFmtId="0" fontId="38" fillId="0" borderId="24" xfId="0" applyFont="1" applyFill="1" applyBorder="1"/>
    <xf numFmtId="0" fontId="37" fillId="0" borderId="58" xfId="0" applyFont="1" applyFill="1" applyBorder="1"/>
    <xf numFmtId="0" fontId="37" fillId="0" borderId="38" xfId="0" applyFont="1" applyFill="1" applyBorder="1"/>
    <xf numFmtId="166" fontId="42" fillId="0" borderId="58" xfId="0" applyNumberFormat="1" applyFont="1" applyFill="1" applyBorder="1" applyAlignment="1">
      <alignment horizontal="center" vertical="center"/>
    </xf>
    <xf numFmtId="166" fontId="42" fillId="0" borderId="64" xfId="0" applyNumberFormat="1" applyFont="1" applyFill="1" applyBorder="1" applyAlignment="1">
      <alignment horizontal="center" vertical="center"/>
    </xf>
    <xf numFmtId="166" fontId="87" fillId="0" borderId="11" xfId="0" applyNumberFormat="1" applyFont="1" applyFill="1" applyBorder="1" applyAlignment="1">
      <alignment horizontal="center" vertical="center"/>
    </xf>
    <xf numFmtId="166" fontId="87" fillId="0" borderId="12" xfId="0" applyNumberFormat="1" applyFont="1" applyFill="1" applyBorder="1" applyAlignment="1">
      <alignment horizontal="center" vertical="center"/>
    </xf>
    <xf numFmtId="166" fontId="87" fillId="0" borderId="59" xfId="0" applyNumberFormat="1" applyFont="1" applyFill="1" applyBorder="1" applyAlignment="1">
      <alignment horizontal="center" vertical="center"/>
    </xf>
    <xf numFmtId="166" fontId="87" fillId="0" borderId="40" xfId="0" applyNumberFormat="1" applyFont="1" applyFill="1" applyBorder="1" applyAlignment="1">
      <alignment horizontal="center" vertical="center"/>
    </xf>
    <xf numFmtId="167" fontId="38" fillId="0" borderId="58" xfId="0" applyNumberFormat="1" applyFont="1" applyFill="1" applyBorder="1" applyAlignment="1">
      <alignment horizontal="center"/>
    </xf>
    <xf numFmtId="167" fontId="38" fillId="0" borderId="18" xfId="0" applyNumberFormat="1" applyFont="1" applyFill="1" applyBorder="1" applyAlignment="1">
      <alignment horizontal="center"/>
    </xf>
    <xf numFmtId="167" fontId="38" fillId="0" borderId="76" xfId="0" applyNumberFormat="1" applyFont="1" applyFill="1" applyBorder="1" applyAlignment="1">
      <alignment horizontal="center"/>
    </xf>
    <xf numFmtId="167" fontId="38" fillId="0" borderId="29" xfId="0" applyNumberFormat="1" applyFont="1" applyFill="1" applyBorder="1" applyAlignment="1">
      <alignment horizontal="center"/>
    </xf>
    <xf numFmtId="166" fontId="42" fillId="0" borderId="3" xfId="0" applyNumberFormat="1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vertical="top" wrapText="1"/>
    </xf>
    <xf numFmtId="0" fontId="53" fillId="0" borderId="28" xfId="0" applyFont="1" applyFill="1" applyBorder="1" applyAlignment="1">
      <alignment vertical="top" wrapText="1"/>
    </xf>
    <xf numFmtId="0" fontId="42" fillId="0" borderId="65" xfId="0" applyFont="1" applyFill="1" applyBorder="1"/>
    <xf numFmtId="0" fontId="59" fillId="0" borderId="1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167" fontId="59" fillId="0" borderId="12" xfId="0" applyNumberFormat="1" applyFont="1" applyFill="1" applyBorder="1" applyAlignment="1">
      <alignment horizontal="center" wrapText="1"/>
    </xf>
    <xf numFmtId="167" fontId="38" fillId="0" borderId="13" xfId="0" applyNumberFormat="1" applyFont="1" applyFill="1" applyBorder="1" applyAlignment="1">
      <alignment horizontal="center"/>
    </xf>
    <xf numFmtId="167" fontId="38" fillId="0" borderId="12" xfId="0" applyNumberFormat="1" applyFont="1" applyFill="1" applyBorder="1" applyAlignment="1">
      <alignment horizontal="center"/>
    </xf>
    <xf numFmtId="167" fontId="59" fillId="0" borderId="14" xfId="0" applyNumberFormat="1" applyFont="1" applyFill="1" applyBorder="1" applyAlignment="1">
      <alignment horizontal="center" wrapText="1"/>
    </xf>
    <xf numFmtId="167" fontId="38" fillId="0" borderId="16" xfId="0" applyNumberFormat="1" applyFont="1" applyFill="1" applyBorder="1" applyAlignment="1">
      <alignment horizontal="center"/>
    </xf>
    <xf numFmtId="167" fontId="38" fillId="0" borderId="14" xfId="0" applyNumberFormat="1" applyFont="1" applyFill="1" applyBorder="1" applyAlignment="1">
      <alignment horizontal="center"/>
    </xf>
    <xf numFmtId="167" fontId="59" fillId="0" borderId="14" xfId="0" applyNumberFormat="1" applyFont="1" applyFill="1" applyBorder="1" applyAlignment="1">
      <alignment horizontal="center" vertical="top" wrapText="1"/>
    </xf>
    <xf numFmtId="167" fontId="59" fillId="0" borderId="14" xfId="0" applyNumberFormat="1" applyFont="1" applyFill="1" applyBorder="1" applyAlignment="1">
      <alignment horizontal="center"/>
    </xf>
    <xf numFmtId="167" fontId="59" fillId="0" borderId="66" xfId="0" applyNumberFormat="1" applyFont="1" applyFill="1" applyBorder="1" applyAlignment="1">
      <alignment horizontal="center"/>
    </xf>
    <xf numFmtId="167" fontId="38" fillId="0" borderId="53" xfId="0" applyNumberFormat="1" applyFont="1" applyFill="1" applyBorder="1" applyAlignment="1">
      <alignment horizontal="center"/>
    </xf>
    <xf numFmtId="167" fontId="38" fillId="0" borderId="66" xfId="0" applyNumberFormat="1" applyFont="1" applyFill="1" applyBorder="1" applyAlignment="1">
      <alignment horizontal="center"/>
    </xf>
    <xf numFmtId="167" fontId="59" fillId="0" borderId="56" xfId="0" applyNumberFormat="1" applyFont="1" applyFill="1" applyBorder="1" applyAlignment="1">
      <alignment horizontal="center" wrapText="1"/>
    </xf>
    <xf numFmtId="167" fontId="38" fillId="0" borderId="40" xfId="0" applyNumberFormat="1" applyFont="1" applyFill="1" applyBorder="1" applyAlignment="1">
      <alignment horizontal="center"/>
    </xf>
    <xf numFmtId="167" fontId="59" fillId="0" borderId="28" xfId="0" applyNumberFormat="1" applyFont="1" applyFill="1" applyBorder="1" applyAlignment="1">
      <alignment horizontal="center" wrapText="1"/>
    </xf>
    <xf numFmtId="167" fontId="38" fillId="0" borderId="42" xfId="0" applyNumberFormat="1" applyFont="1" applyFill="1" applyBorder="1" applyAlignment="1">
      <alignment horizontal="center"/>
    </xf>
    <xf numFmtId="167" fontId="59" fillId="0" borderId="28" xfId="0" applyNumberFormat="1" applyFont="1" applyFill="1" applyBorder="1" applyAlignment="1">
      <alignment horizontal="center" vertical="top" wrapText="1"/>
    </xf>
    <xf numFmtId="167" fontId="59" fillId="0" borderId="28" xfId="0" applyNumberFormat="1" applyFont="1" applyFill="1" applyBorder="1" applyAlignment="1">
      <alignment horizontal="center"/>
    </xf>
    <xf numFmtId="167" fontId="59" fillId="0" borderId="65" xfId="0" applyNumberFormat="1" applyFont="1" applyFill="1" applyBorder="1" applyAlignment="1">
      <alignment horizontal="center"/>
    </xf>
    <xf numFmtId="167" fontId="38" fillId="0" borderId="44" xfId="0" applyNumberFormat="1" applyFont="1" applyFill="1" applyBorder="1" applyAlignment="1">
      <alignment horizontal="center"/>
    </xf>
    <xf numFmtId="167" fontId="59" fillId="0" borderId="13" xfId="0" applyNumberFormat="1" applyFont="1" applyFill="1" applyBorder="1" applyAlignment="1">
      <alignment horizontal="center" wrapText="1"/>
    </xf>
    <xf numFmtId="167" fontId="38" fillId="0" borderId="56" xfId="0" applyNumberFormat="1" applyFont="1" applyFill="1" applyBorder="1" applyAlignment="1">
      <alignment horizontal="center"/>
    </xf>
    <xf numFmtId="167" fontId="59" fillId="0" borderId="16" xfId="0" applyNumberFormat="1" applyFont="1" applyFill="1" applyBorder="1" applyAlignment="1">
      <alignment horizontal="center" wrapText="1"/>
    </xf>
    <xf numFmtId="167" fontId="38" fillId="0" borderId="28" xfId="0" applyNumberFormat="1" applyFont="1" applyFill="1" applyBorder="1" applyAlignment="1">
      <alignment horizontal="center"/>
    </xf>
    <xf numFmtId="167" fontId="59" fillId="0" borderId="16" xfId="0" applyNumberFormat="1" applyFont="1" applyFill="1" applyBorder="1" applyAlignment="1">
      <alignment horizontal="center" vertical="top" wrapText="1"/>
    </xf>
    <xf numFmtId="167" fontId="59" fillId="0" borderId="16" xfId="0" applyNumberFormat="1" applyFont="1" applyFill="1" applyBorder="1" applyAlignment="1">
      <alignment horizontal="center"/>
    </xf>
    <xf numFmtId="167" fontId="59" fillId="0" borderId="53" xfId="0" applyNumberFormat="1" applyFont="1" applyFill="1" applyBorder="1" applyAlignment="1">
      <alignment horizontal="center"/>
    </xf>
    <xf numFmtId="167" fontId="38" fillId="0" borderId="65" xfId="0" applyNumberFormat="1" applyFont="1" applyFill="1" applyBorder="1" applyAlignment="1">
      <alignment horizontal="center"/>
    </xf>
    <xf numFmtId="4" fontId="53" fillId="0" borderId="17" xfId="0" applyNumberFormat="1" applyFont="1" applyFill="1" applyBorder="1" applyAlignment="1">
      <alignment horizontal="center"/>
    </xf>
    <xf numFmtId="4" fontId="53" fillId="0" borderId="58" xfId="0" applyNumberFormat="1" applyFont="1" applyFill="1" applyBorder="1" applyAlignment="1">
      <alignment horizontal="center"/>
    </xf>
    <xf numFmtId="4" fontId="53" fillId="0" borderId="20" xfId="0" applyNumberFormat="1" applyFont="1" applyFill="1" applyBorder="1" applyAlignment="1">
      <alignment horizontal="center"/>
    </xf>
    <xf numFmtId="167" fontId="53" fillId="0" borderId="43" xfId="0" applyNumberFormat="1" applyFont="1" applyFill="1" applyBorder="1" applyAlignment="1">
      <alignment horizontal="center"/>
    </xf>
    <xf numFmtId="167" fontId="53" fillId="0" borderId="64" xfId="0" applyNumberFormat="1" applyFont="1" applyFill="1" applyBorder="1" applyAlignment="1">
      <alignment horizontal="center"/>
    </xf>
    <xf numFmtId="167" fontId="53" fillId="0" borderId="73" xfId="0" applyNumberFormat="1" applyFont="1" applyFill="1" applyBorder="1" applyAlignment="1">
      <alignment horizontal="center"/>
    </xf>
    <xf numFmtId="166" fontId="53" fillId="0" borderId="59" xfId="0" applyNumberFormat="1" applyFont="1" applyFill="1" applyBorder="1" applyAlignment="1">
      <alignment horizontal="center" vertical="center"/>
    </xf>
    <xf numFmtId="166" fontId="53" fillId="0" borderId="52" xfId="0" applyNumberFormat="1" applyFont="1" applyFill="1" applyBorder="1" applyAlignment="1">
      <alignment horizontal="center" vertical="center"/>
    </xf>
    <xf numFmtId="166" fontId="53" fillId="0" borderId="58" xfId="0" applyNumberFormat="1" applyFont="1" applyFill="1" applyBorder="1" applyAlignment="1">
      <alignment horizontal="center" vertical="center"/>
    </xf>
    <xf numFmtId="166" fontId="53" fillId="0" borderId="20" xfId="0" applyNumberFormat="1" applyFont="1" applyFill="1" applyBorder="1" applyAlignment="1">
      <alignment horizontal="center" vertical="center"/>
    </xf>
    <xf numFmtId="166" fontId="53" fillId="0" borderId="64" xfId="0" applyNumberFormat="1" applyFont="1" applyFill="1" applyBorder="1" applyAlignment="1">
      <alignment horizontal="center"/>
    </xf>
    <xf numFmtId="166" fontId="53" fillId="0" borderId="73" xfId="0" applyNumberFormat="1" applyFont="1" applyFill="1" applyBorder="1" applyAlignment="1">
      <alignment horizontal="center"/>
    </xf>
    <xf numFmtId="166" fontId="53" fillId="0" borderId="43" xfId="0" applyNumberFormat="1" applyFont="1" applyFill="1" applyBorder="1" applyAlignment="1">
      <alignment horizontal="center"/>
    </xf>
    <xf numFmtId="4" fontId="53" fillId="0" borderId="11" xfId="0" applyNumberFormat="1" applyFont="1" applyFill="1" applyBorder="1" applyAlignment="1">
      <alignment horizontal="center"/>
    </xf>
    <xf numFmtId="4" fontId="53" fillId="0" borderId="59" xfId="0" applyNumberFormat="1" applyFont="1" applyFill="1" applyBorder="1" applyAlignment="1">
      <alignment horizontal="center"/>
    </xf>
    <xf numFmtId="4" fontId="53" fillId="0" borderId="52" xfId="0" applyNumberFormat="1" applyFont="1" applyFill="1" applyBorder="1" applyAlignment="1">
      <alignment horizontal="center"/>
    </xf>
    <xf numFmtId="167" fontId="53" fillId="0" borderId="73" xfId="0" applyNumberFormat="1" applyFont="1" applyFill="1" applyBorder="1" applyAlignment="1">
      <alignment horizontal="center" vertical="center"/>
    </xf>
    <xf numFmtId="166" fontId="53" fillId="0" borderId="64" xfId="0" applyNumberFormat="1" applyFont="1" applyFill="1" applyBorder="1" applyAlignment="1">
      <alignment horizontal="center" vertical="center"/>
    </xf>
    <xf numFmtId="166" fontId="53" fillId="0" borderId="73" xfId="0" applyNumberFormat="1" applyFont="1" applyFill="1" applyBorder="1" applyAlignment="1">
      <alignment horizontal="center" vertical="center"/>
    </xf>
    <xf numFmtId="166" fontId="53" fillId="0" borderId="43" xfId="0" applyNumberFormat="1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 wrapText="1"/>
    </xf>
    <xf numFmtId="3" fontId="42" fillId="0" borderId="38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 wrapText="1"/>
    </xf>
    <xf numFmtId="3" fontId="56" fillId="0" borderId="23" xfId="0" applyNumberFormat="1" applyFont="1" applyFill="1" applyBorder="1" applyAlignment="1">
      <alignment horizontal="center" vertical="center"/>
    </xf>
    <xf numFmtId="3" fontId="42" fillId="0" borderId="22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166" fontId="51" fillId="0" borderId="12" xfId="0" applyNumberFormat="1" applyFont="1" applyFill="1" applyBorder="1" applyAlignment="1">
      <alignment horizontal="center" vertical="center"/>
    </xf>
    <xf numFmtId="166" fontId="42" fillId="0" borderId="22" xfId="0" applyNumberFormat="1" applyFont="1" applyFill="1" applyBorder="1" applyAlignment="1">
      <alignment horizontal="center" vertical="center"/>
    </xf>
    <xf numFmtId="3" fontId="56" fillId="0" borderId="22" xfId="0" applyNumberFormat="1" applyFont="1" applyFill="1" applyBorder="1" applyAlignment="1">
      <alignment horizontal="center" vertical="center"/>
    </xf>
    <xf numFmtId="166" fontId="56" fillId="0" borderId="22" xfId="0" applyNumberFormat="1" applyFont="1" applyFill="1" applyBorder="1" applyAlignment="1">
      <alignment horizontal="center" vertical="center"/>
    </xf>
    <xf numFmtId="166" fontId="53" fillId="0" borderId="11" xfId="0" applyNumberFormat="1" applyFont="1" applyFill="1" applyBorder="1" applyAlignment="1">
      <alignment horizontal="center" vertical="center"/>
    </xf>
    <xf numFmtId="166" fontId="53" fillId="0" borderId="17" xfId="0" applyNumberFormat="1" applyFont="1" applyFill="1" applyBorder="1" applyAlignment="1">
      <alignment horizontal="center" vertical="center"/>
    </xf>
    <xf numFmtId="166" fontId="52" fillId="0" borderId="22" xfId="0" applyNumberFormat="1" applyFont="1" applyFill="1" applyBorder="1" applyAlignment="1">
      <alignment horizontal="center" vertical="center"/>
    </xf>
    <xf numFmtId="167" fontId="84" fillId="0" borderId="0" xfId="0" applyNumberFormat="1" applyFont="1" applyFill="1"/>
    <xf numFmtId="0" fontId="116" fillId="0" borderId="4" xfId="19" applyFont="1" applyFill="1" applyBorder="1" applyAlignment="1">
      <alignment horizontal="left" wrapText="1"/>
    </xf>
    <xf numFmtId="3" fontId="113" fillId="0" borderId="3" xfId="300" applyNumberFormat="1" applyFont="1" applyFill="1" applyBorder="1" applyAlignment="1">
      <alignment horizontal="center"/>
    </xf>
    <xf numFmtId="3" fontId="113" fillId="0" borderId="0" xfId="300" applyNumberFormat="1" applyFont="1" applyFill="1" applyAlignment="1">
      <alignment horizontal="center"/>
    </xf>
    <xf numFmtId="3" fontId="113" fillId="5" borderId="3" xfId="300" applyNumberFormat="1" applyFont="1" applyFill="1" applyBorder="1" applyAlignment="1">
      <alignment horizontal="center"/>
    </xf>
    <xf numFmtId="3" fontId="113" fillId="5" borderId="0" xfId="300" applyNumberFormat="1" applyFont="1" applyFill="1" applyAlignment="1">
      <alignment horizontal="center"/>
    </xf>
    <xf numFmtId="0" fontId="112" fillId="0" borderId="0" xfId="19" applyFont="1" applyFill="1" applyBorder="1" applyAlignment="1">
      <alignment horizontal="left" vertical="center"/>
    </xf>
    <xf numFmtId="0" fontId="112" fillId="0" borderId="0" xfId="19" applyFont="1" applyFill="1" applyBorder="1" applyAlignment="1">
      <alignment horizontal="center"/>
    </xf>
    <xf numFmtId="0" fontId="106" fillId="0" borderId="0" xfId="19" applyFont="1" applyFill="1" applyBorder="1" applyAlignment="1">
      <alignment horizontal="center"/>
    </xf>
    <xf numFmtId="3" fontId="52" fillId="0" borderId="28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3" fontId="42" fillId="0" borderId="54" xfId="0" applyNumberFormat="1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3" fontId="42" fillId="0" borderId="37" xfId="0" applyNumberFormat="1" applyFont="1" applyFill="1" applyBorder="1" applyAlignment="1">
      <alignment horizontal="center" vertical="center"/>
    </xf>
    <xf numFmtId="3" fontId="42" fillId="0" borderId="30" xfId="0" applyNumberFormat="1" applyFont="1" applyFill="1" applyBorder="1" applyAlignment="1">
      <alignment horizontal="center" vertical="center"/>
    </xf>
    <xf numFmtId="3" fontId="42" fillId="0" borderId="39" xfId="0" applyNumberFormat="1" applyFont="1" applyFill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 vertical="center"/>
    </xf>
    <xf numFmtId="3" fontId="42" fillId="0" borderId="37" xfId="0" applyNumberFormat="1" applyFont="1" applyFill="1" applyBorder="1" applyAlignment="1">
      <alignment horizontal="center"/>
    </xf>
    <xf numFmtId="166" fontId="42" fillId="0" borderId="5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top" wrapText="1"/>
    </xf>
    <xf numFmtId="166" fontId="42" fillId="0" borderId="38" xfId="0" applyNumberFormat="1" applyFont="1" applyFill="1" applyBorder="1" applyAlignment="1">
      <alignment horizontal="center" vertical="center"/>
    </xf>
    <xf numFmtId="166" fontId="42" fillId="0" borderId="54" xfId="0" applyNumberFormat="1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left"/>
    </xf>
    <xf numFmtId="0" fontId="41" fillId="0" borderId="2" xfId="0" applyFont="1" applyFill="1" applyBorder="1" applyAlignment="1">
      <alignment horizontal="center" vertical="center"/>
    </xf>
    <xf numFmtId="166" fontId="42" fillId="0" borderId="1" xfId="0" applyNumberFormat="1" applyFont="1" applyFill="1" applyBorder="1" applyAlignment="1">
      <alignment horizontal="center" vertical="center"/>
    </xf>
    <xf numFmtId="166" fontId="42" fillId="0" borderId="2" xfId="0" applyNumberFormat="1" applyFont="1" applyFill="1" applyBorder="1" applyAlignment="1">
      <alignment horizontal="center" vertical="center"/>
    </xf>
    <xf numFmtId="166" fontId="42" fillId="0" borderId="3" xfId="0" applyNumberFormat="1" applyFont="1" applyFill="1" applyBorder="1" applyAlignment="1">
      <alignment horizontal="center" vertical="center"/>
    </xf>
    <xf numFmtId="2" fontId="122" fillId="2" borderId="2" xfId="0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center" vertical="center"/>
    </xf>
    <xf numFmtId="0" fontId="42" fillId="0" borderId="3" xfId="0" applyNumberFormat="1" applyFont="1" applyFill="1" applyBorder="1" applyAlignment="1">
      <alignment horizontal="center" vertical="center"/>
    </xf>
    <xf numFmtId="2" fontId="42" fillId="0" borderId="38" xfId="0" applyNumberFormat="1" applyFont="1" applyFill="1" applyBorder="1" applyAlignment="1">
      <alignment horizontal="center"/>
    </xf>
    <xf numFmtId="0" fontId="42" fillId="0" borderId="39" xfId="0" applyNumberFormat="1" applyFont="1" applyFill="1" applyBorder="1" applyAlignment="1">
      <alignment horizontal="center" vertical="center"/>
    </xf>
    <xf numFmtId="2" fontId="123" fillId="0" borderId="54" xfId="0" applyNumberFormat="1" applyFont="1" applyFill="1" applyBorder="1" applyAlignment="1">
      <alignment horizontal="center" vertical="center" wrapText="1"/>
    </xf>
    <xf numFmtId="3" fontId="51" fillId="0" borderId="31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 wrapText="1"/>
    </xf>
    <xf numFmtId="0" fontId="42" fillId="0" borderId="31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1" fillId="0" borderId="56" xfId="0" applyNumberFormat="1" applyFont="1" applyFill="1" applyBorder="1" applyAlignment="1">
      <alignment horizontal="center" vertical="center" wrapText="1"/>
    </xf>
    <xf numFmtId="166" fontId="41" fillId="0" borderId="12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/>
    </xf>
    <xf numFmtId="0" fontId="42" fillId="0" borderId="14" xfId="0" applyFont="1" applyFill="1" applyBorder="1"/>
    <xf numFmtId="3" fontId="42" fillId="2" borderId="16" xfId="0" applyNumberFormat="1" applyFont="1" applyFill="1" applyBorder="1" applyAlignment="1">
      <alignment horizontal="center" vertical="center" wrapText="1"/>
    </xf>
    <xf numFmtId="3" fontId="42" fillId="2" borderId="14" xfId="0" applyNumberFormat="1" applyFont="1" applyFill="1" applyBorder="1" applyAlignment="1">
      <alignment horizontal="center" vertical="center" wrapText="1"/>
    </xf>
    <xf numFmtId="3" fontId="41" fillId="0" borderId="22" xfId="0" applyNumberFormat="1" applyFont="1" applyFill="1" applyBorder="1" applyAlignment="1">
      <alignment horizontal="center" vertical="center" wrapText="1"/>
    </xf>
    <xf numFmtId="166" fontId="42" fillId="0" borderId="14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 wrapText="1"/>
    </xf>
    <xf numFmtId="3" fontId="42" fillId="2" borderId="28" xfId="0" applyNumberFormat="1" applyFont="1" applyFill="1" applyBorder="1" applyAlignment="1">
      <alignment horizontal="center" vertical="center" wrapText="1"/>
    </xf>
    <xf numFmtId="49" fontId="42" fillId="0" borderId="66" xfId="0" applyNumberFormat="1" applyFont="1" applyFill="1" applyBorder="1" applyAlignment="1">
      <alignment horizontal="center" vertical="center"/>
    </xf>
    <xf numFmtId="3" fontId="42" fillId="0" borderId="53" xfId="0" applyNumberFormat="1" applyFont="1" applyFill="1" applyBorder="1" applyAlignment="1">
      <alignment horizontal="center" vertical="center" wrapText="1"/>
    </xf>
    <xf numFmtId="3" fontId="42" fillId="0" borderId="66" xfId="0" applyNumberFormat="1" applyFont="1" applyFill="1" applyBorder="1" applyAlignment="1">
      <alignment horizontal="center" vertical="center" wrapText="1"/>
    </xf>
    <xf numFmtId="3" fontId="42" fillId="0" borderId="65" xfId="0" applyNumberFormat="1" applyFont="1" applyFill="1" applyBorder="1" applyAlignment="1">
      <alignment horizontal="center" vertical="center" wrapText="1"/>
    </xf>
    <xf numFmtId="3" fontId="42" fillId="0" borderId="2" xfId="0" applyNumberFormat="1" applyFont="1" applyFill="1" applyBorder="1" applyAlignment="1">
      <alignment horizontal="center" vertical="center" wrapText="1"/>
    </xf>
    <xf numFmtId="166" fontId="42" fillId="0" borderId="66" xfId="0" applyNumberFormat="1" applyFont="1" applyFill="1" applyBorder="1" applyAlignment="1">
      <alignment horizontal="center" vertical="center" wrapText="1"/>
    </xf>
    <xf numFmtId="3" fontId="56" fillId="0" borderId="28" xfId="0" applyNumberFormat="1" applyFont="1" applyFill="1" applyBorder="1" applyAlignment="1">
      <alignment vertical="center"/>
    </xf>
    <xf numFmtId="3" fontId="88" fillId="0" borderId="14" xfId="0" applyNumberFormat="1" applyFont="1" applyFill="1" applyBorder="1" applyAlignment="1">
      <alignment horizontal="center" vertical="center"/>
    </xf>
    <xf numFmtId="2" fontId="51" fillId="0" borderId="31" xfId="0" applyNumberFormat="1" applyFont="1" applyFill="1" applyBorder="1" applyAlignment="1">
      <alignment horizontal="center" vertical="center" wrapText="1"/>
    </xf>
    <xf numFmtId="3" fontId="52" fillId="0" borderId="56" xfId="0" applyNumberFormat="1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3" fontId="52" fillId="0" borderId="22" xfId="0" applyNumberFormat="1" applyFont="1" applyFill="1" applyBorder="1" applyAlignment="1">
      <alignment horizontal="center" vertical="center"/>
    </xf>
    <xf numFmtId="3" fontId="52" fillId="0" borderId="65" xfId="0" applyNumberFormat="1" applyFont="1" applyFill="1" applyBorder="1" applyAlignment="1">
      <alignment horizontal="center" vertical="center"/>
    </xf>
    <xf numFmtId="3" fontId="52" fillId="0" borderId="66" xfId="0" applyNumberFormat="1" applyFont="1" applyFill="1" applyBorder="1" applyAlignment="1">
      <alignment horizontal="center" vertical="center"/>
    </xf>
    <xf numFmtId="166" fontId="52" fillId="0" borderId="66" xfId="0" applyNumberFormat="1" applyFont="1" applyFill="1" applyBorder="1" applyAlignment="1">
      <alignment horizontal="center" vertical="center"/>
    </xf>
    <xf numFmtId="2" fontId="41" fillId="0" borderId="31" xfId="0" applyNumberFormat="1" applyFont="1" applyFill="1" applyBorder="1" applyAlignment="1">
      <alignment horizontal="center" vertical="center"/>
    </xf>
    <xf numFmtId="2" fontId="41" fillId="0" borderId="31" xfId="0" applyNumberFormat="1" applyFont="1" applyFill="1" applyBorder="1" applyAlignment="1">
      <alignment vertical="center"/>
    </xf>
    <xf numFmtId="0" fontId="53" fillId="2" borderId="56" xfId="0" applyFont="1" applyFill="1" applyBorder="1" applyAlignment="1">
      <alignment horizontal="center" vertical="top" wrapText="1"/>
    </xf>
    <xf numFmtId="0" fontId="53" fillId="2" borderId="11" xfId="0" applyFont="1" applyFill="1" applyBorder="1" applyAlignment="1">
      <alignment horizontal="center" wrapText="1"/>
    </xf>
    <xf numFmtId="0" fontId="53" fillId="2" borderId="59" xfId="0" applyFont="1" applyFill="1" applyBorder="1" applyAlignment="1">
      <alignment horizontal="center" wrapText="1"/>
    </xf>
    <xf numFmtId="0" fontId="53" fillId="2" borderId="57" xfId="0" applyFont="1" applyFill="1" applyBorder="1" applyAlignment="1">
      <alignment horizontal="center" wrapText="1"/>
    </xf>
    <xf numFmtId="167" fontId="53" fillId="2" borderId="59" xfId="0" applyNumberFormat="1" applyFont="1" applyFill="1" applyBorder="1" applyAlignment="1">
      <alignment horizontal="center" wrapText="1"/>
    </xf>
    <xf numFmtId="167" fontId="53" fillId="2" borderId="57" xfId="0" applyNumberFormat="1" applyFont="1" applyFill="1" applyBorder="1" applyAlignment="1">
      <alignment horizontal="center" wrapText="1"/>
    </xf>
    <xf numFmtId="0" fontId="53" fillId="2" borderId="28" xfId="0" applyFont="1" applyFill="1" applyBorder="1" applyAlignment="1">
      <alignment horizontal="center" vertical="top" wrapText="1"/>
    </xf>
    <xf numFmtId="0" fontId="53" fillId="2" borderId="17" xfId="0" applyFont="1" applyFill="1" applyBorder="1" applyAlignment="1">
      <alignment horizontal="center" wrapText="1"/>
    </xf>
    <xf numFmtId="0" fontId="53" fillId="2" borderId="58" xfId="0" applyFont="1" applyFill="1" applyBorder="1" applyAlignment="1">
      <alignment horizontal="center" wrapText="1"/>
    </xf>
    <xf numFmtId="0" fontId="53" fillId="2" borderId="18" xfId="0" applyFont="1" applyFill="1" applyBorder="1" applyAlignment="1">
      <alignment horizontal="center" wrapText="1"/>
    </xf>
    <xf numFmtId="167" fontId="53" fillId="2" borderId="58" xfId="0" applyNumberFormat="1" applyFont="1" applyFill="1" applyBorder="1" applyAlignment="1">
      <alignment horizontal="center" wrapText="1"/>
    </xf>
    <xf numFmtId="167" fontId="53" fillId="2" borderId="18" xfId="0" applyNumberFormat="1" applyFont="1" applyFill="1" applyBorder="1" applyAlignment="1">
      <alignment horizontal="center" wrapText="1"/>
    </xf>
    <xf numFmtId="2" fontId="53" fillId="2" borderId="18" xfId="0" applyNumberFormat="1" applyFont="1" applyFill="1" applyBorder="1" applyAlignment="1">
      <alignment horizontal="center" wrapText="1"/>
    </xf>
    <xf numFmtId="0" fontId="53" fillId="2" borderId="35" xfId="0" applyFont="1" applyFill="1" applyBorder="1" applyAlignment="1">
      <alignment horizontal="center" vertical="top" wrapText="1"/>
    </xf>
    <xf numFmtId="0" fontId="53" fillId="2" borderId="45" xfId="0" applyFont="1" applyFill="1" applyBorder="1" applyAlignment="1">
      <alignment horizontal="center" wrapText="1"/>
    </xf>
    <xf numFmtId="167" fontId="53" fillId="2" borderId="61" xfId="0" applyNumberFormat="1" applyFont="1" applyFill="1" applyBorder="1" applyAlignment="1">
      <alignment horizontal="center" wrapText="1"/>
    </xf>
    <xf numFmtId="2" fontId="53" fillId="2" borderId="36" xfId="0" applyNumberFormat="1" applyFont="1" applyFill="1" applyBorder="1" applyAlignment="1">
      <alignment horizontal="center" wrapText="1"/>
    </xf>
    <xf numFmtId="167" fontId="53" fillId="2" borderId="36" xfId="0" applyNumberFormat="1" applyFont="1" applyFill="1" applyBorder="1" applyAlignment="1">
      <alignment horizontal="center" wrapText="1"/>
    </xf>
    <xf numFmtId="49" fontId="53" fillId="2" borderId="12" xfId="0" applyNumberFormat="1" applyFont="1" applyFill="1" applyBorder="1" applyAlignment="1">
      <alignment horizontal="center" vertical="top" wrapText="1"/>
    </xf>
    <xf numFmtId="2" fontId="53" fillId="2" borderId="57" xfId="0" applyNumberFormat="1" applyFont="1" applyFill="1" applyBorder="1" applyAlignment="1">
      <alignment horizontal="center" wrapText="1"/>
    </xf>
    <xf numFmtId="167" fontId="53" fillId="2" borderId="11" xfId="0" applyNumberFormat="1" applyFont="1" applyFill="1" applyBorder="1" applyAlignment="1">
      <alignment horizontal="center" wrapText="1"/>
    </xf>
    <xf numFmtId="49" fontId="53" fillId="2" borderId="23" xfId="0" applyNumberFormat="1" applyFont="1" applyFill="1" applyBorder="1" applyAlignment="1">
      <alignment horizontal="center" vertical="top" wrapText="1"/>
    </xf>
    <xf numFmtId="167" fontId="53" fillId="2" borderId="45" xfId="0" applyNumberFormat="1" applyFont="1" applyFill="1" applyBorder="1" applyAlignment="1">
      <alignment horizontal="center" wrapText="1"/>
    </xf>
    <xf numFmtId="0" fontId="53" fillId="2" borderId="23" xfId="0" applyFont="1" applyFill="1" applyBorder="1" applyAlignment="1">
      <alignment horizontal="center" vertical="top" wrapText="1"/>
    </xf>
    <xf numFmtId="0" fontId="53" fillId="2" borderId="14" xfId="0" applyFont="1" applyFill="1" applyBorder="1" applyAlignment="1">
      <alignment horizontal="center" vertical="top" wrapText="1"/>
    </xf>
    <xf numFmtId="167" fontId="53" fillId="2" borderId="17" xfId="0" applyNumberFormat="1" applyFont="1" applyFill="1" applyBorder="1" applyAlignment="1">
      <alignment horizontal="center" wrapText="1"/>
    </xf>
    <xf numFmtId="49" fontId="53" fillId="2" borderId="56" xfId="0" applyNumberFormat="1" applyFont="1" applyFill="1" applyBorder="1" applyAlignment="1">
      <alignment horizontal="center" vertical="top" wrapText="1"/>
    </xf>
    <xf numFmtId="167" fontId="53" fillId="2" borderId="60" xfId="0" applyNumberFormat="1" applyFont="1" applyFill="1" applyBorder="1" applyAlignment="1">
      <alignment horizontal="center" wrapText="1"/>
    </xf>
    <xf numFmtId="167" fontId="53" fillId="2" borderId="52" xfId="0" applyNumberFormat="1" applyFont="1" applyFill="1" applyBorder="1" applyAlignment="1">
      <alignment horizontal="center" wrapText="1"/>
    </xf>
    <xf numFmtId="2" fontId="53" fillId="2" borderId="11" xfId="0" applyNumberFormat="1" applyFont="1" applyFill="1" applyBorder="1" applyAlignment="1">
      <alignment horizontal="center" wrapText="1"/>
    </xf>
    <xf numFmtId="49" fontId="53" fillId="2" borderId="28" xfId="0" applyNumberFormat="1" applyFont="1" applyFill="1" applyBorder="1" applyAlignment="1">
      <alignment horizontal="center" vertical="top" wrapText="1"/>
    </xf>
    <xf numFmtId="167" fontId="53" fillId="2" borderId="19" xfId="0" applyNumberFormat="1" applyFont="1" applyFill="1" applyBorder="1" applyAlignment="1">
      <alignment horizontal="center" wrapText="1"/>
    </xf>
    <xf numFmtId="167" fontId="53" fillId="2" borderId="20" xfId="0" applyNumberFormat="1" applyFont="1" applyFill="1" applyBorder="1" applyAlignment="1">
      <alignment horizontal="center" wrapText="1"/>
    </xf>
    <xf numFmtId="49" fontId="53" fillId="2" borderId="35" xfId="0" applyNumberFormat="1" applyFont="1" applyFill="1" applyBorder="1" applyAlignment="1">
      <alignment horizontal="center" vertical="top" wrapText="1"/>
    </xf>
    <xf numFmtId="167" fontId="53" fillId="2" borderId="62" xfId="0" applyNumberFormat="1" applyFont="1" applyFill="1" applyBorder="1" applyAlignment="1">
      <alignment horizontal="center" wrapText="1"/>
    </xf>
    <xf numFmtId="2" fontId="53" fillId="2" borderId="61" xfId="0" applyNumberFormat="1" applyFont="1" applyFill="1" applyBorder="1" applyAlignment="1">
      <alignment horizontal="center" wrapText="1"/>
    </xf>
    <xf numFmtId="167" fontId="53" fillId="2" borderId="25" xfId="0" applyNumberFormat="1" applyFont="1" applyFill="1" applyBorder="1" applyAlignment="1">
      <alignment horizontal="center" wrapText="1"/>
    </xf>
    <xf numFmtId="2" fontId="53" fillId="2" borderId="45" xfId="0" applyNumberFormat="1" applyFont="1" applyFill="1" applyBorder="1" applyAlignment="1">
      <alignment horizontal="center" wrapText="1"/>
    </xf>
    <xf numFmtId="2" fontId="53" fillId="2" borderId="58" xfId="0" applyNumberFormat="1" applyFont="1" applyFill="1" applyBorder="1" applyAlignment="1">
      <alignment horizontal="center" wrapText="1"/>
    </xf>
    <xf numFmtId="2" fontId="53" fillId="2" borderId="17" xfId="0" applyNumberFormat="1" applyFont="1" applyFill="1" applyBorder="1" applyAlignment="1">
      <alignment horizontal="center" wrapText="1"/>
    </xf>
    <xf numFmtId="49" fontId="53" fillId="2" borderId="14" xfId="0" applyNumberFormat="1" applyFont="1" applyFill="1" applyBorder="1" applyAlignment="1">
      <alignment horizontal="center" vertical="top" wrapText="1"/>
    </xf>
    <xf numFmtId="49" fontId="53" fillId="2" borderId="66" xfId="0" applyNumberFormat="1" applyFont="1" applyFill="1" applyBorder="1" applyAlignment="1">
      <alignment horizontal="center" vertical="top" wrapText="1"/>
    </xf>
    <xf numFmtId="167" fontId="53" fillId="2" borderId="43" xfId="0" applyNumberFormat="1" applyFont="1" applyFill="1" applyBorder="1" applyAlignment="1">
      <alignment horizontal="center" wrapText="1"/>
    </xf>
    <xf numFmtId="167" fontId="53" fillId="2" borderId="64" xfId="0" applyNumberFormat="1" applyFont="1" applyFill="1" applyBorder="1" applyAlignment="1">
      <alignment horizontal="center" wrapText="1"/>
    </xf>
    <xf numFmtId="167" fontId="53" fillId="2" borderId="67" xfId="0" applyNumberFormat="1" applyFont="1" applyFill="1" applyBorder="1" applyAlignment="1">
      <alignment horizontal="center" wrapText="1"/>
    </xf>
    <xf numFmtId="167" fontId="53" fillId="2" borderId="68" xfId="0" applyNumberFormat="1" applyFont="1" applyFill="1" applyBorder="1" applyAlignment="1">
      <alignment horizontal="center" wrapText="1"/>
    </xf>
    <xf numFmtId="167" fontId="53" fillId="2" borderId="11" xfId="0" applyNumberFormat="1" applyFont="1" applyFill="1" applyBorder="1" applyAlignment="1">
      <alignment horizontal="center" vertical="center" wrapText="1"/>
    </xf>
    <xf numFmtId="167" fontId="53" fillId="2" borderId="59" xfId="0" applyNumberFormat="1" applyFont="1" applyFill="1" applyBorder="1" applyAlignment="1">
      <alignment horizontal="center" vertical="center" wrapText="1"/>
    </xf>
    <xf numFmtId="167" fontId="53" fillId="2" borderId="57" xfId="0" applyNumberFormat="1" applyFont="1" applyFill="1" applyBorder="1" applyAlignment="1">
      <alignment horizontal="center" vertical="center" wrapText="1"/>
    </xf>
    <xf numFmtId="167" fontId="53" fillId="2" borderId="60" xfId="0" applyNumberFormat="1" applyFont="1" applyFill="1" applyBorder="1" applyAlignment="1">
      <alignment horizontal="center" vertical="center" wrapText="1"/>
    </xf>
    <xf numFmtId="167" fontId="53" fillId="2" borderId="52" xfId="0" applyNumberFormat="1" applyFont="1" applyFill="1" applyBorder="1" applyAlignment="1">
      <alignment horizontal="center" vertical="center" wrapText="1"/>
    </xf>
    <xf numFmtId="167" fontId="53" fillId="2" borderId="18" xfId="0" applyNumberFormat="1" applyFont="1" applyFill="1" applyBorder="1" applyAlignment="1">
      <alignment horizontal="center" vertical="center" wrapText="1"/>
    </xf>
    <xf numFmtId="167" fontId="53" fillId="2" borderId="20" xfId="0" applyNumberFormat="1" applyFont="1" applyFill="1" applyBorder="1" applyAlignment="1">
      <alignment horizontal="center" vertical="center" wrapText="1"/>
    </xf>
    <xf numFmtId="167" fontId="53" fillId="2" borderId="17" xfId="0" applyNumberFormat="1" applyFont="1" applyFill="1" applyBorder="1" applyAlignment="1">
      <alignment horizontal="center" vertical="center" wrapText="1"/>
    </xf>
    <xf numFmtId="49" fontId="53" fillId="2" borderId="28" xfId="0" applyNumberFormat="1" applyFont="1" applyFill="1" applyBorder="1" applyAlignment="1">
      <alignment horizontal="center" vertical="center" wrapText="1"/>
    </xf>
    <xf numFmtId="167" fontId="53" fillId="2" borderId="58" xfId="0" applyNumberFormat="1" applyFont="1" applyFill="1" applyBorder="1" applyAlignment="1">
      <alignment horizontal="center" vertical="center" wrapText="1"/>
    </xf>
    <xf numFmtId="167" fontId="53" fillId="2" borderId="19" xfId="0" applyNumberFormat="1" applyFont="1" applyFill="1" applyBorder="1" applyAlignment="1">
      <alignment horizontal="center" vertical="center" wrapText="1"/>
    </xf>
    <xf numFmtId="49" fontId="53" fillId="2" borderId="35" xfId="0" applyNumberFormat="1" applyFont="1" applyFill="1" applyBorder="1" applyAlignment="1">
      <alignment horizontal="center" vertical="center" wrapText="1"/>
    </xf>
    <xf numFmtId="167" fontId="53" fillId="2" borderId="45" xfId="0" applyNumberFormat="1" applyFont="1" applyFill="1" applyBorder="1" applyAlignment="1">
      <alignment horizontal="center" vertical="center" wrapText="1"/>
    </xf>
    <xf numFmtId="167" fontId="53" fillId="2" borderId="61" xfId="0" applyNumberFormat="1" applyFont="1" applyFill="1" applyBorder="1" applyAlignment="1">
      <alignment horizontal="center" vertical="center" wrapText="1"/>
    </xf>
    <xf numFmtId="167" fontId="53" fillId="2" borderId="36" xfId="0" applyNumberFormat="1" applyFont="1" applyFill="1" applyBorder="1" applyAlignment="1">
      <alignment horizontal="center" vertical="center" wrapText="1"/>
    </xf>
    <xf numFmtId="167" fontId="53" fillId="2" borderId="62" xfId="0" applyNumberFormat="1" applyFont="1" applyFill="1" applyBorder="1" applyAlignment="1">
      <alignment horizontal="center" vertical="center" wrapText="1"/>
    </xf>
    <xf numFmtId="167" fontId="53" fillId="2" borderId="25" xfId="0" applyNumberFormat="1" applyFont="1" applyFill="1" applyBorder="1" applyAlignment="1">
      <alignment horizontal="center" vertical="center" wrapText="1"/>
    </xf>
    <xf numFmtId="49" fontId="53" fillId="2" borderId="66" xfId="0" applyNumberFormat="1" applyFont="1" applyFill="1" applyBorder="1" applyAlignment="1">
      <alignment horizontal="center" vertical="center" wrapText="1"/>
    </xf>
    <xf numFmtId="166" fontId="53" fillId="2" borderId="43" xfId="0" applyNumberFormat="1" applyFont="1" applyFill="1" applyBorder="1" applyAlignment="1">
      <alignment horizontal="center" vertical="center" wrapText="1"/>
    </xf>
    <xf numFmtId="167" fontId="53" fillId="2" borderId="64" xfId="0" applyNumberFormat="1" applyFont="1" applyFill="1" applyBorder="1" applyAlignment="1">
      <alignment horizontal="center" vertical="center" wrapText="1"/>
    </xf>
    <xf numFmtId="167" fontId="53" fillId="2" borderId="67" xfId="0" applyNumberFormat="1" applyFont="1" applyFill="1" applyBorder="1" applyAlignment="1">
      <alignment horizontal="center" vertical="center" wrapText="1"/>
    </xf>
    <xf numFmtId="49" fontId="53" fillId="2" borderId="12" xfId="0" applyNumberFormat="1" applyFont="1" applyFill="1" applyBorder="1" applyAlignment="1">
      <alignment horizontal="center" vertical="center" wrapText="1"/>
    </xf>
    <xf numFmtId="166" fontId="53" fillId="2" borderId="11" xfId="0" applyNumberFormat="1" applyFont="1" applyFill="1" applyBorder="1" applyAlignment="1">
      <alignment horizontal="center" vertical="center" wrapText="1"/>
    </xf>
    <xf numFmtId="49" fontId="53" fillId="2" borderId="14" xfId="0" applyNumberFormat="1" applyFont="1" applyFill="1" applyBorder="1" applyAlignment="1">
      <alignment horizontal="center" vertical="center" wrapText="1"/>
    </xf>
    <xf numFmtId="166" fontId="53" fillId="2" borderId="17" xfId="0" applyNumberFormat="1" applyFont="1" applyFill="1" applyBorder="1" applyAlignment="1">
      <alignment horizontal="center" vertical="center" wrapText="1"/>
    </xf>
    <xf numFmtId="49" fontId="53" fillId="2" borderId="23" xfId="0" applyNumberFormat="1" applyFont="1" applyFill="1" applyBorder="1" applyAlignment="1">
      <alignment horizontal="center" vertical="center" wrapText="1"/>
    </xf>
    <xf numFmtId="166" fontId="53" fillId="2" borderId="45" xfId="0" applyNumberFormat="1" applyFont="1" applyFill="1" applyBorder="1" applyAlignment="1">
      <alignment horizontal="center" vertical="center" wrapText="1"/>
    </xf>
    <xf numFmtId="49" fontId="53" fillId="2" borderId="3" xfId="0" applyNumberFormat="1" applyFont="1" applyFill="1" applyBorder="1" applyAlignment="1">
      <alignment horizontal="center" vertical="center" wrapText="1"/>
    </xf>
    <xf numFmtId="166" fontId="53" fillId="2" borderId="77" xfId="0" applyNumberFormat="1" applyFont="1" applyFill="1" applyBorder="1" applyAlignment="1">
      <alignment horizontal="center" vertical="center" wrapText="1"/>
    </xf>
    <xf numFmtId="167" fontId="53" fillId="2" borderId="7" xfId="0" applyNumberFormat="1" applyFont="1" applyFill="1" applyBorder="1" applyAlignment="1">
      <alignment horizontal="center" vertical="center" wrapText="1"/>
    </xf>
    <xf numFmtId="167" fontId="53" fillId="2" borderId="46" xfId="0" applyNumberFormat="1" applyFont="1" applyFill="1" applyBorder="1" applyAlignment="1">
      <alignment horizontal="center" vertical="center" wrapText="1"/>
    </xf>
    <xf numFmtId="49" fontId="53" fillId="2" borderId="1" xfId="0" applyNumberFormat="1" applyFont="1" applyFill="1" applyBorder="1" applyAlignment="1">
      <alignment horizontal="center" vertical="center" wrapText="1"/>
    </xf>
    <xf numFmtId="166" fontId="53" fillId="2" borderId="70" xfId="0" applyNumberFormat="1" applyFont="1" applyFill="1" applyBorder="1" applyAlignment="1">
      <alignment horizontal="center" vertical="center" wrapText="1"/>
    </xf>
    <xf numFmtId="167" fontId="53" fillId="2" borderId="75" xfId="0" applyNumberFormat="1" applyFont="1" applyFill="1" applyBorder="1" applyAlignment="1">
      <alignment horizontal="center" vertical="center" wrapText="1"/>
    </xf>
    <xf numFmtId="167" fontId="53" fillId="2" borderId="71" xfId="0" applyNumberFormat="1" applyFont="1" applyFill="1" applyBorder="1" applyAlignment="1">
      <alignment horizontal="center" vertical="center" wrapText="1"/>
    </xf>
    <xf numFmtId="49" fontId="53" fillId="2" borderId="3" xfId="19" applyNumberFormat="1" applyFont="1" applyFill="1" applyBorder="1" applyAlignment="1">
      <alignment horizontal="center" vertical="center" wrapText="1"/>
    </xf>
    <xf numFmtId="166" fontId="53" fillId="2" borderId="77" xfId="19" applyNumberFormat="1" applyFont="1" applyFill="1" applyBorder="1" applyAlignment="1">
      <alignment horizontal="center" vertical="center" wrapText="1"/>
    </xf>
    <xf numFmtId="167" fontId="53" fillId="2" borderId="7" xfId="19" applyNumberFormat="1" applyFont="1" applyFill="1" applyBorder="1" applyAlignment="1">
      <alignment horizontal="center" vertical="center" wrapText="1"/>
    </xf>
    <xf numFmtId="167" fontId="53" fillId="2" borderId="46" xfId="19" applyNumberFormat="1" applyFont="1" applyFill="1" applyBorder="1" applyAlignment="1">
      <alignment horizontal="center" vertical="center" wrapText="1"/>
    </xf>
    <xf numFmtId="49" fontId="53" fillId="2" borderId="14" xfId="19" applyNumberFormat="1" applyFont="1" applyFill="1" applyBorder="1" applyAlignment="1">
      <alignment horizontal="center" vertical="center" wrapText="1"/>
    </xf>
    <xf numFmtId="166" fontId="53" fillId="2" borderId="17" xfId="19" applyNumberFormat="1" applyFont="1" applyFill="1" applyBorder="1" applyAlignment="1">
      <alignment horizontal="center" vertical="center" wrapText="1"/>
    </xf>
    <xf numFmtId="167" fontId="53" fillId="2" borderId="58" xfId="19" applyNumberFormat="1" applyFont="1" applyFill="1" applyBorder="1" applyAlignment="1">
      <alignment horizontal="center" vertical="center" wrapText="1"/>
    </xf>
    <xf numFmtId="167" fontId="53" fillId="2" borderId="18" xfId="19" applyNumberFormat="1" applyFont="1" applyFill="1" applyBorder="1" applyAlignment="1">
      <alignment horizontal="center" vertical="center" wrapText="1"/>
    </xf>
    <xf numFmtId="49" fontId="53" fillId="2" borderId="2" xfId="19" applyNumberFormat="1" applyFont="1" applyFill="1" applyBorder="1" applyAlignment="1">
      <alignment horizontal="center" vertical="center" wrapText="1"/>
    </xf>
    <xf numFmtId="166" fontId="53" fillId="2" borderId="24" xfId="19" applyNumberFormat="1" applyFont="1" applyFill="1" applyBorder="1" applyAlignment="1">
      <alignment horizontal="center" vertical="center" wrapText="1"/>
    </xf>
    <xf numFmtId="167" fontId="53" fillId="2" borderId="76" xfId="19" applyNumberFormat="1" applyFont="1" applyFill="1" applyBorder="1" applyAlignment="1">
      <alignment horizontal="center" vertical="center" wrapText="1"/>
    </xf>
    <xf numFmtId="167" fontId="53" fillId="2" borderId="29" xfId="19" applyNumberFormat="1" applyFont="1" applyFill="1" applyBorder="1" applyAlignment="1">
      <alignment horizontal="center" vertical="center" wrapText="1"/>
    </xf>
    <xf numFmtId="49" fontId="53" fillId="2" borderId="31" xfId="0" applyNumberFormat="1" applyFont="1" applyFill="1" applyBorder="1" applyAlignment="1">
      <alignment horizontal="center" vertical="center" wrapText="1"/>
    </xf>
    <xf numFmtId="166" fontId="53" fillId="2" borderId="26" xfId="0" applyNumberFormat="1" applyFont="1" applyFill="1" applyBorder="1" applyAlignment="1">
      <alignment horizontal="center" vertical="center" wrapText="1"/>
    </xf>
    <xf numFmtId="167" fontId="53" fillId="2" borderId="63" xfId="0" applyNumberFormat="1" applyFont="1" applyFill="1" applyBorder="1" applyAlignment="1">
      <alignment horizontal="center" vertical="center" wrapText="1"/>
    </xf>
    <xf numFmtId="167" fontId="53" fillId="2" borderId="27" xfId="0" applyNumberFormat="1" applyFont="1" applyFill="1" applyBorder="1" applyAlignment="1">
      <alignment horizontal="center" vertical="center" wrapText="1"/>
    </xf>
    <xf numFmtId="49" fontId="53" fillId="2" borderId="54" xfId="0" applyNumberFormat="1" applyFont="1" applyFill="1" applyBorder="1" applyAlignment="1">
      <alignment horizontal="center" vertical="center" wrapText="1"/>
    </xf>
    <xf numFmtId="166" fontId="53" fillId="2" borderId="72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166" fontId="53" fillId="0" borderId="26" xfId="0" applyNumberFormat="1" applyFont="1" applyFill="1" applyBorder="1" applyAlignment="1">
      <alignment horizontal="center" vertical="center" wrapText="1"/>
    </xf>
    <xf numFmtId="167" fontId="53" fillId="0" borderId="63" xfId="0" applyNumberFormat="1" applyFont="1" applyFill="1" applyBorder="1" applyAlignment="1">
      <alignment horizontal="center" vertical="center" wrapText="1"/>
    </xf>
    <xf numFmtId="167" fontId="53" fillId="0" borderId="27" xfId="0" applyNumberFormat="1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3" borderId="5" xfId="0" applyNumberFormat="1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167" fontId="53" fillId="0" borderId="31" xfId="0" applyNumberFormat="1" applyFont="1" applyFill="1" applyBorder="1" applyAlignment="1">
      <alignment horizontal="center" vertical="center"/>
    </xf>
    <xf numFmtId="2" fontId="53" fillId="0" borderId="31" xfId="0" applyNumberFormat="1" applyFont="1" applyFill="1" applyBorder="1" applyAlignment="1">
      <alignment horizontal="center" vertical="center"/>
    </xf>
    <xf numFmtId="4" fontId="53" fillId="0" borderId="31" xfId="0" applyNumberFormat="1" applyFont="1" applyFill="1" applyBorder="1" applyAlignment="1">
      <alignment horizontal="center" vertical="center"/>
    </xf>
    <xf numFmtId="0" fontId="53" fillId="0" borderId="31" xfId="0" applyNumberFormat="1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65" xfId="0" applyFont="1" applyFill="1" applyBorder="1" applyAlignment="1">
      <alignment horizontal="center" vertical="center" wrapText="1"/>
    </xf>
    <xf numFmtId="0" fontId="74" fillId="0" borderId="31" xfId="0" applyFont="1" applyFill="1" applyBorder="1" applyAlignment="1">
      <alignment horizontal="center" vertical="center" wrapText="1"/>
    </xf>
    <xf numFmtId="0" fontId="74" fillId="5" borderId="56" xfId="0" applyFont="1" applyFill="1" applyBorder="1" applyAlignment="1">
      <alignment horizontal="center" vertical="center" wrapText="1"/>
    </xf>
    <xf numFmtId="166" fontId="132" fillId="0" borderId="12" xfId="0" applyNumberFormat="1" applyFont="1" applyFill="1" applyBorder="1" applyAlignment="1">
      <alignment horizontal="center" vertical="center" wrapText="1"/>
    </xf>
    <xf numFmtId="166" fontId="132" fillId="0" borderId="13" xfId="0" applyNumberFormat="1" applyFont="1" applyFill="1" applyBorder="1" applyAlignment="1">
      <alignment horizontal="center" vertical="center" wrapText="1"/>
    </xf>
    <xf numFmtId="166" fontId="132" fillId="0" borderId="40" xfId="0" applyNumberFormat="1" applyFont="1" applyFill="1" applyBorder="1" applyAlignment="1">
      <alignment horizontal="center" vertical="center" wrapText="1"/>
    </xf>
    <xf numFmtId="0" fontId="74" fillId="5" borderId="28" xfId="0" applyFont="1" applyFill="1" applyBorder="1" applyAlignment="1">
      <alignment horizontal="center" vertical="center" wrapText="1"/>
    </xf>
    <xf numFmtId="166" fontId="132" fillId="0" borderId="14" xfId="0" applyNumberFormat="1" applyFont="1" applyFill="1" applyBorder="1" applyAlignment="1">
      <alignment horizontal="center" vertical="center" wrapText="1"/>
    </xf>
    <xf numFmtId="166" fontId="132" fillId="0" borderId="16" xfId="0" applyNumberFormat="1" applyFont="1" applyFill="1" applyBorder="1" applyAlignment="1">
      <alignment horizontal="center" vertical="center" wrapText="1"/>
    </xf>
    <xf numFmtId="166" fontId="132" fillId="0" borderId="42" xfId="0" applyNumberFormat="1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74" fillId="5" borderId="35" xfId="0" applyFont="1" applyFill="1" applyBorder="1" applyAlignment="1">
      <alignment horizontal="center" vertical="center" wrapText="1"/>
    </xf>
    <xf numFmtId="166" fontId="132" fillId="0" borderId="23" xfId="0" applyNumberFormat="1" applyFont="1" applyFill="1" applyBorder="1" applyAlignment="1">
      <alignment horizontal="center" vertical="center" wrapText="1"/>
    </xf>
    <xf numFmtId="166" fontId="132" fillId="0" borderId="48" xfId="0" applyNumberFormat="1" applyFont="1" applyFill="1" applyBorder="1" applyAlignment="1">
      <alignment horizontal="center" vertical="center" wrapText="1"/>
    </xf>
    <xf numFmtId="166" fontId="132" fillId="0" borderId="15" xfId="0" applyNumberFormat="1" applyFont="1" applyFill="1" applyBorder="1" applyAlignment="1">
      <alignment horizontal="center" vertical="center" wrapText="1"/>
    </xf>
    <xf numFmtId="166" fontId="132" fillId="0" borderId="22" xfId="0" applyNumberFormat="1" applyFont="1" applyFill="1" applyBorder="1" applyAlignment="1">
      <alignment horizontal="center" vertical="center" wrapText="1"/>
    </xf>
    <xf numFmtId="166" fontId="132" fillId="0" borderId="21" xfId="0" applyNumberFormat="1" applyFont="1" applyFill="1" applyBorder="1" applyAlignment="1">
      <alignment horizontal="center" vertical="center" wrapText="1"/>
    </xf>
    <xf numFmtId="166" fontId="132" fillId="0" borderId="47" xfId="0" applyNumberFormat="1" applyFont="1" applyFill="1" applyBorder="1" applyAlignment="1">
      <alignment horizontal="center" vertical="center" wrapText="1"/>
    </xf>
    <xf numFmtId="166" fontId="132" fillId="0" borderId="66" xfId="0" applyNumberFormat="1" applyFont="1" applyFill="1" applyBorder="1" applyAlignment="1">
      <alignment horizontal="center" vertical="center" wrapText="1"/>
    </xf>
    <xf numFmtId="0" fontId="74" fillId="5" borderId="54" xfId="0" applyFont="1" applyFill="1" applyBorder="1" applyAlignment="1">
      <alignment horizontal="center" vertical="center" wrapText="1"/>
    </xf>
    <xf numFmtId="166" fontId="74" fillId="0" borderId="26" xfId="0" applyNumberFormat="1" applyFont="1" applyFill="1" applyBorder="1" applyAlignment="1">
      <alignment horizontal="center" vertical="center" wrapText="1"/>
    </xf>
    <xf numFmtId="166" fontId="74" fillId="0" borderId="31" xfId="0" applyNumberFormat="1" applyFont="1" applyFill="1" applyBorder="1" applyAlignment="1">
      <alignment horizontal="center" vertical="center" wrapText="1"/>
    </xf>
    <xf numFmtId="0" fontId="58" fillId="0" borderId="1" xfId="19" applyFont="1" applyFill="1" applyBorder="1" applyAlignment="1">
      <alignment horizontal="left" vertical="center" wrapText="1"/>
    </xf>
    <xf numFmtId="0" fontId="58" fillId="0" borderId="1" xfId="19" applyFont="1" applyFill="1" applyBorder="1" applyAlignment="1">
      <alignment horizontal="center" vertical="center"/>
    </xf>
    <xf numFmtId="3" fontId="58" fillId="0" borderId="1" xfId="19" applyNumberFormat="1" applyFont="1" applyFill="1" applyBorder="1" applyAlignment="1">
      <alignment horizontal="center" vertical="center"/>
    </xf>
    <xf numFmtId="3" fontId="58" fillId="0" borderId="37" xfId="19" applyNumberFormat="1" applyFont="1" applyFill="1" applyBorder="1" applyAlignment="1">
      <alignment horizontal="center" vertical="center"/>
    </xf>
    <xf numFmtId="0" fontId="107" fillId="0" borderId="3" xfId="19" applyNumberFormat="1" applyFont="1" applyFill="1" applyBorder="1" applyAlignment="1">
      <alignment horizontal="left" vertical="center" indent="2"/>
    </xf>
    <xf numFmtId="0" fontId="107" fillId="0" borderId="3" xfId="19" applyFont="1" applyFill="1" applyBorder="1" applyAlignment="1">
      <alignment horizontal="center" vertical="center"/>
    </xf>
    <xf numFmtId="3" fontId="107" fillId="0" borderId="4" xfId="19" applyNumberFormat="1" applyFont="1" applyFill="1" applyBorder="1" applyAlignment="1">
      <alignment horizontal="center" vertical="center"/>
    </xf>
    <xf numFmtId="3" fontId="58" fillId="0" borderId="3" xfId="19" applyNumberFormat="1" applyFont="1" applyFill="1" applyBorder="1" applyAlignment="1">
      <alignment horizontal="center" vertical="center"/>
    </xf>
    <xf numFmtId="0" fontId="114" fillId="0" borderId="3" xfId="19" applyNumberFormat="1" applyFont="1" applyFill="1" applyBorder="1" applyAlignment="1">
      <alignment horizontal="left" vertical="center" indent="2"/>
    </xf>
    <xf numFmtId="3" fontId="114" fillId="0" borderId="4" xfId="19" applyNumberFormat="1" applyFont="1" applyFill="1" applyBorder="1" applyAlignment="1">
      <alignment horizontal="center" vertical="center"/>
    </xf>
    <xf numFmtId="0" fontId="112" fillId="0" borderId="3" xfId="19" applyNumberFormat="1" applyFont="1" applyFill="1" applyBorder="1" applyAlignment="1">
      <alignment horizontal="left" vertical="center" indent="2"/>
    </xf>
    <xf numFmtId="0" fontId="112" fillId="0" borderId="3" xfId="19" applyFont="1" applyFill="1" applyBorder="1" applyAlignment="1">
      <alignment horizontal="center" vertical="center"/>
    </xf>
    <xf numFmtId="3" fontId="112" fillId="0" borderId="4" xfId="19" applyNumberFormat="1" applyFont="1" applyFill="1" applyBorder="1" applyAlignment="1">
      <alignment horizontal="center" vertical="center"/>
    </xf>
    <xf numFmtId="0" fontId="133" fillId="0" borderId="2" xfId="19" applyNumberFormat="1" applyFont="1" applyFill="1" applyBorder="1" applyAlignment="1">
      <alignment horizontal="left" vertical="center" wrapText="1" indent="2"/>
    </xf>
    <xf numFmtId="0" fontId="133" fillId="0" borderId="2" xfId="19" applyFont="1" applyFill="1" applyBorder="1" applyAlignment="1">
      <alignment horizontal="center" vertical="center"/>
    </xf>
    <xf numFmtId="3" fontId="133" fillId="0" borderId="30" xfId="19" applyNumberFormat="1" applyFont="1" applyFill="1" applyBorder="1" applyAlignment="1">
      <alignment horizontal="center" vertical="center"/>
    </xf>
    <xf numFmtId="3" fontId="58" fillId="0" borderId="2" xfId="19" applyNumberFormat="1" applyFont="1" applyFill="1" applyBorder="1" applyAlignment="1">
      <alignment horizontal="center" vertical="center"/>
    </xf>
    <xf numFmtId="0" fontId="106" fillId="0" borderId="38" xfId="19" applyFont="1" applyFill="1" applyBorder="1"/>
    <xf numFmtId="3" fontId="134" fillId="5" borderId="3" xfId="292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166" fontId="42" fillId="0" borderId="17" xfId="0" applyNumberFormat="1" applyFont="1" applyFill="1" applyBorder="1" applyAlignment="1">
      <alignment horizontal="center" vertical="center"/>
    </xf>
    <xf numFmtId="166" fontId="42" fillId="0" borderId="18" xfId="0" applyNumberFormat="1" applyFont="1" applyFill="1" applyBorder="1" applyAlignment="1">
      <alignment horizontal="center" vertical="center"/>
    </xf>
    <xf numFmtId="166" fontId="42" fillId="0" borderId="43" xfId="0" applyNumberFormat="1" applyFont="1" applyFill="1" applyBorder="1" applyAlignment="1">
      <alignment horizontal="center" vertical="center"/>
    </xf>
    <xf numFmtId="166" fontId="42" fillId="0" borderId="67" xfId="0" applyNumberFormat="1" applyFont="1" applyFill="1" applyBorder="1" applyAlignment="1">
      <alignment horizontal="center" vertical="center"/>
    </xf>
    <xf numFmtId="0" fontId="58" fillId="0" borderId="31" xfId="19" applyFont="1" applyFill="1" applyBorder="1" applyAlignment="1">
      <alignment horizontal="center" vertical="center" wrapText="1"/>
    </xf>
    <xf numFmtId="0" fontId="73" fillId="0" borderId="0" xfId="0" applyFont="1" applyFill="1" applyAlignment="1"/>
    <xf numFmtId="0" fontId="48" fillId="0" borderId="0" xfId="0" applyFont="1" applyFill="1" applyAlignment="1"/>
    <xf numFmtId="0" fontId="70" fillId="0" borderId="0" xfId="0" applyFont="1" applyFill="1"/>
    <xf numFmtId="0" fontId="41" fillId="0" borderId="0" xfId="0" applyFont="1" applyFill="1" applyBorder="1"/>
    <xf numFmtId="167" fontId="37" fillId="0" borderId="0" xfId="0" applyNumberFormat="1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166" fontId="38" fillId="0" borderId="7" xfId="0" applyNumberFormat="1" applyFont="1" applyFill="1" applyBorder="1" applyAlignment="1">
      <alignment horizontal="center" vertical="center"/>
    </xf>
    <xf numFmtId="0" fontId="38" fillId="0" borderId="8" xfId="0" applyFont="1" applyFill="1" applyBorder="1"/>
    <xf numFmtId="166" fontId="38" fillId="0" borderId="0" xfId="0" applyNumberFormat="1" applyFont="1" applyFill="1" applyBorder="1"/>
    <xf numFmtId="0" fontId="37" fillId="0" borderId="11" xfId="0" applyFont="1" applyFill="1" applyBorder="1" applyAlignment="1">
      <alignment vertical="center"/>
    </xf>
    <xf numFmtId="14" fontId="37" fillId="0" borderId="59" xfId="0" applyNumberFormat="1" applyFont="1" applyFill="1" applyBorder="1" applyAlignment="1">
      <alignment vertical="center"/>
    </xf>
    <xf numFmtId="14" fontId="37" fillId="0" borderId="57" xfId="0" applyNumberFormat="1" applyFont="1" applyFill="1" applyBorder="1" applyAlignment="1">
      <alignment vertical="center"/>
    </xf>
    <xf numFmtId="14" fontId="37" fillId="0" borderId="12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42" fillId="0" borderId="58" xfId="0" applyNumberFormat="1" applyFont="1" applyFill="1" applyBorder="1" applyAlignment="1">
      <alignment horizontal="center" vertical="center"/>
    </xf>
    <xf numFmtId="3" fontId="42" fillId="0" borderId="18" xfId="0" applyNumberFormat="1" applyFont="1" applyFill="1" applyBorder="1" applyAlignment="1">
      <alignment horizontal="center" vertical="center"/>
    </xf>
    <xf numFmtId="3" fontId="42" fillId="0" borderId="23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vertical="center"/>
    </xf>
    <xf numFmtId="3" fontId="42" fillId="0" borderId="64" xfId="0" applyNumberFormat="1" applyFont="1" applyFill="1" applyBorder="1" applyAlignment="1">
      <alignment horizontal="center" vertical="center"/>
    </xf>
    <xf numFmtId="3" fontId="42" fillId="0" borderId="67" xfId="0" applyNumberFormat="1" applyFont="1" applyFill="1" applyBorder="1" applyAlignment="1">
      <alignment horizontal="center" vertical="center"/>
    </xf>
    <xf numFmtId="0" fontId="76" fillId="0" borderId="0" xfId="10" applyFont="1" applyFill="1"/>
    <xf numFmtId="0" fontId="76" fillId="0" borderId="0" xfId="7" applyFont="1" applyFill="1"/>
    <xf numFmtId="167" fontId="76" fillId="0" borderId="0" xfId="10" applyNumberFormat="1" applyFont="1" applyFill="1" applyBorder="1"/>
    <xf numFmtId="0" fontId="59" fillId="0" borderId="0" xfId="0" applyFont="1" applyFill="1" applyAlignment="1">
      <alignment horizontal="left"/>
    </xf>
    <xf numFmtId="0" fontId="76" fillId="0" borderId="0" xfId="11" applyFont="1" applyFill="1"/>
    <xf numFmtId="0" fontId="76" fillId="0" borderId="0" xfId="12" applyFont="1" applyFill="1"/>
    <xf numFmtId="0" fontId="76" fillId="0" borderId="0" xfId="13" applyFont="1" applyFill="1"/>
    <xf numFmtId="0" fontId="59" fillId="0" borderId="0" xfId="0" applyFont="1" applyFill="1" applyBorder="1" applyAlignment="1">
      <alignment horizontal="left" wrapText="1"/>
    </xf>
    <xf numFmtId="0" fontId="79" fillId="0" borderId="0" xfId="3" applyFont="1" applyFill="1" applyBorder="1" applyAlignment="1">
      <alignment horizontal="right" wrapText="1"/>
    </xf>
    <xf numFmtId="0" fontId="77" fillId="0" borderId="0" xfId="2" applyFont="1" applyFill="1" applyBorder="1" applyAlignment="1">
      <alignment horizontal="right" wrapText="1"/>
    </xf>
    <xf numFmtId="0" fontId="75" fillId="0" borderId="0" xfId="14" applyFill="1"/>
    <xf numFmtId="0" fontId="75" fillId="0" borderId="0" xfId="15" applyFill="1"/>
    <xf numFmtId="167" fontId="81" fillId="0" borderId="0" xfId="17" applyNumberFormat="1" applyFont="1" applyFill="1" applyBorder="1" applyAlignment="1">
      <alignment horizontal="center" wrapText="1"/>
    </xf>
    <xf numFmtId="0" fontId="79" fillId="0" borderId="0" xfId="4" applyFont="1" applyFill="1" applyBorder="1" applyAlignment="1">
      <alignment horizontal="right" wrapText="1"/>
    </xf>
    <xf numFmtId="0" fontId="76" fillId="0" borderId="0" xfId="16" applyFont="1" applyFill="1"/>
    <xf numFmtId="0" fontId="76" fillId="0" borderId="0" xfId="8" applyFont="1" applyFill="1"/>
    <xf numFmtId="0" fontId="59" fillId="0" borderId="0" xfId="17" applyFont="1" applyFill="1" applyBorder="1" applyAlignment="1">
      <alignment horizontal="left" wrapText="1"/>
    </xf>
    <xf numFmtId="0" fontId="76" fillId="0" borderId="0" xfId="9" applyFont="1" applyFill="1"/>
    <xf numFmtId="167" fontId="59" fillId="0" borderId="0" xfId="0" applyNumberFormat="1" applyFont="1" applyFill="1" applyBorder="1" applyAlignment="1">
      <alignment horizontal="center" vertical="center" wrapText="1"/>
    </xf>
    <xf numFmtId="0" fontId="80" fillId="0" borderId="0" xfId="5" applyFont="1" applyFill="1" applyBorder="1" applyAlignment="1">
      <alignment horizontal="right" wrapText="1"/>
    </xf>
    <xf numFmtId="0" fontId="78" fillId="0" borderId="0" xfId="8" applyFont="1" applyFill="1"/>
    <xf numFmtId="0" fontId="39" fillId="0" borderId="0" xfId="0" applyFont="1" applyFill="1" applyBorder="1"/>
    <xf numFmtId="0" fontId="78" fillId="0" borderId="0" xfId="10" applyFont="1" applyFill="1"/>
    <xf numFmtId="0" fontId="78" fillId="0" borderId="0" xfId="9" applyFont="1" applyFill="1"/>
    <xf numFmtId="0" fontId="39" fillId="0" borderId="0" xfId="0" applyFont="1" applyFill="1"/>
    <xf numFmtId="0" fontId="40" fillId="0" borderId="0" xfId="0" applyFont="1" applyFill="1" applyBorder="1" applyAlignment="1">
      <alignment vertical="center"/>
    </xf>
    <xf numFmtId="2" fontId="57" fillId="0" borderId="0" xfId="0" applyNumberFormat="1" applyFont="1" applyFill="1" applyBorder="1" applyAlignment="1">
      <alignment vertical="center"/>
    </xf>
    <xf numFmtId="0" fontId="58" fillId="0" borderId="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top" wrapText="1"/>
    </xf>
    <xf numFmtId="0" fontId="58" fillId="0" borderId="65" xfId="0" applyFont="1" applyFill="1" applyBorder="1" applyAlignment="1">
      <alignment horizontal="center" vertical="top" wrapText="1"/>
    </xf>
    <xf numFmtId="0" fontId="58" fillId="0" borderId="5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37" xfId="0" applyFont="1" applyFill="1" applyBorder="1" applyAlignment="1">
      <alignment horizontal="center" vertical="top" wrapText="1"/>
    </xf>
    <xf numFmtId="0" fontId="42" fillId="0" borderId="1" xfId="0" applyNumberFormat="1" applyFont="1" applyFill="1" applyBorder="1" applyAlignment="1">
      <alignment horizontal="center" vertical="center"/>
    </xf>
    <xf numFmtId="0" fontId="42" fillId="0" borderId="2" xfId="0" applyNumberFormat="1" applyFont="1" applyFill="1" applyBorder="1" applyAlignment="1">
      <alignment horizontal="center" vertical="center"/>
    </xf>
    <xf numFmtId="3" fontId="51" fillId="0" borderId="54" xfId="0" applyNumberFormat="1" applyFont="1" applyFill="1" applyBorder="1" applyAlignment="1">
      <alignment horizontal="center" vertical="center"/>
    </xf>
    <xf numFmtId="3" fontId="51" fillId="0" borderId="51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3" fontId="42" fillId="0" borderId="5" xfId="0" applyNumberFormat="1" applyFont="1" applyFill="1" applyBorder="1" applyAlignment="1">
      <alignment horizontal="center" vertical="center"/>
    </xf>
    <xf numFmtId="3" fontId="42" fillId="0" borderId="37" xfId="0" applyNumberFormat="1" applyFont="1" applyFill="1" applyBorder="1" applyAlignment="1">
      <alignment horizontal="center" vertical="center"/>
    </xf>
    <xf numFmtId="3" fontId="42" fillId="0" borderId="30" xfId="0" applyNumberFormat="1" applyFont="1" applyFill="1" applyBorder="1" applyAlignment="1">
      <alignment horizontal="center" vertical="center"/>
    </xf>
    <xf numFmtId="3" fontId="42" fillId="0" borderId="39" xfId="0" applyNumberFormat="1" applyFont="1" applyFill="1" applyBorder="1" applyAlignment="1">
      <alignment horizontal="center" vertical="center"/>
    </xf>
    <xf numFmtId="3" fontId="50" fillId="0" borderId="54" xfId="0" applyNumberFormat="1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166" fontId="42" fillId="0" borderId="5" xfId="0" applyNumberFormat="1" applyFont="1" applyFill="1" applyBorder="1" applyAlignment="1">
      <alignment horizontal="center" vertical="center"/>
    </xf>
    <xf numFmtId="166" fontId="42" fillId="0" borderId="37" xfId="0" applyNumberFormat="1" applyFont="1" applyFill="1" applyBorder="1" applyAlignment="1">
      <alignment horizontal="center" vertical="center"/>
    </xf>
    <xf numFmtId="3" fontId="42" fillId="0" borderId="54" xfId="0" applyNumberFormat="1" applyFont="1" applyFill="1" applyBorder="1" applyAlignment="1">
      <alignment horizontal="center" vertical="center"/>
    </xf>
    <xf numFmtId="3" fontId="42" fillId="0" borderId="51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Alignment="1">
      <alignment horizontal="center"/>
    </xf>
    <xf numFmtId="2" fontId="49" fillId="0" borderId="9" xfId="0" applyNumberFormat="1" applyFont="1" applyFill="1" applyBorder="1" applyAlignment="1">
      <alignment horizontal="center" vertical="center"/>
    </xf>
    <xf numFmtId="2" fontId="122" fillId="0" borderId="54" xfId="0" applyNumberFormat="1" applyFont="1" applyFill="1" applyBorder="1" applyAlignment="1">
      <alignment horizontal="center" vertical="center"/>
    </xf>
    <xf numFmtId="2" fontId="122" fillId="0" borderId="5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121" fillId="0" borderId="2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3" fontId="42" fillId="0" borderId="9" xfId="0" applyNumberFormat="1" applyFont="1" applyFill="1" applyBorder="1" applyAlignment="1">
      <alignment horizontal="center"/>
    </xf>
    <xf numFmtId="3" fontId="42" fillId="0" borderId="39" xfId="0" applyNumberFormat="1" applyFont="1" applyFill="1" applyBorder="1" applyAlignment="1">
      <alignment horizontal="center"/>
    </xf>
    <xf numFmtId="3" fontId="42" fillId="0" borderId="10" xfId="0" applyNumberFormat="1" applyFont="1" applyFill="1" applyBorder="1" applyAlignment="1">
      <alignment horizontal="center"/>
    </xf>
    <xf numFmtId="3" fontId="42" fillId="0" borderId="37" xfId="0" applyNumberFormat="1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3" fontId="42" fillId="0" borderId="30" xfId="0" applyNumberFormat="1" applyFont="1" applyFill="1" applyBorder="1" applyAlignment="1">
      <alignment horizontal="center"/>
    </xf>
    <xf numFmtId="3" fontId="42" fillId="0" borderId="5" xfId="0" applyNumberFormat="1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 vertical="center"/>
    </xf>
    <xf numFmtId="3" fontId="42" fillId="0" borderId="54" xfId="0" applyNumberFormat="1" applyFont="1" applyFill="1" applyBorder="1" applyAlignment="1">
      <alignment horizontal="center"/>
    </xf>
    <xf numFmtId="3" fontId="42" fillId="0" borderId="51" xfId="0" applyNumberFormat="1" applyFont="1" applyFill="1" applyBorder="1" applyAlignment="1">
      <alignment horizontal="center"/>
    </xf>
    <xf numFmtId="3" fontId="51" fillId="0" borderId="49" xfId="0" applyNumberFormat="1" applyFont="1" applyFill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3" fontId="42" fillId="0" borderId="2" xfId="0" applyNumberFormat="1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left" vertical="center"/>
    </xf>
    <xf numFmtId="0" fontId="42" fillId="0" borderId="42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42" xfId="0" applyFont="1" applyFill="1" applyBorder="1" applyAlignment="1">
      <alignment horizontal="left" vertical="center" wrapText="1"/>
    </xf>
    <xf numFmtId="49" fontId="56" fillId="0" borderId="28" xfId="0" applyNumberFormat="1" applyFont="1" applyFill="1" applyBorder="1" applyAlignment="1">
      <alignment horizontal="left" vertical="center" wrapText="1"/>
    </xf>
    <xf numFmtId="49" fontId="56" fillId="0" borderId="16" xfId="0" applyNumberFormat="1" applyFont="1" applyFill="1" applyBorder="1" applyAlignment="1">
      <alignment horizontal="left" vertical="center" wrapText="1"/>
    </xf>
    <xf numFmtId="49" fontId="56" fillId="0" borderId="42" xfId="0" applyNumberFormat="1" applyFont="1" applyFill="1" applyBorder="1" applyAlignment="1">
      <alignment horizontal="left" vertical="center" wrapText="1"/>
    </xf>
    <xf numFmtId="0" fontId="52" fillId="0" borderId="65" xfId="0" applyFont="1" applyFill="1" applyBorder="1" applyAlignment="1">
      <alignment horizontal="left" vertical="center" wrapText="1"/>
    </xf>
    <xf numFmtId="0" fontId="52" fillId="0" borderId="53" xfId="0" applyFont="1" applyFill="1" applyBorder="1" applyAlignment="1">
      <alignment horizontal="left" vertical="center" wrapText="1"/>
    </xf>
    <xf numFmtId="0" fontId="52" fillId="0" borderId="44" xfId="0" applyFont="1" applyFill="1" applyBorder="1" applyAlignment="1">
      <alignment horizontal="left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center"/>
    </xf>
    <xf numFmtId="2" fontId="51" fillId="0" borderId="54" xfId="0" applyNumberFormat="1" applyFont="1" applyFill="1" applyBorder="1" applyAlignment="1">
      <alignment horizontal="center" vertical="center" wrapText="1"/>
    </xf>
    <xf numFmtId="2" fontId="51" fillId="0" borderId="51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42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58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8" fillId="0" borderId="37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85" fillId="0" borderId="68" xfId="0" applyFont="1" applyFill="1" applyBorder="1" applyAlignment="1">
      <alignment horizontal="left" vertical="center" wrapText="1"/>
    </xf>
    <xf numFmtId="0" fontId="85" fillId="0" borderId="67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42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42" xfId="0" applyFont="1" applyFill="1" applyBorder="1" applyAlignment="1">
      <alignment vertical="center" wrapText="1"/>
    </xf>
    <xf numFmtId="0" fontId="83" fillId="0" borderId="0" xfId="0" applyFont="1" applyFill="1" applyAlignment="1">
      <alignment horizontal="center" wrapText="1"/>
    </xf>
    <xf numFmtId="0" fontId="49" fillId="0" borderId="0" xfId="0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0" fontId="52" fillId="0" borderId="66" xfId="0" applyNumberFormat="1" applyFont="1" applyFill="1" applyBorder="1" applyAlignment="1">
      <alignment horizontal="center" vertical="center"/>
    </xf>
    <xf numFmtId="2" fontId="51" fillId="0" borderId="70" xfId="0" applyNumberFormat="1" applyFont="1" applyFill="1" applyBorder="1" applyAlignment="1">
      <alignment horizontal="center" vertical="center" wrapText="1"/>
    </xf>
    <xf numFmtId="2" fontId="51" fillId="0" borderId="71" xfId="0" applyNumberFormat="1" applyFont="1" applyFill="1" applyBorder="1" applyAlignment="1">
      <alignment horizontal="center" vertical="center" wrapText="1"/>
    </xf>
    <xf numFmtId="0" fontId="51" fillId="0" borderId="65" xfId="0" applyFont="1" applyFill="1" applyBorder="1" applyAlignment="1">
      <alignment vertical="center" wrapText="1"/>
    </xf>
    <xf numFmtId="0" fontId="51" fillId="0" borderId="53" xfId="0" applyFont="1" applyFill="1" applyBorder="1" applyAlignment="1">
      <alignment vertical="center" wrapText="1"/>
    </xf>
    <xf numFmtId="0" fontId="51" fillId="0" borderId="44" xfId="0" applyFont="1" applyFill="1" applyBorder="1" applyAlignment="1">
      <alignment vertical="center" wrapText="1"/>
    </xf>
    <xf numFmtId="0" fontId="51" fillId="0" borderId="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47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right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center" vertical="center" wrapText="1"/>
    </xf>
    <xf numFmtId="49" fontId="41" fillId="0" borderId="30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66" xfId="0" applyNumberFormat="1" applyFont="1" applyFill="1" applyBorder="1" applyAlignment="1">
      <alignment horizontal="center" vertical="center" wrapText="1"/>
    </xf>
    <xf numFmtId="2" fontId="41" fillId="0" borderId="11" xfId="0" applyNumberFormat="1" applyFont="1" applyFill="1" applyBorder="1" applyAlignment="1">
      <alignment horizontal="center" vertical="center" wrapText="1"/>
    </xf>
    <xf numFmtId="2" fontId="41" fillId="0" borderId="57" xfId="0" applyNumberFormat="1" applyFont="1" applyFill="1" applyBorder="1" applyAlignment="1">
      <alignment horizontal="center" vertical="center" wrapText="1"/>
    </xf>
    <xf numFmtId="2" fontId="41" fillId="0" borderId="43" xfId="0" applyNumberFormat="1" applyFont="1" applyFill="1" applyBorder="1" applyAlignment="1">
      <alignment horizontal="center" vertical="center" wrapText="1"/>
    </xf>
    <xf numFmtId="2" fontId="41" fillId="0" borderId="67" xfId="0" applyNumberFormat="1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>
      <alignment horizontal="center" vertical="center" wrapText="1"/>
    </xf>
    <xf numFmtId="49" fontId="41" fillId="0" borderId="3" xfId="0" applyNumberFormat="1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2" fontId="41" fillId="0" borderId="54" xfId="0" applyNumberFormat="1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vertical="center"/>
    </xf>
    <xf numFmtId="0" fontId="121" fillId="0" borderId="51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center" vertical="justify"/>
    </xf>
    <xf numFmtId="0" fontId="126" fillId="0" borderId="33" xfId="0" applyFont="1" applyFill="1" applyBorder="1" applyAlignment="1">
      <alignment horizontal="center" vertical="center" wrapText="1"/>
    </xf>
    <xf numFmtId="0" fontId="126" fillId="0" borderId="67" xfId="0" applyFont="1" applyFill="1" applyBorder="1" applyAlignment="1">
      <alignment horizontal="center" vertical="center" wrapText="1"/>
    </xf>
    <xf numFmtId="0" fontId="125" fillId="0" borderId="26" xfId="0" applyFont="1" applyFill="1" applyBorder="1" applyAlignment="1">
      <alignment horizontal="center" vertical="center" wrapText="1"/>
    </xf>
    <xf numFmtId="0" fontId="125" fillId="0" borderId="63" xfId="0" applyFont="1" applyFill="1" applyBorder="1" applyAlignment="1">
      <alignment horizontal="center" vertical="center" wrapText="1"/>
    </xf>
    <xf numFmtId="0" fontId="125" fillId="0" borderId="27" xfId="0" applyFont="1" applyFill="1" applyBorder="1" applyAlignment="1">
      <alignment horizontal="center" vertical="center" wrapText="1"/>
    </xf>
    <xf numFmtId="0" fontId="126" fillId="0" borderId="11" xfId="0" applyFont="1" applyFill="1" applyBorder="1" applyAlignment="1">
      <alignment horizontal="center" vertical="center" wrapText="1"/>
    </xf>
    <xf numFmtId="0" fontId="126" fillId="0" borderId="43" xfId="0" applyFont="1" applyFill="1" applyBorder="1" applyAlignment="1">
      <alignment horizontal="center" vertical="center" wrapText="1"/>
    </xf>
    <xf numFmtId="0" fontId="126" fillId="0" borderId="59" xfId="0" applyFont="1" applyFill="1" applyBorder="1" applyAlignment="1">
      <alignment horizontal="center" vertical="center" wrapText="1"/>
    </xf>
    <xf numFmtId="0" fontId="126" fillId="0" borderId="64" xfId="0" applyFont="1" applyFill="1" applyBorder="1" applyAlignment="1">
      <alignment horizontal="center" vertical="center" wrapText="1"/>
    </xf>
    <xf numFmtId="0" fontId="126" fillId="0" borderId="57" xfId="0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65" xfId="0" applyFont="1" applyFill="1" applyBorder="1" applyAlignment="1">
      <alignment horizontal="center" vertical="top" wrapText="1"/>
    </xf>
    <xf numFmtId="0" fontId="125" fillId="0" borderId="72" xfId="0" applyFont="1" applyFill="1" applyBorder="1" applyAlignment="1">
      <alignment horizontal="center" vertical="center" wrapText="1"/>
    </xf>
    <xf numFmtId="0" fontId="126" fillId="0" borderId="41" xfId="0" applyFont="1" applyFill="1" applyBorder="1" applyAlignment="1">
      <alignment horizontal="center" vertical="center" wrapText="1"/>
    </xf>
    <xf numFmtId="0" fontId="126" fillId="0" borderId="69" xfId="0" applyFont="1" applyFill="1" applyBorder="1" applyAlignment="1">
      <alignment horizontal="center" vertical="center" wrapText="1"/>
    </xf>
    <xf numFmtId="0" fontId="126" fillId="0" borderId="34" xfId="0" applyFont="1" applyFill="1" applyBorder="1" applyAlignment="1">
      <alignment horizontal="center" vertical="center" wrapText="1"/>
    </xf>
    <xf numFmtId="0" fontId="126" fillId="0" borderId="68" xfId="0" applyFont="1" applyFill="1" applyBorder="1" applyAlignment="1">
      <alignment horizontal="center" vertical="center" wrapText="1"/>
    </xf>
    <xf numFmtId="49" fontId="58" fillId="2" borderId="54" xfId="0" applyNumberFormat="1" applyFont="1" applyFill="1" applyBorder="1" applyAlignment="1">
      <alignment horizontal="center" vertical="center" wrapText="1"/>
    </xf>
    <xf numFmtId="49" fontId="58" fillId="2" borderId="49" xfId="0" applyNumberFormat="1" applyFont="1" applyFill="1" applyBorder="1" applyAlignment="1">
      <alignment horizontal="center" vertical="center" wrapText="1"/>
    </xf>
    <xf numFmtId="49" fontId="58" fillId="2" borderId="51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center" wrapText="1"/>
    </xf>
    <xf numFmtId="49" fontId="58" fillId="0" borderId="54" xfId="0" applyNumberFormat="1" applyFont="1" applyFill="1" applyBorder="1" applyAlignment="1">
      <alignment horizontal="center" vertical="center" wrapText="1"/>
    </xf>
    <xf numFmtId="49" fontId="58" fillId="0" borderId="49" xfId="0" applyNumberFormat="1" applyFont="1" applyFill="1" applyBorder="1" applyAlignment="1">
      <alignment horizontal="center" vertical="center" wrapText="1"/>
    </xf>
    <xf numFmtId="49" fontId="58" fillId="0" borderId="5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top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0" fontId="53" fillId="0" borderId="54" xfId="0" applyNumberFormat="1" applyFont="1" applyFill="1" applyBorder="1" applyAlignment="1">
      <alignment horizontal="center" vertical="center"/>
    </xf>
    <xf numFmtId="0" fontId="53" fillId="0" borderId="51" xfId="0" applyNumberFormat="1" applyFont="1" applyFill="1" applyBorder="1" applyAlignment="1">
      <alignment horizontal="center" vertical="center"/>
    </xf>
    <xf numFmtId="1" fontId="58" fillId="0" borderId="54" xfId="0" applyNumberFormat="1" applyFont="1" applyFill="1" applyBorder="1" applyAlignment="1">
      <alignment horizontal="center" vertical="center"/>
    </xf>
    <xf numFmtId="1" fontId="58" fillId="0" borderId="51" xfId="0" applyNumberFormat="1" applyFont="1" applyFill="1" applyBorder="1" applyAlignment="1">
      <alignment horizontal="center" vertical="center"/>
    </xf>
    <xf numFmtId="1" fontId="53" fillId="0" borderId="54" xfId="0" applyNumberFormat="1" applyFont="1" applyFill="1" applyBorder="1" applyAlignment="1">
      <alignment horizontal="center" vertical="center"/>
    </xf>
    <xf numFmtId="1" fontId="53" fillId="0" borderId="51" xfId="0" applyNumberFormat="1" applyFont="1" applyFill="1" applyBorder="1" applyAlignment="1">
      <alignment horizontal="center" vertical="center"/>
    </xf>
    <xf numFmtId="2" fontId="53" fillId="0" borderId="54" xfId="0" applyNumberFormat="1" applyFont="1" applyFill="1" applyBorder="1" applyAlignment="1">
      <alignment horizontal="center" vertical="center"/>
    </xf>
    <xf numFmtId="2" fontId="53" fillId="0" borderId="51" xfId="0" applyNumberFormat="1" applyFont="1" applyFill="1" applyBorder="1" applyAlignment="1">
      <alignment horizontal="center" vertical="center"/>
    </xf>
    <xf numFmtId="4" fontId="53" fillId="0" borderId="54" xfId="0" applyNumberFormat="1" applyFont="1" applyFill="1" applyBorder="1" applyAlignment="1">
      <alignment horizontal="center" vertical="center"/>
    </xf>
    <xf numFmtId="4" fontId="53" fillId="0" borderId="51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top" wrapText="1"/>
    </xf>
    <xf numFmtId="0" fontId="121" fillId="0" borderId="30" xfId="0" applyFont="1" applyFill="1" applyBorder="1" applyAlignment="1">
      <alignment vertical="center"/>
    </xf>
    <xf numFmtId="0" fontId="42" fillId="3" borderId="1" xfId="0" applyFont="1" applyFill="1" applyBorder="1" applyAlignment="1">
      <alignment horizontal="left" vertical="center" wrapText="1"/>
    </xf>
    <xf numFmtId="0" fontId="42" fillId="3" borderId="2" xfId="0" applyFont="1" applyFill="1" applyBorder="1" applyAlignment="1">
      <alignment horizontal="left" vertical="center" wrapText="1"/>
    </xf>
    <xf numFmtId="0" fontId="41" fillId="0" borderId="37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left"/>
    </xf>
    <xf numFmtId="0" fontId="42" fillId="0" borderId="38" xfId="0" applyFont="1" applyFill="1" applyBorder="1" applyAlignment="1">
      <alignment horizontal="left"/>
    </xf>
    <xf numFmtId="0" fontId="42" fillId="0" borderId="4" xfId="0" applyFont="1" applyFill="1" applyBorder="1" applyAlignment="1">
      <alignment horizontal="left" vertical="center" wrapText="1"/>
    </xf>
    <xf numFmtId="0" fontId="42" fillId="0" borderId="38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left"/>
    </xf>
    <xf numFmtId="0" fontId="42" fillId="0" borderId="39" xfId="0" applyFont="1" applyFill="1" applyBorder="1" applyAlignment="1">
      <alignment horizontal="left"/>
    </xf>
    <xf numFmtId="0" fontId="41" fillId="0" borderId="54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left" vertical="center" wrapText="1"/>
    </xf>
    <xf numFmtId="0" fontId="42" fillId="0" borderId="37" xfId="0" applyFont="1" applyFill="1" applyBorder="1" applyAlignment="1">
      <alignment horizontal="left" vertical="center" wrapText="1"/>
    </xf>
    <xf numFmtId="0" fontId="42" fillId="0" borderId="54" xfId="0" applyFont="1" applyFill="1" applyBorder="1" applyAlignment="1">
      <alignment horizontal="left" vertical="center"/>
    </xf>
    <xf numFmtId="0" fontId="42" fillId="0" borderId="51" xfId="0" applyFont="1" applyFill="1" applyBorder="1" applyAlignment="1">
      <alignment horizontal="left" vertical="center"/>
    </xf>
    <xf numFmtId="0" fontId="42" fillId="0" borderId="54" xfId="0" applyFont="1" applyFill="1" applyBorder="1" applyAlignment="1">
      <alignment horizontal="left" wrapText="1"/>
    </xf>
    <xf numFmtId="0" fontId="42" fillId="0" borderId="51" xfId="0" applyFont="1" applyFill="1" applyBorder="1" applyAlignment="1">
      <alignment horizontal="left" wrapText="1"/>
    </xf>
    <xf numFmtId="0" fontId="42" fillId="0" borderId="54" xfId="0" applyFont="1" applyFill="1" applyBorder="1" applyAlignment="1">
      <alignment horizontal="left" vertical="center" wrapText="1"/>
    </xf>
    <xf numFmtId="0" fontId="42" fillId="0" borderId="51" xfId="0" applyFont="1" applyFill="1" applyBorder="1" applyAlignment="1">
      <alignment horizontal="left" vertical="center" wrapText="1"/>
    </xf>
    <xf numFmtId="166" fontId="42" fillId="0" borderId="4" xfId="0" applyNumberFormat="1" applyFont="1" applyFill="1" applyBorder="1" applyAlignment="1">
      <alignment horizontal="center" vertical="center"/>
    </xf>
    <xf numFmtId="166" fontId="42" fillId="0" borderId="38" xfId="0" applyNumberFormat="1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/>
    </xf>
    <xf numFmtId="0" fontId="41" fillId="0" borderId="37" xfId="0" applyFont="1" applyFill="1" applyBorder="1" applyAlignment="1">
      <alignment horizontal="left"/>
    </xf>
    <xf numFmtId="166" fontId="42" fillId="0" borderId="4" xfId="0" applyNumberFormat="1" applyFont="1" applyFill="1" applyBorder="1" applyAlignment="1">
      <alignment horizontal="left" wrapText="1"/>
    </xf>
    <xf numFmtId="166" fontId="42" fillId="0" borderId="38" xfId="0" applyNumberFormat="1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 wrapText="1"/>
    </xf>
    <xf numFmtId="0" fontId="42" fillId="0" borderId="38" xfId="0" applyFont="1" applyFill="1" applyBorder="1" applyAlignment="1">
      <alignment horizontal="left" wrapText="1"/>
    </xf>
    <xf numFmtId="0" fontId="42" fillId="0" borderId="30" xfId="0" applyFont="1" applyFill="1" applyBorder="1" applyAlignment="1">
      <alignment horizontal="left" wrapText="1"/>
    </xf>
    <xf numFmtId="0" fontId="42" fillId="0" borderId="39" xfId="0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 vertical="center"/>
    </xf>
    <xf numFmtId="0" fontId="42" fillId="0" borderId="38" xfId="0" applyFont="1" applyFill="1" applyBorder="1" applyAlignment="1">
      <alignment horizontal="left" vertical="center"/>
    </xf>
    <xf numFmtId="0" fontId="42" fillId="0" borderId="30" xfId="0" applyFont="1" applyFill="1" applyBorder="1" applyAlignment="1">
      <alignment horizontal="left" vertical="center"/>
    </xf>
    <xf numFmtId="0" fontId="42" fillId="0" borderId="39" xfId="0" applyFont="1" applyFill="1" applyBorder="1" applyAlignment="1">
      <alignment horizontal="left" vertical="center"/>
    </xf>
    <xf numFmtId="0" fontId="41" fillId="0" borderId="54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166" fontId="42" fillId="0" borderId="30" xfId="0" applyNumberFormat="1" applyFont="1" applyFill="1" applyBorder="1" applyAlignment="1">
      <alignment horizontal="center" vertical="center"/>
    </xf>
    <xf numFmtId="166" fontId="42" fillId="0" borderId="39" xfId="0" applyNumberFormat="1" applyFont="1" applyFill="1" applyBorder="1" applyAlignment="1">
      <alignment horizontal="center" vertical="center"/>
    </xf>
    <xf numFmtId="166" fontId="42" fillId="0" borderId="54" xfId="0" applyNumberFormat="1" applyFont="1" applyFill="1" applyBorder="1" applyAlignment="1">
      <alignment horizontal="center" vertical="center"/>
    </xf>
    <xf numFmtId="166" fontId="42" fillId="0" borderId="51" xfId="0" applyNumberFormat="1" applyFont="1" applyFill="1" applyBorder="1" applyAlignment="1">
      <alignment horizontal="center" vertical="center"/>
    </xf>
    <xf numFmtId="4" fontId="42" fillId="0" borderId="4" xfId="0" applyNumberFormat="1" applyFont="1" applyFill="1" applyBorder="1" applyAlignment="1">
      <alignment horizontal="center" vertical="center" wrapText="1"/>
    </xf>
    <xf numFmtId="4" fontId="42" fillId="0" borderId="38" xfId="0" applyNumberFormat="1" applyFont="1" applyFill="1" applyBorder="1" applyAlignment="1">
      <alignment horizontal="center" vertical="center" wrapText="1"/>
    </xf>
    <xf numFmtId="4" fontId="42" fillId="0" borderId="30" xfId="0" applyNumberFormat="1" applyFont="1" applyFill="1" applyBorder="1" applyAlignment="1">
      <alignment horizontal="center" vertical="center"/>
    </xf>
    <xf numFmtId="4" fontId="42" fillId="0" borderId="39" xfId="0" applyNumberFormat="1" applyFont="1" applyFill="1" applyBorder="1" applyAlignment="1">
      <alignment horizontal="center" vertical="center"/>
    </xf>
    <xf numFmtId="4" fontId="42" fillId="0" borderId="5" xfId="0" applyNumberFormat="1" applyFont="1" applyFill="1" applyBorder="1" applyAlignment="1">
      <alignment horizontal="center" vertical="center"/>
    </xf>
    <xf numFmtId="4" fontId="42" fillId="0" borderId="37" xfId="0" applyNumberFormat="1" applyFont="1" applyFill="1" applyBorder="1" applyAlignment="1">
      <alignment horizontal="center" vertical="center"/>
    </xf>
    <xf numFmtId="166" fontId="41" fillId="0" borderId="5" xfId="0" applyNumberFormat="1" applyFont="1" applyFill="1" applyBorder="1" applyAlignment="1">
      <alignment horizontal="center" vertical="center"/>
    </xf>
    <xf numFmtId="166" fontId="41" fillId="0" borderId="37" xfId="0" applyNumberFormat="1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167" fontId="53" fillId="0" borderId="54" xfId="0" applyNumberFormat="1" applyFont="1" applyFill="1" applyBorder="1" applyAlignment="1">
      <alignment horizontal="center" vertical="center"/>
    </xf>
    <xf numFmtId="167" fontId="53" fillId="0" borderId="51" xfId="0" applyNumberFormat="1" applyFont="1" applyFill="1" applyBorder="1" applyAlignment="1">
      <alignment horizontal="center" vertical="center"/>
    </xf>
    <xf numFmtId="166" fontId="42" fillId="0" borderId="54" xfId="0" applyNumberFormat="1" applyFont="1" applyFill="1" applyBorder="1" applyAlignment="1">
      <alignment horizontal="center" vertical="center" wrapText="1"/>
    </xf>
    <xf numFmtId="166" fontId="42" fillId="0" borderId="51" xfId="0" applyNumberFormat="1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65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54" xfId="0" applyNumberFormat="1" applyFont="1" applyFill="1" applyBorder="1" applyAlignment="1">
      <alignment horizontal="center" vertical="center" wrapText="1"/>
    </xf>
    <xf numFmtId="0" fontId="53" fillId="0" borderId="51" xfId="0" applyNumberFormat="1" applyFont="1" applyFill="1" applyBorder="1" applyAlignment="1">
      <alignment horizontal="center" vertical="center" wrapText="1"/>
    </xf>
    <xf numFmtId="167" fontId="53" fillId="0" borderId="54" xfId="0" applyNumberFormat="1" applyFont="1" applyFill="1" applyBorder="1" applyAlignment="1">
      <alignment horizontal="center" vertical="center" wrapText="1"/>
    </xf>
    <xf numFmtId="167" fontId="53" fillId="0" borderId="51" xfId="0" applyNumberFormat="1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 wrapText="1"/>
    </xf>
    <xf numFmtId="2" fontId="53" fillId="0" borderId="51" xfId="0" applyNumberFormat="1" applyFont="1" applyFill="1" applyBorder="1" applyAlignment="1">
      <alignment horizontal="center" vertical="center" wrapText="1"/>
    </xf>
    <xf numFmtId="4" fontId="53" fillId="0" borderId="54" xfId="0" applyNumberFormat="1" applyFont="1" applyFill="1" applyBorder="1" applyAlignment="1">
      <alignment horizontal="center" vertical="center" wrapText="1"/>
    </xf>
    <xf numFmtId="4" fontId="53" fillId="0" borderId="51" xfId="0" applyNumberFormat="1" applyFont="1" applyFill="1" applyBorder="1" applyAlignment="1">
      <alignment horizontal="center" vertical="center" wrapText="1"/>
    </xf>
    <xf numFmtId="2" fontId="41" fillId="0" borderId="49" xfId="0" applyNumberFormat="1" applyFont="1" applyFill="1" applyBorder="1" applyAlignment="1">
      <alignment horizontal="center" vertical="center"/>
    </xf>
    <xf numFmtId="2" fontId="41" fillId="0" borderId="51" xfId="0" applyNumberFormat="1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74" fillId="5" borderId="54" xfId="0" applyFont="1" applyFill="1" applyBorder="1" applyAlignment="1">
      <alignment horizontal="center" vertical="center" wrapText="1"/>
    </xf>
    <xf numFmtId="0" fontId="74" fillId="5" borderId="51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74" fillId="5" borderId="1" xfId="0" applyFont="1" applyFill="1" applyBorder="1" applyAlignment="1">
      <alignment horizontal="center" vertical="center" wrapText="1"/>
    </xf>
    <xf numFmtId="0" fontId="74" fillId="5" borderId="2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 wrapText="1"/>
    </xf>
    <xf numFmtId="170" fontId="53" fillId="0" borderId="5" xfId="1" applyNumberFormat="1" applyFont="1" applyFill="1" applyBorder="1" applyAlignment="1">
      <alignment horizontal="center" vertical="center"/>
    </xf>
    <xf numFmtId="170" fontId="53" fillId="0" borderId="10" xfId="1" applyNumberFormat="1" applyFont="1" applyFill="1" applyBorder="1" applyAlignment="1">
      <alignment horizontal="center" vertical="center"/>
    </xf>
    <xf numFmtId="170" fontId="53" fillId="0" borderId="37" xfId="1" applyNumberFormat="1" applyFont="1" applyFill="1" applyBorder="1" applyAlignment="1">
      <alignment horizontal="center" vertical="center"/>
    </xf>
    <xf numFmtId="170" fontId="53" fillId="0" borderId="4" xfId="1" applyNumberFormat="1" applyFont="1" applyFill="1" applyBorder="1" applyAlignment="1">
      <alignment horizontal="center" vertical="center"/>
    </xf>
    <xf numFmtId="170" fontId="53" fillId="0" borderId="0" xfId="1" applyNumberFormat="1" applyFont="1" applyFill="1" applyBorder="1" applyAlignment="1">
      <alignment horizontal="center" vertical="center"/>
    </xf>
    <xf numFmtId="170" fontId="53" fillId="0" borderId="38" xfId="1" applyNumberFormat="1" applyFont="1" applyFill="1" applyBorder="1" applyAlignment="1">
      <alignment horizontal="center" vertical="center"/>
    </xf>
    <xf numFmtId="170" fontId="53" fillId="0" borderId="30" xfId="1" applyNumberFormat="1" applyFont="1" applyFill="1" applyBorder="1" applyAlignment="1">
      <alignment horizontal="center" vertical="center"/>
    </xf>
    <xf numFmtId="170" fontId="53" fillId="0" borderId="9" xfId="1" applyNumberFormat="1" applyFont="1" applyFill="1" applyBorder="1" applyAlignment="1">
      <alignment horizontal="center" vertical="center"/>
    </xf>
    <xf numFmtId="170" fontId="53" fillId="0" borderId="39" xfId="1" applyNumberFormat="1" applyFont="1" applyFill="1" applyBorder="1" applyAlignment="1">
      <alignment horizontal="center" vertical="center"/>
    </xf>
    <xf numFmtId="1" fontId="58" fillId="0" borderId="75" xfId="0" applyNumberFormat="1" applyFont="1" applyFill="1" applyBorder="1" applyAlignment="1">
      <alignment horizontal="center" vertical="center"/>
    </xf>
    <xf numFmtId="1" fontId="58" fillId="0" borderId="7" xfId="0" applyNumberFormat="1" applyFont="1" applyFill="1" applyBorder="1" applyAlignment="1">
      <alignment horizontal="center" vertical="center"/>
    </xf>
    <xf numFmtId="1" fontId="58" fillId="0" borderId="76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63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0" fontId="58" fillId="0" borderId="73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 wrapText="1"/>
    </xf>
    <xf numFmtId="0" fontId="53" fillId="0" borderId="72" xfId="0" applyFont="1" applyFill="1" applyBorder="1" applyAlignment="1">
      <alignment horizontal="center" vertical="center" wrapText="1"/>
    </xf>
    <xf numFmtId="2" fontId="53" fillId="0" borderId="49" xfId="0" applyNumberFormat="1" applyFont="1" applyFill="1" applyBorder="1" applyAlignment="1">
      <alignment horizontal="center" vertical="center" wrapText="1"/>
    </xf>
    <xf numFmtId="1" fontId="58" fillId="0" borderId="88" xfId="0" applyNumberFormat="1" applyFont="1" applyFill="1" applyBorder="1" applyAlignment="1">
      <alignment horizontal="center" vertical="center"/>
    </xf>
    <xf numFmtId="1" fontId="58" fillId="0" borderId="8" xfId="0" applyNumberFormat="1" applyFont="1" applyFill="1" applyBorder="1" applyAlignment="1">
      <alignment horizontal="center" vertical="center"/>
    </xf>
    <xf numFmtId="1" fontId="58" fillId="0" borderId="55" xfId="0" applyNumberFormat="1" applyFont="1" applyFill="1" applyBorder="1" applyAlignment="1">
      <alignment horizontal="center" vertical="center"/>
    </xf>
    <xf numFmtId="167" fontId="53" fillId="0" borderId="87" xfId="0" applyNumberFormat="1" applyFont="1" applyFill="1" applyBorder="1" applyAlignment="1">
      <alignment horizontal="center" vertical="center"/>
    </xf>
    <xf numFmtId="167" fontId="53" fillId="0" borderId="6" xfId="0" applyNumberFormat="1" applyFont="1" applyFill="1" applyBorder="1" applyAlignment="1">
      <alignment horizontal="center" vertical="center"/>
    </xf>
    <xf numFmtId="167" fontId="53" fillId="0" borderId="74" xfId="0" applyNumberFormat="1" applyFont="1" applyFill="1" applyBorder="1" applyAlignment="1">
      <alignment horizontal="center" vertical="center"/>
    </xf>
    <xf numFmtId="167" fontId="53" fillId="0" borderId="75" xfId="0" applyNumberFormat="1" applyFont="1" applyFill="1" applyBorder="1" applyAlignment="1">
      <alignment horizontal="center" vertical="center"/>
    </xf>
    <xf numFmtId="167" fontId="53" fillId="0" borderId="7" xfId="0" applyNumberFormat="1" applyFont="1" applyFill="1" applyBorder="1" applyAlignment="1">
      <alignment horizontal="center" vertical="center"/>
    </xf>
    <xf numFmtId="167" fontId="53" fillId="0" borderId="76" xfId="0" applyNumberFormat="1" applyFont="1" applyFill="1" applyBorder="1" applyAlignment="1">
      <alignment horizontal="center" vertical="center"/>
    </xf>
    <xf numFmtId="167" fontId="53" fillId="0" borderId="5" xfId="0" applyNumberFormat="1" applyFont="1" applyFill="1" applyBorder="1" applyAlignment="1">
      <alignment horizontal="center" vertical="center" wrapText="1"/>
    </xf>
    <xf numFmtId="167" fontId="53" fillId="0" borderId="10" xfId="0" applyNumberFormat="1" applyFont="1" applyFill="1" applyBorder="1" applyAlignment="1">
      <alignment horizontal="center" vertical="center" wrapText="1"/>
    </xf>
    <xf numFmtId="167" fontId="53" fillId="0" borderId="37" xfId="0" applyNumberFormat="1" applyFont="1" applyFill="1" applyBorder="1" applyAlignment="1">
      <alignment horizontal="center" vertical="center" wrapText="1"/>
    </xf>
    <xf numFmtId="167" fontId="53" fillId="0" borderId="4" xfId="0" applyNumberFormat="1" applyFont="1" applyFill="1" applyBorder="1" applyAlignment="1">
      <alignment horizontal="center" vertical="center" wrapText="1"/>
    </xf>
    <xf numFmtId="167" fontId="53" fillId="0" borderId="0" xfId="0" applyNumberFormat="1" applyFont="1" applyFill="1" applyBorder="1" applyAlignment="1">
      <alignment horizontal="center" vertical="center" wrapText="1"/>
    </xf>
    <xf numFmtId="167" fontId="53" fillId="0" borderId="38" xfId="0" applyNumberFormat="1" applyFont="1" applyFill="1" applyBorder="1" applyAlignment="1">
      <alignment horizontal="center" vertical="center" wrapText="1"/>
    </xf>
    <xf numFmtId="1" fontId="58" fillId="0" borderId="87" xfId="0" applyNumberFormat="1" applyFont="1" applyFill="1" applyBorder="1" applyAlignment="1">
      <alignment horizontal="center" vertical="center"/>
    </xf>
    <xf numFmtId="1" fontId="58" fillId="0" borderId="6" xfId="0" applyNumberFormat="1" applyFont="1" applyFill="1" applyBorder="1" applyAlignment="1">
      <alignment horizontal="center" vertical="center"/>
    </xf>
    <xf numFmtId="1" fontId="58" fillId="0" borderId="74" xfId="0" applyNumberFormat="1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76" xfId="0" applyFont="1" applyFill="1" applyBorder="1" applyAlignment="1">
      <alignment horizontal="center" vertical="center"/>
    </xf>
    <xf numFmtId="167" fontId="53" fillId="0" borderId="30" xfId="0" applyNumberFormat="1" applyFont="1" applyFill="1" applyBorder="1" applyAlignment="1">
      <alignment horizontal="center" vertical="center" wrapText="1"/>
    </xf>
    <xf numFmtId="167" fontId="53" fillId="0" borderId="9" xfId="0" applyNumberFormat="1" applyFont="1" applyFill="1" applyBorder="1" applyAlignment="1">
      <alignment horizontal="center" vertical="center" wrapText="1"/>
    </xf>
    <xf numFmtId="167" fontId="53" fillId="0" borderId="39" xfId="0" applyNumberFormat="1" applyFont="1" applyFill="1" applyBorder="1" applyAlignment="1">
      <alignment horizontal="center" vertical="center" wrapText="1"/>
    </xf>
    <xf numFmtId="49" fontId="58" fillId="0" borderId="5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37" xfId="0" applyNumberFormat="1" applyFont="1" applyFill="1" applyBorder="1" applyAlignment="1">
      <alignment horizontal="center" vertical="center" wrapText="1"/>
    </xf>
    <xf numFmtId="49" fontId="58" fillId="0" borderId="4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49" fontId="58" fillId="0" borderId="38" xfId="0" applyNumberFormat="1" applyFont="1" applyFill="1" applyBorder="1" applyAlignment="1">
      <alignment horizontal="center" vertical="center" wrapText="1"/>
    </xf>
    <xf numFmtId="49" fontId="58" fillId="0" borderId="30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49" fontId="58" fillId="0" borderId="39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167" fontId="53" fillId="0" borderId="75" xfId="1" applyNumberFormat="1" applyFont="1" applyFill="1" applyBorder="1" applyAlignment="1">
      <alignment horizontal="center" vertical="center"/>
    </xf>
    <xf numFmtId="167" fontId="53" fillId="0" borderId="7" xfId="1" applyNumberFormat="1" applyFont="1" applyFill="1" applyBorder="1" applyAlignment="1">
      <alignment horizontal="center" vertical="center"/>
    </xf>
    <xf numFmtId="167" fontId="53" fillId="0" borderId="76" xfId="1" applyNumberFormat="1" applyFont="1" applyFill="1" applyBorder="1" applyAlignment="1">
      <alignment horizontal="center" vertical="center"/>
    </xf>
    <xf numFmtId="168" fontId="58" fillId="0" borderId="5" xfId="0" applyNumberFormat="1" applyFont="1" applyFill="1" applyBorder="1" applyAlignment="1">
      <alignment horizontal="center" vertical="center" wrapText="1"/>
    </xf>
    <xf numFmtId="168" fontId="58" fillId="0" borderId="10" xfId="0" applyNumberFormat="1" applyFont="1" applyFill="1" applyBorder="1" applyAlignment="1">
      <alignment horizontal="center" vertical="center" wrapText="1"/>
    </xf>
    <xf numFmtId="168" fontId="58" fillId="0" borderId="37" xfId="0" applyNumberFormat="1" applyFont="1" applyFill="1" applyBorder="1" applyAlignment="1">
      <alignment horizontal="center" vertical="center" wrapText="1"/>
    </xf>
    <xf numFmtId="168" fontId="58" fillId="0" borderId="4" xfId="0" applyNumberFormat="1" applyFont="1" applyFill="1" applyBorder="1" applyAlignment="1">
      <alignment horizontal="center" vertical="center" wrapText="1"/>
    </xf>
    <xf numFmtId="168" fontId="58" fillId="0" borderId="0" xfId="0" applyNumberFormat="1" applyFont="1" applyFill="1" applyBorder="1" applyAlignment="1">
      <alignment horizontal="center" vertical="center" wrapText="1"/>
    </xf>
    <xf numFmtId="168" fontId="58" fillId="0" borderId="38" xfId="0" applyNumberFormat="1" applyFont="1" applyFill="1" applyBorder="1" applyAlignment="1">
      <alignment horizontal="center" vertical="center" wrapText="1"/>
    </xf>
    <xf numFmtId="168" fontId="58" fillId="0" borderId="30" xfId="0" applyNumberFormat="1" applyFont="1" applyFill="1" applyBorder="1" applyAlignment="1">
      <alignment horizontal="center" vertical="center" wrapText="1"/>
    </xf>
    <xf numFmtId="168" fontId="58" fillId="0" borderId="9" xfId="0" applyNumberFormat="1" applyFont="1" applyFill="1" applyBorder="1" applyAlignment="1">
      <alignment horizontal="center" vertical="center" wrapText="1"/>
    </xf>
    <xf numFmtId="168" fontId="58" fillId="0" borderId="39" xfId="0" applyNumberFormat="1" applyFont="1" applyFill="1" applyBorder="1" applyAlignment="1">
      <alignment horizontal="center" vertical="center" wrapText="1"/>
    </xf>
    <xf numFmtId="167" fontId="53" fillId="0" borderId="37" xfId="1" applyNumberFormat="1" applyFont="1" applyFill="1" applyBorder="1" applyAlignment="1">
      <alignment horizontal="center" vertical="center"/>
    </xf>
    <xf numFmtId="167" fontId="53" fillId="0" borderId="38" xfId="1" applyNumberFormat="1" applyFont="1" applyFill="1" applyBorder="1" applyAlignment="1">
      <alignment horizontal="center" vertical="center"/>
    </xf>
    <xf numFmtId="167" fontId="53" fillId="0" borderId="39" xfId="1" applyNumberFormat="1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167" fontId="53" fillId="0" borderId="37" xfId="0" applyNumberFormat="1" applyFont="1" applyFill="1" applyBorder="1" applyAlignment="1">
      <alignment horizontal="center" vertical="center"/>
    </xf>
    <xf numFmtId="167" fontId="53" fillId="0" borderId="38" xfId="0" applyNumberFormat="1" applyFont="1" applyFill="1" applyBorder="1" applyAlignment="1">
      <alignment horizontal="center" vertical="center"/>
    </xf>
    <xf numFmtId="167" fontId="53" fillId="0" borderId="39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1" fontId="58" fillId="0" borderId="0" xfId="0" applyNumberFormat="1" applyFont="1" applyFill="1" applyBorder="1" applyAlignment="1">
      <alignment horizontal="center" vertical="center"/>
    </xf>
    <xf numFmtId="1" fontId="58" fillId="0" borderId="9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left" vertical="top" wrapText="1"/>
    </xf>
    <xf numFmtId="0" fontId="61" fillId="2" borderId="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1" fontId="58" fillId="0" borderId="59" xfId="0" applyNumberFormat="1" applyFont="1" applyFill="1" applyBorder="1" applyAlignment="1">
      <alignment horizontal="center" vertical="center"/>
    </xf>
    <xf numFmtId="1" fontId="58" fillId="0" borderId="58" xfId="0" applyNumberFormat="1" applyFont="1" applyFill="1" applyBorder="1" applyAlignment="1">
      <alignment horizontal="center" vertical="center"/>
    </xf>
    <xf numFmtId="1" fontId="58" fillId="0" borderId="64" xfId="0" applyNumberFormat="1" applyFont="1" applyFill="1" applyBorder="1" applyAlignment="1">
      <alignment horizontal="center" vertical="center"/>
    </xf>
    <xf numFmtId="1" fontId="58" fillId="0" borderId="60" xfId="0" applyNumberFormat="1" applyFont="1" applyFill="1" applyBorder="1" applyAlignment="1">
      <alignment horizontal="center" vertical="center"/>
    </xf>
    <xf numFmtId="1" fontId="58" fillId="0" borderId="19" xfId="0" applyNumberFormat="1" applyFont="1" applyFill="1" applyBorder="1" applyAlignment="1">
      <alignment horizontal="center" vertical="center"/>
    </xf>
    <xf numFmtId="1" fontId="58" fillId="0" borderId="68" xfId="0" applyNumberFormat="1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left" vertical="top" wrapText="1"/>
    </xf>
    <xf numFmtId="0" fontId="58" fillId="0" borderId="32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59" fillId="0" borderId="0" xfId="19" applyFont="1" applyFill="1" applyAlignment="1">
      <alignment horizontal="left" vertical="center" wrapText="1"/>
    </xf>
    <xf numFmtId="0" fontId="59" fillId="0" borderId="0" xfId="19" applyFont="1" applyFill="1" applyBorder="1" applyAlignment="1">
      <alignment horizontal="left" vertical="center" wrapText="1"/>
    </xf>
    <xf numFmtId="0" fontId="53" fillId="0" borderId="0" xfId="19" applyFont="1" applyFill="1" applyBorder="1" applyAlignment="1">
      <alignment horizontal="left" vertical="center" wrapText="1"/>
    </xf>
    <xf numFmtId="0" fontId="58" fillId="4" borderId="54" xfId="19" applyFont="1" applyFill="1" applyBorder="1" applyAlignment="1">
      <alignment horizontal="center" vertical="center"/>
    </xf>
    <xf numFmtId="0" fontId="58" fillId="4" borderId="49" xfId="19" applyFont="1" applyFill="1" applyBorder="1" applyAlignment="1">
      <alignment horizontal="center" vertical="center"/>
    </xf>
    <xf numFmtId="0" fontId="58" fillId="4" borderId="51" xfId="19" applyFont="1" applyFill="1" applyBorder="1" applyAlignment="1">
      <alignment horizontal="center" vertical="center"/>
    </xf>
    <xf numFmtId="0" fontId="74" fillId="0" borderId="0" xfId="19" applyFont="1" applyFill="1" applyBorder="1" applyAlignment="1">
      <alignment horizontal="center" vertical="center"/>
    </xf>
    <xf numFmtId="0" fontId="59" fillId="0" borderId="0" xfId="19" applyFont="1" applyFill="1" applyBorder="1" applyAlignment="1">
      <alignment horizontal="right"/>
    </xf>
    <xf numFmtId="0" fontId="58" fillId="0" borderId="1" xfId="19" applyFont="1" applyFill="1" applyBorder="1" applyAlignment="1">
      <alignment horizontal="center" vertical="center"/>
    </xf>
    <xf numFmtId="0" fontId="58" fillId="0" borderId="30" xfId="19" applyFont="1" applyFill="1" applyBorder="1" applyAlignment="1">
      <alignment horizontal="center" vertical="center"/>
    </xf>
    <xf numFmtId="0" fontId="58" fillId="0" borderId="54" xfId="19" applyFont="1" applyFill="1" applyBorder="1" applyAlignment="1">
      <alignment horizontal="center" vertical="center"/>
    </xf>
    <xf numFmtId="0" fontId="58" fillId="0" borderId="49" xfId="19" applyFont="1" applyFill="1" applyBorder="1" applyAlignment="1">
      <alignment horizontal="center" vertical="center"/>
    </xf>
    <xf numFmtId="0" fontId="58" fillId="0" borderId="51" xfId="19" applyFont="1" applyFill="1" applyBorder="1" applyAlignment="1">
      <alignment horizontal="center" vertical="center"/>
    </xf>
  </cellXfs>
  <cellStyles count="301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3" xfId="29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6" xfId="238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8" xfId="292"/>
    <cellStyle name="Обычный 9" xfId="29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45C97"/>
      <color rgb="FFF7A209"/>
      <color rgb="FFCB8507"/>
      <color rgb="FFD284B1"/>
      <color rgb="FF47375B"/>
      <color rgb="FF8B3180"/>
      <color rgb="FFB05408"/>
      <color rgb="FF3C908C"/>
      <color rgb="FF660066"/>
      <color rgb="FFF6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9286968673998711E-2"/>
                  <c:y val="3.7359379205545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089574185473058E-2"/>
                  <c:y val="-4.4496203565501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204709596867233E-2"/>
                  <c:y val="-4.4185916025349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823569481581079E-3"/>
                  <c:y val="2.6388151783130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диаграмма!$BB$27:$BG$27</c:f>
              <c:strCache>
                <c:ptCount val="6"/>
                <c:pt idx="0">
                  <c:v>3 кв. 2016</c:v>
                </c:pt>
                <c:pt idx="1">
                  <c:v>4 кв. 2016</c:v>
                </c:pt>
                <c:pt idx="2">
                  <c:v>1 кв. 2017</c:v>
                </c:pt>
                <c:pt idx="3">
                  <c:v>2 кв. 2017</c:v>
                </c:pt>
                <c:pt idx="4">
                  <c:v>3 кв. 2017</c:v>
                </c:pt>
                <c:pt idx="5">
                  <c:v>4 кв. 2017</c:v>
                </c:pt>
              </c:strCache>
            </c:strRef>
          </c:cat>
          <c:val>
            <c:numRef>
              <c:f>диаграмма!$BB$28:$BG$28</c:f>
              <c:numCache>
                <c:formatCode>#,##0</c:formatCode>
                <c:ptCount val="6"/>
                <c:pt idx="0">
                  <c:v>3030</c:v>
                </c:pt>
                <c:pt idx="1">
                  <c:v>3466</c:v>
                </c:pt>
                <c:pt idx="2">
                  <c:v>3591</c:v>
                </c:pt>
                <c:pt idx="3">
                  <c:v>3177</c:v>
                </c:pt>
                <c:pt idx="4">
                  <c:v>3024</c:v>
                </c:pt>
                <c:pt idx="5">
                  <c:v>3603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44678765888092E-2"/>
                  <c:y val="3.995896020135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043077041650348E-2"/>
                  <c:y val="3.784453307525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342479643024829E-2"/>
                  <c:y val="4.2833180474708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22477145717424E-2"/>
                  <c:y val="2.762065354866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887175070222694E-2"/>
                  <c:y val="-3.8015602548450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616566215529906E-2"/>
                  <c:y val="-3.4285823972676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диаграмма!$BB$27:$BG$27</c:f>
              <c:strCache>
                <c:ptCount val="6"/>
                <c:pt idx="0">
                  <c:v>3 кв. 2016</c:v>
                </c:pt>
                <c:pt idx="1">
                  <c:v>4 кв. 2016</c:v>
                </c:pt>
                <c:pt idx="2">
                  <c:v>1 кв. 2017</c:v>
                </c:pt>
                <c:pt idx="3">
                  <c:v>2 кв. 2017</c:v>
                </c:pt>
                <c:pt idx="4">
                  <c:v>3 кв. 2017</c:v>
                </c:pt>
                <c:pt idx="5">
                  <c:v>4 кв. 2017</c:v>
                </c:pt>
              </c:strCache>
            </c:strRef>
          </c:cat>
          <c:val>
            <c:numRef>
              <c:f>диаграмма!$BB$29:$BG$29</c:f>
              <c:numCache>
                <c:formatCode>#,##0</c:formatCode>
                <c:ptCount val="6"/>
                <c:pt idx="0">
                  <c:v>3860</c:v>
                </c:pt>
                <c:pt idx="1">
                  <c:v>3816</c:v>
                </c:pt>
                <c:pt idx="2">
                  <c:v>2797</c:v>
                </c:pt>
                <c:pt idx="3">
                  <c:v>3187</c:v>
                </c:pt>
                <c:pt idx="4">
                  <c:v>3451</c:v>
                </c:pt>
                <c:pt idx="5">
                  <c:v>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39504"/>
        <c:axId val="220140064"/>
      </c:lineChart>
      <c:catAx>
        <c:axId val="22013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20140064"/>
        <c:crosses val="autoZero"/>
        <c:auto val="1"/>
        <c:lblAlgn val="ctr"/>
        <c:lblOffset val="100"/>
        <c:noMultiLvlLbl val="0"/>
      </c:catAx>
      <c:valAx>
        <c:axId val="220140064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0139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367791035258919E-2"/>
                  <c:y val="3.4934874628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80753056374962E-2"/>
                  <c:y val="2.8375412451129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087090889085719E-2"/>
                  <c:y val="3.392689972572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84198545130271E-2"/>
                  <c:y val="2.9422361166545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975251748964945E-2"/>
                  <c:y val="4.471182710538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038734475888131E-2"/>
                  <c:y val="3.051884181819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669074563313327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6846842790093779E-3"/>
                  <c:y val="2.472829777765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735334673778717E-2"/>
                  <c:y val="-2.986866998148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376890571436879E-2"/>
                  <c:y val="-3.414966309159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974087268864637E-2"/>
                  <c:y val="-4.027559047933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516496041987348E-2"/>
                  <c:y val="-3.528655137543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046910227818087E-2"/>
                  <c:y val="-4.215350259873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08908899014302E-2"/>
                  <c:y val="-4.1601093275440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08060620146156E-2"/>
                  <c:y val="-4.424768891926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31987875379841E-2"/>
                  <c:y val="-3.66625395063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0247873842137E-2"/>
                  <c:y val="2.72833636042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78839658367351E-2"/>
                  <c:y val="-3.0817988643630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500466984798E-2"/>
                  <c:y val="-3.605221083190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12876.03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592912"/>
        <c:axId val="224593472"/>
      </c:lineChart>
      <c:catAx>
        <c:axId val="22459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59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93472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592912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4724160"/>
        <c:axId val="224724720"/>
        <c:axId val="0"/>
      </c:bar3DChart>
      <c:catAx>
        <c:axId val="2247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72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72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72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8642448249E-2"/>
                  <c:y val="-5.2626631709173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82557823450325E-2"/>
                  <c:y val="4.104496490137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694180397632717E-2"/>
                  <c:y val="3.293907628924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043800021060914E-2"/>
                  <c:y val="-3.237216203362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3.9016961627174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29159903315712E-2"/>
                  <c:y val="5.1958796597342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981028925808E-2"/>
                  <c:y val="4.3135278150128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06507822259251E-2"/>
                  <c:y val="-4.795870925686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93986752997222E-2"/>
                  <c:y val="-4.597490878512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13731337103072E-2"/>
                  <c:y val="-2.9716265938971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98335386366E-2"/>
                  <c:y val="-5.630292020755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2441220348586E-2"/>
                  <c:y val="7.2067077486447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081611707552521E-2"/>
                  <c:y val="6.409486240945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30065010542702E-2"/>
                  <c:y val="5.3748743814936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951462163935389E-2"/>
                  <c:y val="-3.1840663276365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549827872671862E-2"/>
                  <c:y val="-3.73343260324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543481769731192E-2"/>
                  <c:y val="4.549906295384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90239357504108E-2"/>
                  <c:y val="-3.912560465972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679212232784093E-2"/>
                  <c:y val="3.962674727553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393762273937477E-2"/>
                  <c:y val="4.82183341508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821384975465028E-2"/>
                  <c:y val="3.857200450122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149394231580552E-2"/>
                  <c:y val="3.351397900313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3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1094.45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728080"/>
        <c:axId val="224728640"/>
      </c:lineChart>
      <c:catAx>
        <c:axId val="2247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7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72864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72808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86801469278712E-2"/>
                  <c:y val="3.862365035304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401301880450833E-2"/>
                  <c:y val="1.1269749965698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2783699057E-2"/>
                  <c:y val="-6.115022111518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338909021829795E-2"/>
                  <c:y val="-3.52523035030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057866913832283E-2"/>
                  <c:y val="-2.848137671905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4936919394840743E-2"/>
                  <c:y val="-4.57821883542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08656762658077E-2"/>
                  <c:y val="-4.9206571184311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925713165308501E-2"/>
                  <c:y val="4.665873325804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06063576497293E-2"/>
                  <c:y val="4.6137872439232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993312169795943E-2"/>
                  <c:y val="3.6179773502063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722855233348411E-2"/>
                  <c:y val="4.08268863394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043154375351875E-2"/>
                  <c:y val="3.270604874032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504476178037804E-2"/>
                  <c:y val="3.2917664939259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02565090416254E-3"/>
                  <c:y val="1.25505293043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789625679687979E-2"/>
                  <c:y val="4.489033953581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99655139163256E-2"/>
                  <c:y val="3.743522222339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427375330405173E-2"/>
                  <c:y val="4.892160173936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721208991392736E-2"/>
                  <c:y val="-4.931897579870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397245307694453E-2"/>
                  <c:y val="-3.725051980537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87181926935363E-2"/>
                  <c:y val="4.4940736909875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3911549028879E-2"/>
                  <c:y val="6.089256730472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1340514318668E-2"/>
                  <c:y val="6.0953908830886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17961036347E-2"/>
                  <c:y val="5.271861460247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402417831876267E-2"/>
                  <c:y val="4.660886360518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737385016335368E-2"/>
                  <c:y val="2.441871510443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991.6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54416"/>
        <c:axId val="225454976"/>
      </c:lineChart>
      <c:catAx>
        <c:axId val="22545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5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454976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5441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880568368616E-2"/>
                  <c:y val="5.1053089643167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22526561574368E-2"/>
                  <c:y val="4.463382271112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414712317050009E-2"/>
                  <c:y val="4.12155973119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884679254087453E-2"/>
                  <c:y val="4.3548631026266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51870566393586E-2"/>
                  <c:y val="5.266551731596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465525221557127E-2"/>
                  <c:y val="-4.201657892108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352911671285893E-2"/>
                  <c:y val="-9.3093067385752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6786102379638325E-3"/>
                  <c:y val="-2.731641199046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997457106199336E-2"/>
                  <c:y val="4.249368659846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927898875556522E-2"/>
                  <c:y val="-4.908188160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876879591908068E-2"/>
                  <c:y val="-5.9764585027607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410949181529711E-2"/>
                  <c:y val="-4.612107463368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983602097453256E-2"/>
                  <c:y val="-5.62510522335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904946264615458E-2"/>
                  <c:y val="4.073392401090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18786691016688E-2"/>
                  <c:y val="3.76732440183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457931938519053E-2"/>
                  <c:y val="4.3665910485240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747943165811506E-2"/>
                  <c:y val="4.420108718914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67454321082751E-2"/>
                  <c:y val="-4.2226882963089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900353909864318E-2"/>
                  <c:y val="-4.535229118911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66687846316777E-2"/>
                  <c:y val="-5.05237626446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923111068139213E-2"/>
                  <c:y val="-6.6076557513427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937220222128074E-3"/>
                  <c:y val="-2.2280814393128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22959824192578E-2"/>
                  <c:y val="-5.0374809171196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17.170000000000002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458896"/>
        <c:axId val="225459456"/>
      </c:lineChart>
      <c:catAx>
        <c:axId val="22545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5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459456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45889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49447644544E-2"/>
                  <c:y val="-4.6651230311983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79935233317294E-2"/>
                  <c:y val="-7.205560163337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540697273791808E-2"/>
                  <c:y val="3.1175319329548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0925377503276E-2"/>
                  <c:y val="3.6054072009210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9958264726048E-2"/>
                  <c:y val="4.68785722414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08076727569275E-2"/>
                  <c:y val="4.2256892792004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39587891356E-2"/>
                  <c:y val="3.2670855020950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805785282157556E-2"/>
                  <c:y val="-4.547710023446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4.7457563694185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486278302550999E-2"/>
                  <c:y val="3.721538687086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47615928511645E-2"/>
                  <c:y val="3.106228912562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7305312969615E-2"/>
                  <c:y val="4.1068153368402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713783592418292E-2"/>
                  <c:y val="4.613554602559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24554848341236E-2"/>
                  <c:y val="-4.94139345480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775094121298486E-2"/>
                  <c:y val="-4.024541650989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777638938837483E-2"/>
                  <c:y val="4.008163805114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5792197575822E-2"/>
                  <c:y val="-2.4254984950424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794725412367742E-2"/>
                  <c:y val="2.46364835867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51245849857982E-2"/>
                  <c:y val="-3.1419064735294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146175988325004E-2"/>
                  <c:y val="3.2671880238219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32838121797271E-3"/>
                  <c:y val="-1.2948237805296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102443053687839E-2"/>
                  <c:y val="3.0208026836087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735643235533436E-2"/>
                  <c:y val="-4.34799769941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23050361177997E-2"/>
                  <c:y val="-2.985073861778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1331.67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341792"/>
        <c:axId val="225342352"/>
      </c:lineChart>
      <c:catAx>
        <c:axId val="2253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34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342352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34179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5345712"/>
        <c:axId val="221848192"/>
        <c:axId val="0"/>
      </c:bar3DChart>
      <c:catAx>
        <c:axId val="22534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84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84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5345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850992"/>
        <c:axId val="221851552"/>
        <c:axId val="0"/>
      </c:bar3DChart>
      <c:catAx>
        <c:axId val="22185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85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85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185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01.02.2018 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- 24,7%
(2016г. - 28,0%)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- 32,3%
(2016г. - 27,3%)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- 24,6%</a:t>
                    </a:r>
                  </a:p>
                  <a:p>
                    <a:pPr>
                      <a:defRPr/>
                    </a:pPr>
                    <a:r>
                      <a:rPr lang="ru-RU"/>
                      <a:t>(2016г. - 27,4%)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- 15,5%
(2016г. - 16,2%)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- 2,9%
(2016г. - 1,1%)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24.7</c:v>
                </c:pt>
                <c:pt idx="1">
                  <c:v>32.299999999999997</c:v>
                </c:pt>
                <c:pt idx="2">
                  <c:v>24.6</c:v>
                </c:pt>
                <c:pt idx="3">
                  <c:v>15.5</c:v>
                </c:pt>
                <c:pt idx="4">
                  <c:v>2.9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3874530551721"/>
          <c:y val="9.3243871127756547E-2"/>
          <c:w val="0.7813379856157826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01.02.2017 г.</c:v>
                </c:pt>
                <c:pt idx="1">
                  <c:v>На 01.02.2018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45</c:v>
                </c:pt>
                <c:pt idx="1">
                  <c:v>53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01.02.2017 г.</c:v>
                </c:pt>
                <c:pt idx="1">
                  <c:v>На 01.02.2018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55</c:v>
                </c:pt>
                <c:pt idx="1">
                  <c:v>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2008080"/>
        <c:axId val="222008640"/>
        <c:axId val="0"/>
      </c:bar3DChart>
      <c:catAx>
        <c:axId val="22200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20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00864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2008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604760074526344"/>
          <c:y val="8.0808283531618744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01.02.2017 г.</c:v>
                </c:pt>
                <c:pt idx="1">
                  <c:v>На 01.02.2018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32.200000000000003</c:v>
                </c:pt>
                <c:pt idx="1">
                  <c:v>27.9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01.02.2017 г.</c:v>
                </c:pt>
                <c:pt idx="1">
                  <c:v>На 01.02.2018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32.799999999999997</c:v>
                </c:pt>
                <c:pt idx="1">
                  <c:v>34.4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01.02.2017 г.</c:v>
                </c:pt>
                <c:pt idx="1">
                  <c:v>На 01.02.2018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35</c:v>
                </c:pt>
                <c:pt idx="1">
                  <c:v>37.700000000000003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2012560"/>
        <c:axId val="222013120"/>
        <c:axId val="0"/>
      </c:bar3DChart>
      <c:catAx>
        <c:axId val="22201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2201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01312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22012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2018 январь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BF44B23D-084F-4F68-A104-697269113FB3}" type="VALUE">
                      <a:rPr lang="en-US"/>
                      <a:pPr>
                        <a:defRPr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3787.77</c:v>
                </c:pt>
                <c:pt idx="1">
                  <c:v>4266.87</c:v>
                </c:pt>
                <c:pt idx="2">
                  <c:v>5275.14</c:v>
                </c:pt>
                <c:pt idx="3">
                  <c:v>5807.41</c:v>
                </c:pt>
                <c:pt idx="4">
                  <c:v>6180.63</c:v>
                </c:pt>
                <c:pt idx="5">
                  <c:v>6319.48</c:v>
                </c:pt>
                <c:pt idx="6">
                  <c:v>6744.07</c:v>
                </c:pt>
                <c:pt idx="7">
                  <c:v>10052.39</c:v>
                </c:pt>
              </c:numCache>
            </c:numRef>
          </c:val>
        </c:ser>
        <c:ser>
          <c:idx val="1"/>
          <c:order val="1"/>
          <c:tx>
            <c:v>2017 январь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3726.36</c:v>
                </c:pt>
                <c:pt idx="1">
                  <c:v>4186.66</c:v>
                </c:pt>
                <c:pt idx="2">
                  <c:v>5421.86</c:v>
                </c:pt>
                <c:pt idx="3">
                  <c:v>5706.68</c:v>
                </c:pt>
                <c:pt idx="4">
                  <c:v>6365.48</c:v>
                </c:pt>
                <c:pt idx="5">
                  <c:v>6510.51</c:v>
                </c:pt>
                <c:pt idx="6">
                  <c:v>6725.87</c:v>
                </c:pt>
                <c:pt idx="7">
                  <c:v>9149.75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23524240"/>
        <c:axId val="223524800"/>
      </c:barChart>
      <c:catAx>
        <c:axId val="22352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35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524800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23524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527600"/>
        <c:axId val="223528160"/>
        <c:axId val="0"/>
      </c:bar3DChart>
      <c:catAx>
        <c:axId val="22352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52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52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527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933088"/>
        <c:axId val="223933648"/>
        <c:axId val="0"/>
      </c:bar3DChart>
      <c:catAx>
        <c:axId val="2239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93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93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93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3936448"/>
        <c:axId val="223937008"/>
        <c:axId val="0"/>
      </c:bar3DChart>
      <c:catAx>
        <c:axId val="2239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93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93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3936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682047368952981E-2"/>
                  <c:y val="3.453085061009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31383870886513E-2"/>
                  <c:y val="3.28388168588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4165889550991E-2"/>
                  <c:y val="3.60721135061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2879398684536E-2"/>
                  <c:y val="4.209519293002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758719040970808E-2"/>
                  <c:y val="5.1309961613829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03695266993458E-2"/>
                  <c:y val="-4.2146843816360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369482077089811E-2"/>
                  <c:y val="3.82883881758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12775243136878E-2"/>
                  <c:y val="3.3359818089564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987033425334991E-2"/>
                  <c:y val="4.3865822261477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5836136735653467E-2"/>
                  <c:y val="-2.23139458403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11333865792469E-2"/>
                  <c:y val="1.4701276854660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7399599359E-2"/>
                  <c:y val="4.0102810511905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7079.88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4588432"/>
        <c:axId val="224588992"/>
      </c:lineChart>
      <c:catAx>
        <c:axId val="22458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58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88992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458843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30</xdr:row>
      <xdr:rowOff>3174</xdr:rowOff>
    </xdr:from>
    <xdr:to>
      <xdr:col>9</xdr:col>
      <xdr:colOff>940289</xdr:colOff>
      <xdr:row>59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9523</xdr:colOff>
      <xdr:row>15</xdr:row>
      <xdr:rowOff>38100</xdr:rowOff>
    </xdr:from>
    <xdr:to>
      <xdr:col>2</xdr:col>
      <xdr:colOff>797719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892969</xdr:colOff>
      <xdr:row>15</xdr:row>
      <xdr:rowOff>38100</xdr:rowOff>
    </xdr:from>
    <xdr:to>
      <xdr:col>8</xdr:col>
      <xdr:colOff>0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21167</xdr:rowOff>
    </xdr:from>
    <xdr:to>
      <xdr:col>10</xdr:col>
      <xdr:colOff>603249</xdr:colOff>
      <xdr:row>149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10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44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1728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1801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DG131"/>
  <sheetViews>
    <sheetView zoomScale="80" zoomScaleNormal="80" workbookViewId="0">
      <selection activeCell="H93" sqref="H93"/>
    </sheetView>
  </sheetViews>
  <sheetFormatPr defaultColWidth="9.140625" defaultRowHeight="12.75" x14ac:dyDescent="0.2"/>
  <cols>
    <col min="1" max="1" width="57.7109375" style="61" customWidth="1"/>
    <col min="2" max="2" width="16.7109375" style="61" customWidth="1"/>
    <col min="3" max="3" width="16.140625" style="61" customWidth="1"/>
    <col min="4" max="4" width="15.42578125" style="61" customWidth="1"/>
    <col min="5" max="5" width="18.5703125" style="61" customWidth="1"/>
    <col min="6" max="6" width="20.28515625" style="61" customWidth="1"/>
    <col min="7" max="7" width="15" style="61" customWidth="1"/>
    <col min="8" max="8" width="13.5703125" style="61" customWidth="1"/>
    <col min="9" max="9" width="18.28515625" style="61" customWidth="1"/>
    <col min="10" max="10" width="15.42578125" style="61" customWidth="1"/>
    <col min="11" max="11" width="15.28515625" style="61" customWidth="1"/>
    <col min="12" max="12" width="16.7109375" style="61" customWidth="1"/>
    <col min="13" max="13" width="17" style="61" customWidth="1"/>
    <col min="14" max="15" width="14.28515625" style="61" customWidth="1"/>
    <col min="16" max="16" width="14.7109375" style="61" customWidth="1"/>
    <col min="17" max="17" width="14.5703125" style="61" bestFit="1" customWidth="1"/>
    <col min="18" max="18" width="14.85546875" style="61" customWidth="1"/>
    <col min="19" max="23" width="15.7109375" style="61" bestFit="1" customWidth="1"/>
    <col min="24" max="24" width="15.5703125" style="61" customWidth="1"/>
    <col min="25" max="29" width="15.7109375" style="61" bestFit="1" customWidth="1"/>
    <col min="30" max="30" width="15.42578125" style="61" customWidth="1"/>
    <col min="31" max="31" width="15.7109375" style="61" customWidth="1"/>
    <col min="32" max="32" width="16.140625" style="61" customWidth="1"/>
    <col min="33" max="33" width="17.85546875" style="61" customWidth="1"/>
    <col min="34" max="34" width="17.7109375" style="61" customWidth="1"/>
    <col min="35" max="35" width="15.7109375" style="61" customWidth="1"/>
    <col min="36" max="36" width="18.7109375" style="61" customWidth="1"/>
    <col min="37" max="37" width="15.85546875" style="61" customWidth="1"/>
    <col min="38" max="38" width="17.5703125" style="61" customWidth="1"/>
    <col min="39" max="39" width="14.42578125" style="61" bestFit="1" customWidth="1"/>
    <col min="40" max="40" width="16.140625" style="61" customWidth="1"/>
    <col min="41" max="42" width="14.42578125" style="61" bestFit="1" customWidth="1"/>
    <col min="43" max="44" width="14.5703125" style="61" customWidth="1"/>
    <col min="45" max="45" width="18.28515625" style="61" bestFit="1" customWidth="1"/>
    <col min="46" max="46" width="19.85546875" style="61" customWidth="1"/>
    <col min="47" max="48" width="19" style="61" customWidth="1"/>
    <col min="49" max="50" width="16.140625" style="61" customWidth="1"/>
    <col min="51" max="52" width="18.28515625" style="61" customWidth="1"/>
    <col min="53" max="53" width="16.28515625" style="61" customWidth="1"/>
    <col min="54" max="54" width="17.85546875" style="61" customWidth="1"/>
    <col min="55" max="55" width="14.5703125" style="61" bestFit="1" customWidth="1"/>
    <col min="56" max="56" width="14.5703125" style="61" customWidth="1"/>
    <col min="57" max="57" width="15.5703125" style="61" customWidth="1"/>
    <col min="58" max="58" width="19.42578125" style="61" bestFit="1" customWidth="1"/>
    <col min="59" max="59" width="18.42578125" style="61" bestFit="1" customWidth="1"/>
    <col min="60" max="60" width="17" style="61" bestFit="1" customWidth="1"/>
    <col min="61" max="61" width="18.42578125" style="61" bestFit="1" customWidth="1"/>
    <col min="62" max="62" width="17" style="61" bestFit="1" customWidth="1"/>
    <col min="63" max="63" width="19" style="61" bestFit="1" customWidth="1"/>
    <col min="64" max="64" width="14.85546875" style="61" bestFit="1" customWidth="1"/>
    <col min="65" max="65" width="17.28515625" style="61" bestFit="1" customWidth="1"/>
    <col min="66" max="66" width="13.5703125" style="61" bestFit="1" customWidth="1"/>
    <col min="67" max="67" width="15" style="61" bestFit="1" customWidth="1"/>
    <col min="68" max="68" width="15.85546875" style="61" customWidth="1"/>
    <col min="69" max="69" width="16.42578125" style="61" customWidth="1"/>
    <col min="70" max="70" width="18.7109375" style="61" bestFit="1" customWidth="1"/>
    <col min="71" max="71" width="17.42578125" style="61" bestFit="1" customWidth="1"/>
    <col min="72" max="72" width="16.42578125" style="61" bestFit="1" customWidth="1"/>
    <col min="73" max="73" width="17.42578125" style="61" bestFit="1" customWidth="1"/>
    <col min="74" max="74" width="16.5703125" style="61" bestFit="1" customWidth="1"/>
    <col min="75" max="75" width="18" style="61" bestFit="1" customWidth="1"/>
    <col min="76" max="76" width="14.28515625" style="61" bestFit="1" customWidth="1"/>
    <col min="77" max="77" width="16.42578125" style="61" bestFit="1" customWidth="1"/>
    <col min="78" max="78" width="13.140625" style="61" bestFit="1" customWidth="1"/>
    <col min="79" max="79" width="15" style="61" customWidth="1"/>
    <col min="80" max="80" width="15" style="61" bestFit="1" customWidth="1"/>
    <col min="81" max="81" width="16" style="61" bestFit="1" customWidth="1"/>
    <col min="82" max="82" width="18.7109375" style="61" bestFit="1" customWidth="1"/>
    <col min="83" max="83" width="17.42578125" style="61" bestFit="1" customWidth="1"/>
    <col min="84" max="84" width="16.42578125" style="61" bestFit="1" customWidth="1"/>
    <col min="85" max="85" width="17.42578125" style="61" bestFit="1" customWidth="1"/>
    <col min="86" max="86" width="16.5703125" style="61" bestFit="1" customWidth="1"/>
    <col min="87" max="87" width="18" style="61" bestFit="1" customWidth="1"/>
    <col min="88" max="88" width="14.28515625" style="61" bestFit="1" customWidth="1"/>
    <col min="89" max="89" width="16.42578125" style="61" bestFit="1" customWidth="1" collapsed="1"/>
    <col min="90" max="90" width="13.140625" style="61" bestFit="1" customWidth="1"/>
    <col min="91" max="92" width="15" style="61" bestFit="1" customWidth="1"/>
    <col min="93" max="93" width="16" style="61" bestFit="1" customWidth="1"/>
    <col min="94" max="94" width="18.7109375" style="61" bestFit="1" customWidth="1"/>
    <col min="95" max="110" width="18.7109375" style="61" customWidth="1"/>
    <col min="111" max="111" width="80" style="61" bestFit="1" customWidth="1" collapsed="1"/>
    <col min="112" max="16384" width="9.140625" style="61"/>
  </cols>
  <sheetData>
    <row r="1" spans="1:17" ht="27.75" customHeight="1" x14ac:dyDescent="0.4">
      <c r="A1" s="699" t="s">
        <v>54</v>
      </c>
      <c r="B1" s="36" t="s">
        <v>576</v>
      </c>
      <c r="C1" s="36" t="s">
        <v>577</v>
      </c>
      <c r="D1" s="700"/>
      <c r="F1" s="701"/>
    </row>
    <row r="2" spans="1:17" ht="16.5" x14ac:dyDescent="0.25">
      <c r="A2" s="702"/>
      <c r="B2" s="693"/>
      <c r="C2" s="703"/>
      <c r="D2" s="704"/>
      <c r="E2" s="3"/>
    </row>
    <row r="10" spans="1:17" ht="17.25" thickBot="1" x14ac:dyDescent="0.3">
      <c r="A10" s="263"/>
      <c r="B10" s="705"/>
      <c r="C10" s="706"/>
      <c r="D10" s="19"/>
      <c r="E10" s="19"/>
      <c r="F10" s="3"/>
      <c r="G10" s="19"/>
      <c r="H10" s="19"/>
      <c r="I10" s="19"/>
      <c r="J10" s="19"/>
      <c r="K10" s="19"/>
      <c r="L10" s="19"/>
      <c r="M10" s="19"/>
      <c r="N10" s="707"/>
    </row>
    <row r="11" spans="1:17" ht="16.5" x14ac:dyDescent="0.25">
      <c r="A11" s="368" t="s">
        <v>34</v>
      </c>
      <c r="B11" s="369" t="str">
        <f>B1</f>
        <v>На 01.02.2017 г.</v>
      </c>
      <c r="C11" s="370" t="str">
        <f>C1</f>
        <v>На 01.02.2018 г.</v>
      </c>
      <c r="D11" s="704"/>
    </row>
    <row r="12" spans="1:17" ht="15.75" customHeight="1" x14ac:dyDescent="0.25">
      <c r="A12" s="374"/>
      <c r="B12" s="382"/>
      <c r="C12" s="383"/>
      <c r="O12" s="328"/>
      <c r="P12" s="328"/>
      <c r="Q12" s="328"/>
    </row>
    <row r="13" spans="1:17" ht="16.5" x14ac:dyDescent="0.25">
      <c r="A13" s="375" t="s">
        <v>99</v>
      </c>
      <c r="B13" s="384">
        <v>45</v>
      </c>
      <c r="C13" s="695">
        <v>53</v>
      </c>
      <c r="D13" s="704"/>
      <c r="O13" s="28"/>
      <c r="P13" s="28"/>
      <c r="Q13" s="28"/>
    </row>
    <row r="14" spans="1:17" ht="17.25" thickBot="1" x14ac:dyDescent="0.3">
      <c r="A14" s="376" t="s">
        <v>100</v>
      </c>
      <c r="B14" s="385">
        <v>55</v>
      </c>
      <c r="C14" s="697">
        <v>47</v>
      </c>
      <c r="O14" s="28"/>
      <c r="P14" s="28"/>
      <c r="Q14" s="28"/>
    </row>
    <row r="15" spans="1:17" ht="17.25" thickBot="1" x14ac:dyDescent="0.3">
      <c r="A15" s="371"/>
      <c r="B15" s="386">
        <f>B14+B13</f>
        <v>100</v>
      </c>
      <c r="C15" s="387">
        <f>C14+C13</f>
        <v>100</v>
      </c>
      <c r="O15" s="28"/>
      <c r="P15" s="28"/>
      <c r="Q15" s="28"/>
    </row>
    <row r="16" spans="1:17" ht="16.5" x14ac:dyDescent="0.25">
      <c r="A16" s="371" t="s">
        <v>35</v>
      </c>
      <c r="B16" s="372" t="str">
        <f>B1</f>
        <v>На 01.02.2017 г.</v>
      </c>
      <c r="C16" s="373" t="str">
        <f>C1</f>
        <v>На 01.02.2018 г.</v>
      </c>
      <c r="D16" s="704"/>
      <c r="O16" s="28"/>
      <c r="P16" s="28"/>
      <c r="Q16" s="28"/>
    </row>
    <row r="17" spans="1:59" ht="16.5" x14ac:dyDescent="0.25">
      <c r="A17" s="377" t="s">
        <v>101</v>
      </c>
      <c r="B17" s="694">
        <v>32.200000000000003</v>
      </c>
      <c r="C17" s="695">
        <v>27.9</v>
      </c>
      <c r="D17" s="704"/>
    </row>
    <row r="18" spans="1:59" ht="16.5" x14ac:dyDescent="0.25">
      <c r="A18" s="377" t="s">
        <v>102</v>
      </c>
      <c r="B18" s="694">
        <v>32.799999999999997</v>
      </c>
      <c r="C18" s="695">
        <v>34.4</v>
      </c>
      <c r="D18" s="704"/>
      <c r="P18" s="3"/>
    </row>
    <row r="19" spans="1:59" ht="17.25" thickBot="1" x14ac:dyDescent="0.3">
      <c r="A19" s="378" t="s">
        <v>103</v>
      </c>
      <c r="B19" s="696">
        <v>35</v>
      </c>
      <c r="C19" s="697">
        <v>37.700000000000003</v>
      </c>
      <c r="D19" s="704"/>
      <c r="P19" s="3"/>
    </row>
    <row r="20" spans="1:59" ht="16.5" x14ac:dyDescent="0.25">
      <c r="A20" s="379"/>
      <c r="B20" s="388">
        <f>B17+B18+B19</f>
        <v>100</v>
      </c>
      <c r="C20" s="389">
        <f>C17+C18+C19</f>
        <v>100</v>
      </c>
      <c r="D20" s="704"/>
      <c r="P20" s="3"/>
    </row>
    <row r="21" spans="1:59" ht="15.75" x14ac:dyDescent="0.25">
      <c r="A21" s="380" t="s">
        <v>372</v>
      </c>
      <c r="B21" s="390">
        <v>28</v>
      </c>
      <c r="C21" s="391">
        <v>24.7</v>
      </c>
      <c r="D21" s="7"/>
    </row>
    <row r="22" spans="1:59" ht="16.5" x14ac:dyDescent="0.25">
      <c r="A22" s="380" t="s">
        <v>155</v>
      </c>
      <c r="B22" s="390">
        <v>27.3</v>
      </c>
      <c r="C22" s="391">
        <v>32.299999999999997</v>
      </c>
      <c r="D22" s="1"/>
    </row>
    <row r="23" spans="1:59" ht="16.5" x14ac:dyDescent="0.25">
      <c r="A23" s="380" t="s">
        <v>132</v>
      </c>
      <c r="B23" s="390">
        <v>27.4</v>
      </c>
      <c r="C23" s="391">
        <v>24.6</v>
      </c>
      <c r="D23" s="1"/>
    </row>
    <row r="24" spans="1:59" ht="16.5" x14ac:dyDescent="0.25">
      <c r="A24" s="380" t="s">
        <v>250</v>
      </c>
      <c r="B24" s="390">
        <v>16.2</v>
      </c>
      <c r="C24" s="391">
        <v>15.5</v>
      </c>
      <c r="D24" s="1"/>
      <c r="E24" s="312"/>
    </row>
    <row r="25" spans="1:59" ht="16.5" thickBot="1" x14ac:dyDescent="0.3">
      <c r="A25" s="381" t="s">
        <v>199</v>
      </c>
      <c r="B25" s="392">
        <v>1.1000000000000001</v>
      </c>
      <c r="C25" s="393">
        <v>2.9</v>
      </c>
      <c r="D25" s="7"/>
    </row>
    <row r="26" spans="1:59" ht="17.25" thickBot="1" x14ac:dyDescent="0.25">
      <c r="B26" s="139">
        <f>B21+B22+B23+B24+B25</f>
        <v>99.999999999999986</v>
      </c>
      <c r="C26" s="139">
        <f>C21+C22+C23+C24+C25</f>
        <v>100</v>
      </c>
      <c r="D26" s="1"/>
      <c r="E26" s="703"/>
    </row>
    <row r="27" spans="1:59" x14ac:dyDescent="0.2">
      <c r="G27" s="708"/>
      <c r="H27" s="709" t="s">
        <v>162</v>
      </c>
      <c r="I27" s="709" t="s">
        <v>163</v>
      </c>
      <c r="J27" s="709" t="s">
        <v>164</v>
      </c>
      <c r="K27" s="709" t="s">
        <v>165</v>
      </c>
      <c r="L27" s="709" t="s">
        <v>166</v>
      </c>
      <c r="M27" s="709" t="s">
        <v>167</v>
      </c>
      <c r="N27" s="709" t="s">
        <v>168</v>
      </c>
      <c r="O27" s="709" t="s">
        <v>169</v>
      </c>
      <c r="P27" s="709" t="s">
        <v>170</v>
      </c>
      <c r="Q27" s="709" t="s">
        <v>171</v>
      </c>
      <c r="R27" s="709" t="s">
        <v>172</v>
      </c>
      <c r="S27" s="709" t="s">
        <v>173</v>
      </c>
      <c r="T27" s="709" t="s">
        <v>174</v>
      </c>
      <c r="U27" s="709" t="s">
        <v>175</v>
      </c>
      <c r="V27" s="709" t="s">
        <v>176</v>
      </c>
      <c r="W27" s="709" t="s">
        <v>177</v>
      </c>
      <c r="X27" s="709" t="s">
        <v>178</v>
      </c>
      <c r="Y27" s="709" t="s">
        <v>179</v>
      </c>
      <c r="Z27" s="709" t="s">
        <v>180</v>
      </c>
      <c r="AA27" s="709" t="s">
        <v>181</v>
      </c>
      <c r="AB27" s="709" t="s">
        <v>182</v>
      </c>
      <c r="AC27" s="709" t="s">
        <v>183</v>
      </c>
      <c r="AD27" s="709" t="s">
        <v>184</v>
      </c>
      <c r="AE27" s="709" t="s">
        <v>185</v>
      </c>
      <c r="AF27" s="709" t="s">
        <v>186</v>
      </c>
      <c r="AG27" s="709" t="s">
        <v>187</v>
      </c>
      <c r="AH27" s="710" t="s">
        <v>188</v>
      </c>
      <c r="AI27" s="710" t="s">
        <v>190</v>
      </c>
      <c r="AJ27" s="710" t="s">
        <v>191</v>
      </c>
      <c r="AK27" s="710" t="s">
        <v>192</v>
      </c>
      <c r="AL27" s="710" t="s">
        <v>194</v>
      </c>
      <c r="AM27" s="710" t="s">
        <v>195</v>
      </c>
      <c r="AN27" s="710" t="s">
        <v>200</v>
      </c>
      <c r="AO27" s="710" t="s">
        <v>202</v>
      </c>
      <c r="AP27" s="711" t="s">
        <v>206</v>
      </c>
      <c r="AQ27" s="711" t="s">
        <v>234</v>
      </c>
      <c r="AR27" s="711" t="s">
        <v>249</v>
      </c>
      <c r="AS27" s="711" t="s">
        <v>255</v>
      </c>
      <c r="AT27" s="711" t="s">
        <v>258</v>
      </c>
      <c r="AU27" s="711" t="s">
        <v>274</v>
      </c>
      <c r="AV27" s="711" t="s">
        <v>285</v>
      </c>
      <c r="AW27" s="711" t="s">
        <v>286</v>
      </c>
      <c r="AX27" s="711" t="s">
        <v>350</v>
      </c>
      <c r="AY27" s="711" t="s">
        <v>354</v>
      </c>
      <c r="AZ27" s="711" t="s">
        <v>368</v>
      </c>
      <c r="BA27" s="711" t="s">
        <v>371</v>
      </c>
      <c r="BB27" s="711" t="s">
        <v>380</v>
      </c>
      <c r="BC27" s="711" t="s">
        <v>383</v>
      </c>
      <c r="BD27" s="711" t="s">
        <v>410</v>
      </c>
      <c r="BE27" s="711" t="s">
        <v>417</v>
      </c>
      <c r="BF27" s="711" t="s">
        <v>449</v>
      </c>
      <c r="BG27" s="711" t="s">
        <v>470</v>
      </c>
    </row>
    <row r="28" spans="1:59" ht="16.5" x14ac:dyDescent="0.2">
      <c r="G28" s="712" t="s">
        <v>62</v>
      </c>
      <c r="H28" s="713">
        <v>697</v>
      </c>
      <c r="I28" s="713">
        <v>675</v>
      </c>
      <c r="J28" s="713">
        <v>619</v>
      </c>
      <c r="K28" s="713">
        <v>826</v>
      </c>
      <c r="L28" s="713">
        <v>655</v>
      </c>
      <c r="M28" s="713">
        <v>815</v>
      </c>
      <c r="N28" s="713">
        <v>681</v>
      </c>
      <c r="O28" s="713">
        <v>1011</v>
      </c>
      <c r="P28" s="713">
        <v>862</v>
      </c>
      <c r="Q28" s="713">
        <v>865</v>
      </c>
      <c r="R28" s="713">
        <v>903</v>
      </c>
      <c r="S28" s="713">
        <v>829</v>
      </c>
      <c r="T28" s="713">
        <v>957</v>
      </c>
      <c r="U28" s="713">
        <v>1049</v>
      </c>
      <c r="V28" s="713">
        <v>1015</v>
      </c>
      <c r="W28" s="713">
        <v>1149</v>
      </c>
      <c r="X28" s="713">
        <v>601</v>
      </c>
      <c r="Y28" s="713">
        <v>1069</v>
      </c>
      <c r="Z28" s="713">
        <v>939</v>
      </c>
      <c r="AA28" s="713">
        <v>552</v>
      </c>
      <c r="AB28" s="713">
        <v>855</v>
      </c>
      <c r="AC28" s="713">
        <v>976</v>
      </c>
      <c r="AD28" s="713">
        <v>1392</v>
      </c>
      <c r="AE28" s="713">
        <v>1125</v>
      </c>
      <c r="AF28" s="713">
        <v>2202</v>
      </c>
      <c r="AG28" s="713">
        <v>2004</v>
      </c>
      <c r="AH28" s="714">
        <v>2503</v>
      </c>
      <c r="AI28" s="714">
        <v>2952</v>
      </c>
      <c r="AJ28" s="714">
        <v>2754</v>
      </c>
      <c r="AK28" s="714">
        <v>2585</v>
      </c>
      <c r="AL28" s="714">
        <v>2679</v>
      </c>
      <c r="AM28" s="714">
        <v>2969</v>
      </c>
      <c r="AN28" s="714">
        <v>2849</v>
      </c>
      <c r="AO28" s="714">
        <v>2109</v>
      </c>
      <c r="AP28" s="336">
        <v>3192</v>
      </c>
      <c r="AQ28" s="336">
        <v>2858</v>
      </c>
      <c r="AR28" s="336">
        <v>2252</v>
      </c>
      <c r="AS28" s="336">
        <v>3554</v>
      </c>
      <c r="AT28" s="336">
        <v>2982</v>
      </c>
      <c r="AU28" s="336">
        <v>3268</v>
      </c>
      <c r="AV28" s="336">
        <v>2336</v>
      </c>
      <c r="AW28" s="336">
        <v>3474</v>
      </c>
      <c r="AX28" s="336">
        <v>3157</v>
      </c>
      <c r="AY28" s="336">
        <v>3619</v>
      </c>
      <c r="AZ28" s="336">
        <v>2842</v>
      </c>
      <c r="BA28" s="336">
        <v>3131</v>
      </c>
      <c r="BB28" s="336">
        <f>9003-BA28-AZ28</f>
        <v>3030</v>
      </c>
      <c r="BC28" s="336">
        <f>12469-AZ28-BA28-BB28</f>
        <v>3466</v>
      </c>
      <c r="BD28" s="336">
        <v>3591</v>
      </c>
      <c r="BE28" s="336">
        <v>3177</v>
      </c>
      <c r="BF28" s="336">
        <v>3024</v>
      </c>
      <c r="BG28" s="336">
        <v>3603</v>
      </c>
    </row>
    <row r="29" spans="1:59" ht="16.5" x14ac:dyDescent="0.2">
      <c r="G29" s="712" t="s">
        <v>63</v>
      </c>
      <c r="H29" s="713">
        <v>1383</v>
      </c>
      <c r="I29" s="713">
        <v>1752</v>
      </c>
      <c r="J29" s="713">
        <v>2669</v>
      </c>
      <c r="K29" s="713">
        <v>2226</v>
      </c>
      <c r="L29" s="713">
        <v>1365</v>
      </c>
      <c r="M29" s="713">
        <v>1856</v>
      </c>
      <c r="N29" s="713">
        <v>2686</v>
      </c>
      <c r="O29" s="713">
        <v>2182</v>
      </c>
      <c r="P29" s="713">
        <v>1672</v>
      </c>
      <c r="Q29" s="713">
        <v>1752</v>
      </c>
      <c r="R29" s="713">
        <v>2555</v>
      </c>
      <c r="S29" s="713">
        <v>1755</v>
      </c>
      <c r="T29" s="713">
        <v>1600</v>
      </c>
      <c r="U29" s="713">
        <v>1821</v>
      </c>
      <c r="V29" s="713">
        <v>2705</v>
      </c>
      <c r="W29" s="713">
        <v>1746</v>
      </c>
      <c r="X29" s="713">
        <v>1356</v>
      </c>
      <c r="Y29" s="713">
        <v>1657</v>
      </c>
      <c r="Z29" s="713">
        <v>2159</v>
      </c>
      <c r="AA29" s="713">
        <v>1580</v>
      </c>
      <c r="AB29" s="713">
        <v>1256</v>
      </c>
      <c r="AC29" s="713">
        <v>1748</v>
      </c>
      <c r="AD29" s="713">
        <v>2311</v>
      </c>
      <c r="AE29" s="713">
        <v>1681</v>
      </c>
      <c r="AF29" s="713">
        <v>1486</v>
      </c>
      <c r="AG29" s="713">
        <v>2039</v>
      </c>
      <c r="AH29" s="714">
        <v>2667</v>
      </c>
      <c r="AI29" s="714">
        <v>2687</v>
      </c>
      <c r="AJ29" s="714">
        <v>2181</v>
      </c>
      <c r="AK29" s="714">
        <v>2695</v>
      </c>
      <c r="AL29" s="714">
        <v>3950</v>
      </c>
      <c r="AM29" s="714">
        <v>3372</v>
      </c>
      <c r="AN29" s="714">
        <v>2664</v>
      </c>
      <c r="AO29" s="714">
        <v>3291</v>
      </c>
      <c r="AP29" s="336">
        <v>4263</v>
      </c>
      <c r="AQ29" s="336">
        <v>3654</v>
      </c>
      <c r="AR29" s="336">
        <v>3012</v>
      </c>
      <c r="AS29" s="336">
        <v>3149</v>
      </c>
      <c r="AT29" s="336">
        <v>4063</v>
      </c>
      <c r="AU29" s="336">
        <v>3870</v>
      </c>
      <c r="AV29" s="336">
        <v>2735</v>
      </c>
      <c r="AW29" s="336">
        <v>3111</v>
      </c>
      <c r="AX29" s="336">
        <v>3845</v>
      </c>
      <c r="AY29" s="336">
        <v>3435</v>
      </c>
      <c r="AZ29" s="336">
        <v>2684</v>
      </c>
      <c r="BA29" s="336">
        <v>3045</v>
      </c>
      <c r="BB29" s="336">
        <f>9589-BA29-AZ29</f>
        <v>3860</v>
      </c>
      <c r="BC29" s="336">
        <f>13405-AZ29-BA29-BB29</f>
        <v>3816</v>
      </c>
      <c r="BD29" s="336">
        <v>2797</v>
      </c>
      <c r="BE29" s="715">
        <v>3187</v>
      </c>
      <c r="BF29" s="715">
        <v>3451</v>
      </c>
      <c r="BG29" s="715">
        <v>3798</v>
      </c>
    </row>
    <row r="30" spans="1:59" ht="17.25" thickBot="1" x14ac:dyDescent="0.25">
      <c r="G30" s="716" t="s">
        <v>189</v>
      </c>
      <c r="H30" s="717">
        <f t="shared" ref="H30:Y30" si="0">H29-H28</f>
        <v>686</v>
      </c>
      <c r="I30" s="717">
        <f t="shared" si="0"/>
        <v>1077</v>
      </c>
      <c r="J30" s="717">
        <f t="shared" si="0"/>
        <v>2050</v>
      </c>
      <c r="K30" s="717">
        <f t="shared" si="0"/>
        <v>1400</v>
      </c>
      <c r="L30" s="717">
        <f t="shared" si="0"/>
        <v>710</v>
      </c>
      <c r="M30" s="717">
        <f t="shared" si="0"/>
        <v>1041</v>
      </c>
      <c r="N30" s="717">
        <f t="shared" si="0"/>
        <v>2005</v>
      </c>
      <c r="O30" s="717">
        <f t="shared" si="0"/>
        <v>1171</v>
      </c>
      <c r="P30" s="717">
        <f t="shared" si="0"/>
        <v>810</v>
      </c>
      <c r="Q30" s="717">
        <f t="shared" si="0"/>
        <v>887</v>
      </c>
      <c r="R30" s="717">
        <f t="shared" si="0"/>
        <v>1652</v>
      </c>
      <c r="S30" s="717">
        <f t="shared" si="0"/>
        <v>926</v>
      </c>
      <c r="T30" s="717">
        <f t="shared" si="0"/>
        <v>643</v>
      </c>
      <c r="U30" s="717">
        <f t="shared" si="0"/>
        <v>772</v>
      </c>
      <c r="V30" s="717">
        <f t="shared" si="0"/>
        <v>1690</v>
      </c>
      <c r="W30" s="717">
        <f t="shared" si="0"/>
        <v>597</v>
      </c>
      <c r="X30" s="717">
        <f t="shared" si="0"/>
        <v>755</v>
      </c>
      <c r="Y30" s="717">
        <f t="shared" si="0"/>
        <v>588</v>
      </c>
      <c r="Z30" s="717">
        <f>Z28-Z29</f>
        <v>-1220</v>
      </c>
      <c r="AA30" s="717">
        <f t="shared" ref="AA30:AM30" si="1">AA28-AA29</f>
        <v>-1028</v>
      </c>
      <c r="AB30" s="717">
        <f t="shared" si="1"/>
        <v>-401</v>
      </c>
      <c r="AC30" s="717">
        <f t="shared" si="1"/>
        <v>-772</v>
      </c>
      <c r="AD30" s="717">
        <f t="shared" si="1"/>
        <v>-919</v>
      </c>
      <c r="AE30" s="717">
        <f t="shared" si="1"/>
        <v>-556</v>
      </c>
      <c r="AF30" s="717">
        <f t="shared" si="1"/>
        <v>716</v>
      </c>
      <c r="AG30" s="717">
        <f t="shared" si="1"/>
        <v>-35</v>
      </c>
      <c r="AH30" s="718">
        <f t="shared" si="1"/>
        <v>-164</v>
      </c>
      <c r="AI30" s="718">
        <f t="shared" si="1"/>
        <v>265</v>
      </c>
      <c r="AJ30" s="718">
        <f t="shared" si="1"/>
        <v>573</v>
      </c>
      <c r="AK30" s="718">
        <f t="shared" si="1"/>
        <v>-110</v>
      </c>
      <c r="AL30" s="718">
        <f t="shared" si="1"/>
        <v>-1271</v>
      </c>
      <c r="AM30" s="718">
        <f t="shared" si="1"/>
        <v>-403</v>
      </c>
      <c r="AN30" s="718">
        <f t="shared" ref="AN30:AS30" si="2">AN28-AN29</f>
        <v>185</v>
      </c>
      <c r="AO30" s="718">
        <f t="shared" si="2"/>
        <v>-1182</v>
      </c>
      <c r="AP30" s="338">
        <f t="shared" si="2"/>
        <v>-1071</v>
      </c>
      <c r="AQ30" s="338">
        <f t="shared" si="2"/>
        <v>-796</v>
      </c>
      <c r="AR30" s="338">
        <f t="shared" si="2"/>
        <v>-760</v>
      </c>
      <c r="AS30" s="338">
        <f t="shared" si="2"/>
        <v>405</v>
      </c>
      <c r="AT30" s="338">
        <f t="shared" ref="AT30:BD30" si="3">AT28-AT29</f>
        <v>-1081</v>
      </c>
      <c r="AU30" s="338">
        <f t="shared" si="3"/>
        <v>-602</v>
      </c>
      <c r="AV30" s="338">
        <f t="shared" si="3"/>
        <v>-399</v>
      </c>
      <c r="AW30" s="338">
        <f t="shared" si="3"/>
        <v>363</v>
      </c>
      <c r="AX30" s="338">
        <f t="shared" si="3"/>
        <v>-688</v>
      </c>
      <c r="AY30" s="338">
        <f t="shared" si="3"/>
        <v>184</v>
      </c>
      <c r="AZ30" s="338">
        <f t="shared" si="3"/>
        <v>158</v>
      </c>
      <c r="BA30" s="338">
        <f t="shared" si="3"/>
        <v>86</v>
      </c>
      <c r="BB30" s="338">
        <f t="shared" si="3"/>
        <v>-830</v>
      </c>
      <c r="BC30" s="338">
        <f t="shared" si="3"/>
        <v>-350</v>
      </c>
      <c r="BD30" s="338">
        <f t="shared" si="3"/>
        <v>794</v>
      </c>
      <c r="BE30" s="338">
        <v>784</v>
      </c>
      <c r="BF30" s="338">
        <v>357</v>
      </c>
      <c r="BG30" s="338">
        <v>162</v>
      </c>
    </row>
    <row r="32" spans="1:59" x14ac:dyDescent="0.2">
      <c r="A32" s="4"/>
      <c r="B32" s="4"/>
    </row>
    <row r="33" spans="46:48" ht="15.75" customHeight="1" x14ac:dyDescent="0.2"/>
    <row r="34" spans="46:48" ht="15.75" customHeight="1" x14ac:dyDescent="0.2"/>
    <row r="35" spans="46:48" x14ac:dyDescent="0.2">
      <c r="AT35" s="27"/>
      <c r="AU35" s="27"/>
      <c r="AV35" s="27"/>
    </row>
    <row r="36" spans="46:48" x14ac:dyDescent="0.2">
      <c r="AT36" s="27"/>
      <c r="AU36" s="27"/>
      <c r="AV36" s="27"/>
    </row>
    <row r="44" spans="46:48" ht="17.25" customHeight="1" x14ac:dyDescent="0.2"/>
    <row r="71" spans="1:10" ht="16.5" x14ac:dyDescent="0.25">
      <c r="A71" s="6"/>
      <c r="B71" s="8"/>
      <c r="C71" s="8"/>
    </row>
    <row r="72" spans="1:10" ht="13.5" thickBot="1" x14ac:dyDescent="0.25"/>
    <row r="73" spans="1:10" ht="30.75" customHeight="1" thickBot="1" x14ac:dyDescent="0.3">
      <c r="A73" s="350" t="s">
        <v>26</v>
      </c>
      <c r="B73" s="355" t="s">
        <v>490</v>
      </c>
      <c r="C73" s="356" t="s">
        <v>489</v>
      </c>
      <c r="D73" s="719"/>
      <c r="E73" s="719"/>
    </row>
    <row r="74" spans="1:10" ht="13.5" customHeight="1" x14ac:dyDescent="0.25">
      <c r="A74" s="351"/>
      <c r="B74" s="357"/>
      <c r="C74" s="358"/>
      <c r="D74" s="719"/>
      <c r="E74" s="719"/>
      <c r="G74" s="720"/>
    </row>
    <row r="75" spans="1:10" s="722" customFormat="1" ht="15.75" x14ac:dyDescent="0.25">
      <c r="A75" s="352" t="s">
        <v>272</v>
      </c>
      <c r="B75" s="359">
        <v>3787.77</v>
      </c>
      <c r="C75" s="359">
        <v>3726.36</v>
      </c>
      <c r="D75" s="719"/>
      <c r="E75" s="721"/>
      <c r="G75" s="723"/>
      <c r="I75" s="724"/>
      <c r="J75" s="725"/>
    </row>
    <row r="76" spans="1:10" s="722" customFormat="1" ht="16.5" customHeight="1" x14ac:dyDescent="0.25">
      <c r="A76" s="352" t="s">
        <v>55</v>
      </c>
      <c r="B76" s="359">
        <v>4266.87</v>
      </c>
      <c r="C76" s="359">
        <v>4186.66</v>
      </c>
      <c r="D76" s="719"/>
      <c r="E76" s="726"/>
      <c r="G76" s="723"/>
      <c r="I76" s="724"/>
      <c r="J76" s="725"/>
    </row>
    <row r="77" spans="1:10" s="722" customFormat="1" ht="15.75" x14ac:dyDescent="0.25">
      <c r="A77" s="352" t="s">
        <v>133</v>
      </c>
      <c r="B77" s="359">
        <v>5275.14</v>
      </c>
      <c r="C77" s="359">
        <v>5421.86</v>
      </c>
      <c r="D77" s="719"/>
      <c r="E77" s="721"/>
      <c r="G77" s="723"/>
      <c r="I77" s="724"/>
      <c r="J77" s="725"/>
    </row>
    <row r="78" spans="1:10" s="722" customFormat="1" ht="15.75" x14ac:dyDescent="0.25">
      <c r="A78" s="353" t="s">
        <v>281</v>
      </c>
      <c r="B78" s="360">
        <v>5807.41</v>
      </c>
      <c r="C78" s="360">
        <v>5706.68</v>
      </c>
      <c r="D78" s="719"/>
      <c r="E78" s="721"/>
      <c r="F78" s="727"/>
      <c r="G78" s="728"/>
      <c r="I78" s="729"/>
      <c r="J78" s="730"/>
    </row>
    <row r="79" spans="1:10" s="722" customFormat="1" ht="15.75" x14ac:dyDescent="0.25">
      <c r="A79" s="352" t="s">
        <v>1</v>
      </c>
      <c r="B79" s="359">
        <v>6180.63</v>
      </c>
      <c r="C79" s="359">
        <v>6365.48</v>
      </c>
      <c r="D79" s="719"/>
      <c r="E79" s="721"/>
      <c r="F79" s="727"/>
      <c r="G79" s="728"/>
      <c r="I79" s="729"/>
      <c r="J79" s="730"/>
    </row>
    <row r="80" spans="1:10" s="722" customFormat="1" ht="15.75" x14ac:dyDescent="0.25">
      <c r="A80" s="352" t="s">
        <v>282</v>
      </c>
      <c r="B80" s="359">
        <v>6319.48</v>
      </c>
      <c r="C80" s="359">
        <v>6510.51</v>
      </c>
      <c r="D80" s="719"/>
      <c r="E80" s="721"/>
      <c r="F80" s="727"/>
      <c r="G80" s="728"/>
      <c r="I80" s="729"/>
      <c r="J80" s="730"/>
    </row>
    <row r="81" spans="1:11" ht="15.75" hidden="1" x14ac:dyDescent="0.25">
      <c r="A81" s="353" t="s">
        <v>280</v>
      </c>
      <c r="B81" s="360"/>
      <c r="C81" s="360"/>
      <c r="D81" s="719"/>
      <c r="E81" s="731"/>
      <c r="F81" s="732"/>
      <c r="G81" s="4"/>
      <c r="H81" s="4"/>
      <c r="I81" s="733"/>
      <c r="J81" s="733"/>
    </row>
    <row r="82" spans="1:11" ht="15.75" x14ac:dyDescent="0.25">
      <c r="A82" s="352" t="s">
        <v>0</v>
      </c>
      <c r="B82" s="359">
        <v>6744.07</v>
      </c>
      <c r="C82" s="359">
        <v>6725.87</v>
      </c>
      <c r="D82" s="719"/>
      <c r="E82" s="721"/>
      <c r="F82" s="4"/>
      <c r="G82" s="734"/>
      <c r="H82" s="735"/>
      <c r="I82" s="719"/>
      <c r="J82" s="736"/>
      <c r="K82" s="737"/>
    </row>
    <row r="83" spans="1:11" s="743" customFormat="1" ht="16.5" thickBot="1" x14ac:dyDescent="0.3">
      <c r="A83" s="354" t="s">
        <v>273</v>
      </c>
      <c r="B83" s="361">
        <v>10052.39</v>
      </c>
      <c r="C83" s="361">
        <v>9149.75</v>
      </c>
      <c r="D83" s="719"/>
      <c r="E83" s="721"/>
      <c r="F83" s="738"/>
      <c r="G83" s="739"/>
      <c r="H83" s="740"/>
      <c r="I83" s="741"/>
      <c r="J83" s="742"/>
    </row>
    <row r="84" spans="1:11" x14ac:dyDescent="0.2">
      <c r="E84" s="4"/>
      <c r="F84" s="4"/>
    </row>
    <row r="85" spans="1:11" ht="29.25" customHeight="1" x14ac:dyDescent="0.2">
      <c r="A85" s="744"/>
      <c r="C85" s="745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4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49" t="s">
        <v>154</v>
      </c>
      <c r="B102" s="751" t="s">
        <v>5</v>
      </c>
      <c r="C102" s="752"/>
      <c r="D102" s="753"/>
      <c r="E102" s="751" t="s">
        <v>6</v>
      </c>
      <c r="F102" s="752"/>
      <c r="G102" s="753"/>
      <c r="H102" s="746" t="s">
        <v>8</v>
      </c>
      <c r="I102" s="747"/>
      <c r="J102" s="748"/>
      <c r="K102" s="746" t="s">
        <v>7</v>
      </c>
      <c r="L102" s="747"/>
      <c r="M102" s="748"/>
      <c r="N102" s="746" t="s">
        <v>150</v>
      </c>
      <c r="O102" s="747"/>
      <c r="P102" s="748"/>
      <c r="Q102" s="746" t="s">
        <v>151</v>
      </c>
      <c r="R102" s="747"/>
      <c r="S102" s="748"/>
    </row>
    <row r="103" spans="1:19" ht="16.5" thickBot="1" x14ac:dyDescent="0.3">
      <c r="A103" s="750"/>
      <c r="B103" s="398">
        <v>2016</v>
      </c>
      <c r="C103" s="399">
        <v>2017</v>
      </c>
      <c r="D103" s="400">
        <v>2018</v>
      </c>
      <c r="E103" s="398">
        <v>2016</v>
      </c>
      <c r="F103" s="399">
        <v>2017</v>
      </c>
      <c r="G103" s="400">
        <v>2018</v>
      </c>
      <c r="H103" s="398">
        <v>2016</v>
      </c>
      <c r="I103" s="399">
        <v>2017</v>
      </c>
      <c r="J103" s="400">
        <v>2018</v>
      </c>
      <c r="K103" s="398">
        <v>2016</v>
      </c>
      <c r="L103" s="399">
        <v>2017</v>
      </c>
      <c r="M103" s="400">
        <v>2018</v>
      </c>
      <c r="N103" s="398">
        <v>2016</v>
      </c>
      <c r="O103" s="399">
        <v>2017</v>
      </c>
      <c r="P103" s="400">
        <v>2018</v>
      </c>
      <c r="Q103" s="398">
        <v>2016</v>
      </c>
      <c r="R103" s="399">
        <v>2017</v>
      </c>
      <c r="S103" s="400">
        <v>2018</v>
      </c>
    </row>
    <row r="104" spans="1:19" ht="16.5" x14ac:dyDescent="0.25">
      <c r="A104" s="395" t="s">
        <v>9</v>
      </c>
      <c r="B104" s="401">
        <v>4462.3</v>
      </c>
      <c r="C104" s="402">
        <v>5736.99</v>
      </c>
      <c r="D104" s="403">
        <v>7079.88</v>
      </c>
      <c r="E104" s="412">
        <v>8479.8799999999992</v>
      </c>
      <c r="F104" s="403">
        <v>9980.7199999999993</v>
      </c>
      <c r="G104" s="413">
        <v>12876.03</v>
      </c>
      <c r="H104" s="401">
        <v>853.85</v>
      </c>
      <c r="I104" s="402">
        <v>971.76</v>
      </c>
      <c r="J104" s="403">
        <v>991.6</v>
      </c>
      <c r="K104" s="420">
        <v>499.9</v>
      </c>
      <c r="L104" s="421">
        <v>748</v>
      </c>
      <c r="M104" s="403">
        <v>1094.45</v>
      </c>
      <c r="N104" s="420">
        <v>1097.3800000000001</v>
      </c>
      <c r="O104" s="421">
        <v>1192.6199999999999</v>
      </c>
      <c r="P104" s="403">
        <v>1331.67</v>
      </c>
      <c r="Q104" s="420">
        <v>14.02</v>
      </c>
      <c r="R104" s="421">
        <v>16.809999999999999</v>
      </c>
      <c r="S104" s="403">
        <v>17.170000000000002</v>
      </c>
    </row>
    <row r="105" spans="1:19" ht="16.5" x14ac:dyDescent="0.25">
      <c r="A105" s="396" t="s">
        <v>10</v>
      </c>
      <c r="B105" s="404">
        <v>4594.96</v>
      </c>
      <c r="C105" s="405">
        <v>5941.1</v>
      </c>
      <c r="D105" s="406"/>
      <c r="E105" s="414">
        <v>8306.4269047619055</v>
      </c>
      <c r="F105" s="406">
        <v>10615.53</v>
      </c>
      <c r="G105" s="415"/>
      <c r="H105" s="404">
        <v>920.24</v>
      </c>
      <c r="I105" s="405">
        <v>1007.35</v>
      </c>
      <c r="J105" s="406"/>
      <c r="K105" s="422">
        <v>505.57</v>
      </c>
      <c r="L105" s="423">
        <v>774.9</v>
      </c>
      <c r="M105" s="406"/>
      <c r="N105" s="422">
        <v>1199.9100000000001</v>
      </c>
      <c r="O105" s="423">
        <v>1234.33</v>
      </c>
      <c r="P105" s="406"/>
      <c r="Q105" s="422">
        <v>15.07</v>
      </c>
      <c r="R105" s="423">
        <v>17.86</v>
      </c>
      <c r="S105" s="406"/>
    </row>
    <row r="106" spans="1:19" ht="16.5" x14ac:dyDescent="0.25">
      <c r="A106" s="396" t="s">
        <v>11</v>
      </c>
      <c r="B106" s="404">
        <v>4947.04</v>
      </c>
      <c r="C106" s="405">
        <v>5821.09</v>
      </c>
      <c r="D106" s="406"/>
      <c r="E106" s="414">
        <v>8700.9538095238095</v>
      </c>
      <c r="F106" s="406">
        <v>10225.65</v>
      </c>
      <c r="G106" s="415"/>
      <c r="H106" s="404">
        <v>968.43</v>
      </c>
      <c r="I106" s="405">
        <v>962.26</v>
      </c>
      <c r="J106" s="406"/>
      <c r="K106" s="422">
        <v>567.38</v>
      </c>
      <c r="L106" s="423">
        <v>776.3</v>
      </c>
      <c r="M106" s="406"/>
      <c r="N106" s="422">
        <v>1246.3399999999999</v>
      </c>
      <c r="O106" s="423">
        <v>1231.07</v>
      </c>
      <c r="P106" s="406"/>
      <c r="Q106" s="422">
        <v>15.42</v>
      </c>
      <c r="R106" s="423">
        <v>16.88</v>
      </c>
      <c r="S106" s="406"/>
    </row>
    <row r="107" spans="1:19" ht="16.5" x14ac:dyDescent="0.25">
      <c r="A107" s="396" t="s">
        <v>12</v>
      </c>
      <c r="B107" s="404">
        <v>4850.55</v>
      </c>
      <c r="C107" s="405">
        <v>5697.37</v>
      </c>
      <c r="D107" s="406"/>
      <c r="E107" s="414">
        <v>8849.65</v>
      </c>
      <c r="F107" s="406">
        <v>9664.86</v>
      </c>
      <c r="G107" s="415"/>
      <c r="H107" s="404">
        <v>994.19</v>
      </c>
      <c r="I107" s="405">
        <v>959.89</v>
      </c>
      <c r="J107" s="406"/>
      <c r="K107" s="422">
        <v>574.33000000000004</v>
      </c>
      <c r="L107" s="423">
        <v>799.67</v>
      </c>
      <c r="M107" s="406"/>
      <c r="N107" s="422">
        <v>1242.26</v>
      </c>
      <c r="O107" s="423">
        <v>1265.6300000000001</v>
      </c>
      <c r="P107" s="406"/>
      <c r="Q107" s="422">
        <v>16.260000000000002</v>
      </c>
      <c r="R107" s="423">
        <v>18</v>
      </c>
      <c r="S107" s="406"/>
    </row>
    <row r="108" spans="1:19" ht="16.5" x14ac:dyDescent="0.25">
      <c r="A108" s="396" t="s">
        <v>13</v>
      </c>
      <c r="B108" s="404">
        <v>4707.8500000000004</v>
      </c>
      <c r="C108" s="405">
        <v>5591.11</v>
      </c>
      <c r="D108" s="406"/>
      <c r="E108" s="414">
        <v>8685.8799999999992</v>
      </c>
      <c r="F108" s="406">
        <v>9150.9599999999991</v>
      </c>
      <c r="G108" s="415"/>
      <c r="H108" s="404">
        <v>1033.7</v>
      </c>
      <c r="I108" s="405">
        <v>929.71</v>
      </c>
      <c r="J108" s="406"/>
      <c r="K108" s="422">
        <v>576.75</v>
      </c>
      <c r="L108" s="423">
        <v>792.43</v>
      </c>
      <c r="M108" s="406"/>
      <c r="N108" s="422">
        <v>1259.4000000000001</v>
      </c>
      <c r="O108" s="423">
        <v>1245</v>
      </c>
      <c r="P108" s="406"/>
      <c r="Q108" s="422">
        <v>16.89</v>
      </c>
      <c r="R108" s="423">
        <v>16.760000000000002</v>
      </c>
      <c r="S108" s="406"/>
    </row>
    <row r="109" spans="1:19" ht="16.5" x14ac:dyDescent="0.25">
      <c r="A109" s="396" t="s">
        <v>14</v>
      </c>
      <c r="B109" s="407">
        <v>4630.2700000000004</v>
      </c>
      <c r="C109" s="405">
        <v>5699.08</v>
      </c>
      <c r="D109" s="406"/>
      <c r="E109" s="416">
        <v>8911.7022727272742</v>
      </c>
      <c r="F109" s="406">
        <v>8927.6200000000008</v>
      </c>
      <c r="G109" s="415"/>
      <c r="H109" s="407">
        <v>984.14</v>
      </c>
      <c r="I109" s="405">
        <v>930.73</v>
      </c>
      <c r="J109" s="406"/>
      <c r="K109" s="424">
        <v>553.09</v>
      </c>
      <c r="L109" s="423">
        <v>864.64</v>
      </c>
      <c r="M109" s="406"/>
      <c r="N109" s="424">
        <v>1276.4000000000001</v>
      </c>
      <c r="O109" s="423">
        <v>1260.22</v>
      </c>
      <c r="P109" s="406"/>
      <c r="Q109" s="424">
        <v>17.18</v>
      </c>
      <c r="R109" s="423">
        <v>16.95</v>
      </c>
      <c r="S109" s="406"/>
    </row>
    <row r="110" spans="1:19" ht="16.5" x14ac:dyDescent="0.25">
      <c r="A110" s="396" t="s">
        <v>110</v>
      </c>
      <c r="B110" s="407">
        <v>4855.357857142857</v>
      </c>
      <c r="C110" s="405">
        <v>5978.11</v>
      </c>
      <c r="D110" s="406"/>
      <c r="E110" s="416">
        <v>10248.92738095238</v>
      </c>
      <c r="F110" s="406">
        <v>9478.69</v>
      </c>
      <c r="G110" s="415"/>
      <c r="H110" s="407">
        <v>1085.76</v>
      </c>
      <c r="I110" s="405">
        <v>916.95</v>
      </c>
      <c r="J110" s="406"/>
      <c r="K110" s="424">
        <v>646.14</v>
      </c>
      <c r="L110" s="423">
        <v>860.8</v>
      </c>
      <c r="M110" s="406"/>
      <c r="N110" s="424">
        <v>1337.33</v>
      </c>
      <c r="O110" s="423">
        <v>1236.22</v>
      </c>
      <c r="P110" s="406"/>
      <c r="Q110" s="424">
        <v>19.920000000000002</v>
      </c>
      <c r="R110" s="423">
        <v>16.14</v>
      </c>
      <c r="S110" s="406"/>
    </row>
    <row r="111" spans="1:19" ht="16.5" x14ac:dyDescent="0.25">
      <c r="A111" s="378" t="s">
        <v>117</v>
      </c>
      <c r="B111" s="408">
        <v>4757.8172727272722</v>
      </c>
      <c r="C111" s="405">
        <v>6477.68</v>
      </c>
      <c r="D111" s="406"/>
      <c r="E111" s="417">
        <v>10350.566818181818</v>
      </c>
      <c r="F111" s="406">
        <v>10848.52</v>
      </c>
      <c r="G111" s="415"/>
      <c r="H111" s="408">
        <v>1123.77</v>
      </c>
      <c r="I111" s="405">
        <v>972.67</v>
      </c>
      <c r="J111" s="406"/>
      <c r="K111" s="425">
        <v>700.09</v>
      </c>
      <c r="L111" s="423">
        <v>913.1</v>
      </c>
      <c r="M111" s="406"/>
      <c r="N111" s="425">
        <v>1341.09</v>
      </c>
      <c r="O111" s="423">
        <v>1282.3</v>
      </c>
      <c r="P111" s="406"/>
      <c r="Q111" s="425">
        <v>19.64</v>
      </c>
      <c r="R111" s="423">
        <v>16.91</v>
      </c>
      <c r="S111" s="406"/>
    </row>
    <row r="112" spans="1:19" ht="16.5" x14ac:dyDescent="0.25">
      <c r="A112" s="378" t="s">
        <v>123</v>
      </c>
      <c r="B112" s="408">
        <v>4706.7859090909096</v>
      </c>
      <c r="C112" s="405">
        <v>6582.68</v>
      </c>
      <c r="D112" s="406"/>
      <c r="E112" s="417">
        <v>10185.569545454546</v>
      </c>
      <c r="F112" s="406">
        <v>11230.36</v>
      </c>
      <c r="G112" s="415"/>
      <c r="H112" s="408">
        <v>1045.95</v>
      </c>
      <c r="I112" s="405">
        <v>968.1</v>
      </c>
      <c r="J112" s="406"/>
      <c r="K112" s="425">
        <v>682.23</v>
      </c>
      <c r="L112" s="423">
        <v>935.85</v>
      </c>
      <c r="M112" s="406"/>
      <c r="N112" s="425">
        <v>1326.03</v>
      </c>
      <c r="O112" s="423">
        <v>1314.98</v>
      </c>
      <c r="P112" s="406"/>
      <c r="Q112" s="425">
        <v>19.28</v>
      </c>
      <c r="R112" s="423">
        <v>17.45</v>
      </c>
      <c r="S112" s="406"/>
    </row>
    <row r="113" spans="1:19" ht="16.5" x14ac:dyDescent="0.25">
      <c r="A113" s="378" t="s">
        <v>124</v>
      </c>
      <c r="B113" s="408">
        <v>4731.761428571428</v>
      </c>
      <c r="C113" s="405">
        <v>6796.85</v>
      </c>
      <c r="D113" s="406"/>
      <c r="E113" s="417">
        <v>10262.27</v>
      </c>
      <c r="F113" s="406">
        <v>11319.66</v>
      </c>
      <c r="G113" s="415"/>
      <c r="H113" s="408">
        <v>959.14</v>
      </c>
      <c r="I113" s="405">
        <v>921.43</v>
      </c>
      <c r="J113" s="406"/>
      <c r="K113" s="425">
        <v>644.85</v>
      </c>
      <c r="L113" s="423">
        <v>960.52</v>
      </c>
      <c r="M113" s="406"/>
      <c r="N113" s="425">
        <v>1266.71</v>
      </c>
      <c r="O113" s="423">
        <v>1279.51</v>
      </c>
      <c r="P113" s="406"/>
      <c r="Q113" s="425">
        <v>17.739999999999998</v>
      </c>
      <c r="R113" s="423">
        <v>17.07</v>
      </c>
      <c r="S113" s="406"/>
    </row>
    <row r="114" spans="1:19" ht="16.5" x14ac:dyDescent="0.25">
      <c r="A114" s="378" t="s">
        <v>128</v>
      </c>
      <c r="B114" s="408">
        <v>5442.7250000000004</v>
      </c>
      <c r="C114" s="405">
        <v>6825.09</v>
      </c>
      <c r="D114" s="406"/>
      <c r="E114" s="417">
        <v>11139.772272727274</v>
      </c>
      <c r="F114" s="406">
        <v>11989.89</v>
      </c>
      <c r="G114" s="415"/>
      <c r="H114" s="408">
        <v>953</v>
      </c>
      <c r="I114" s="405">
        <v>934</v>
      </c>
      <c r="J114" s="406"/>
      <c r="K114" s="425">
        <v>696.68</v>
      </c>
      <c r="L114" s="423">
        <v>999.8</v>
      </c>
      <c r="M114" s="406"/>
      <c r="N114" s="425">
        <v>1235.98</v>
      </c>
      <c r="O114" s="423">
        <v>1282.28</v>
      </c>
      <c r="P114" s="406"/>
      <c r="Q114" s="425">
        <v>17.420000000000002</v>
      </c>
      <c r="R114" s="423">
        <v>17.010000000000002</v>
      </c>
      <c r="S114" s="406"/>
    </row>
    <row r="115" spans="1:19" ht="17.25" thickBot="1" x14ac:dyDescent="0.3">
      <c r="A115" s="397" t="s">
        <v>129</v>
      </c>
      <c r="B115" s="409">
        <v>5665.8249999999998</v>
      </c>
      <c r="C115" s="410">
        <v>6800.64</v>
      </c>
      <c r="D115" s="411"/>
      <c r="E115" s="418">
        <v>11009.75</v>
      </c>
      <c r="F115" s="411">
        <v>11405.66</v>
      </c>
      <c r="G115" s="419"/>
      <c r="H115" s="409">
        <v>919.05</v>
      </c>
      <c r="I115" s="410">
        <v>906.32</v>
      </c>
      <c r="J115" s="411"/>
      <c r="K115" s="426">
        <v>706.98</v>
      </c>
      <c r="L115" s="427">
        <v>1021.16</v>
      </c>
      <c r="M115" s="411"/>
      <c r="N115" s="426">
        <v>1150.77</v>
      </c>
      <c r="O115" s="427">
        <v>1263.54</v>
      </c>
      <c r="P115" s="411"/>
      <c r="Q115" s="426">
        <v>16.38</v>
      </c>
      <c r="R115" s="427">
        <v>16.16</v>
      </c>
      <c r="S115" s="411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B75:C83">
    <sortCondition ref="B75:B83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4" fitToWidth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5"/>
  <sheetViews>
    <sheetView view="pageBreakPreview" zoomScale="68" zoomScaleNormal="100" zoomScaleSheetLayoutView="68" workbookViewId="0">
      <pane ySplit="4" topLeftCell="A5" activePane="bottomLeft" state="frozen"/>
      <selection activeCell="E3" sqref="E3:E6"/>
      <selection pane="bottomLeft" activeCell="H33" sqref="H33"/>
    </sheetView>
  </sheetViews>
  <sheetFormatPr defaultColWidth="5.7109375" defaultRowHeight="12.75" x14ac:dyDescent="0.2"/>
  <cols>
    <col min="1" max="1" width="113.42578125" style="93" customWidth="1"/>
    <col min="2" max="2" width="10.140625" style="93" bestFit="1" customWidth="1"/>
    <col min="3" max="3" width="18.85546875" style="93" customWidth="1"/>
    <col min="4" max="4" width="20.7109375" style="93" customWidth="1"/>
    <col min="5" max="5" width="22.5703125" style="93" customWidth="1"/>
    <col min="6" max="6" width="14.5703125" style="93" customWidth="1"/>
    <col min="7" max="7" width="9.140625" style="93" customWidth="1"/>
    <col min="8" max="8" width="22.5703125" style="93" customWidth="1"/>
    <col min="9" max="252" width="9.140625" style="93" customWidth="1"/>
    <col min="253" max="253" width="5.7109375" style="93"/>
    <col min="254" max="254" width="5.7109375" style="93" customWidth="1"/>
    <col min="255" max="255" width="112.5703125" style="93" customWidth="1"/>
    <col min="256" max="256" width="10.140625" style="93" bestFit="1" customWidth="1"/>
    <col min="257" max="257" width="18.85546875" style="93" customWidth="1"/>
    <col min="258" max="258" width="19" style="93" customWidth="1"/>
    <col min="259" max="259" width="19.5703125" style="93" customWidth="1"/>
    <col min="260" max="260" width="16.7109375" style="93" customWidth="1"/>
    <col min="261" max="508" width="9.140625" style="93" customWidth="1"/>
    <col min="509" max="509" width="5.7109375" style="93"/>
    <col min="510" max="510" width="5.7109375" style="93" customWidth="1"/>
    <col min="511" max="511" width="112.5703125" style="93" customWidth="1"/>
    <col min="512" max="512" width="10.140625" style="93" bestFit="1" customWidth="1"/>
    <col min="513" max="513" width="18.85546875" style="93" customWidth="1"/>
    <col min="514" max="514" width="19" style="93" customWidth="1"/>
    <col min="515" max="515" width="19.5703125" style="93" customWidth="1"/>
    <col min="516" max="516" width="16.7109375" style="93" customWidth="1"/>
    <col min="517" max="764" width="9.140625" style="93" customWidth="1"/>
    <col min="765" max="765" width="5.7109375" style="93"/>
    <col min="766" max="766" width="5.7109375" style="93" customWidth="1"/>
    <col min="767" max="767" width="112.5703125" style="93" customWidth="1"/>
    <col min="768" max="768" width="10.140625" style="93" bestFit="1" customWidth="1"/>
    <col min="769" max="769" width="18.85546875" style="93" customWidth="1"/>
    <col min="770" max="770" width="19" style="93" customWidth="1"/>
    <col min="771" max="771" width="19.5703125" style="93" customWidth="1"/>
    <col min="772" max="772" width="16.7109375" style="93" customWidth="1"/>
    <col min="773" max="1020" width="9.140625" style="93" customWidth="1"/>
    <col min="1021" max="1021" width="5.7109375" style="93"/>
    <col min="1022" max="1022" width="5.7109375" style="93" customWidth="1"/>
    <col min="1023" max="1023" width="112.5703125" style="93" customWidth="1"/>
    <col min="1024" max="1024" width="10.140625" style="93" bestFit="1" customWidth="1"/>
    <col min="1025" max="1025" width="18.85546875" style="93" customWidth="1"/>
    <col min="1026" max="1026" width="19" style="93" customWidth="1"/>
    <col min="1027" max="1027" width="19.5703125" style="93" customWidth="1"/>
    <col min="1028" max="1028" width="16.7109375" style="93" customWidth="1"/>
    <col min="1029" max="1276" width="9.140625" style="93" customWidth="1"/>
    <col min="1277" max="1277" width="5.7109375" style="93"/>
    <col min="1278" max="1278" width="5.7109375" style="93" customWidth="1"/>
    <col min="1279" max="1279" width="112.5703125" style="93" customWidth="1"/>
    <col min="1280" max="1280" width="10.140625" style="93" bestFit="1" customWidth="1"/>
    <col min="1281" max="1281" width="18.85546875" style="93" customWidth="1"/>
    <col min="1282" max="1282" width="19" style="93" customWidth="1"/>
    <col min="1283" max="1283" width="19.5703125" style="93" customWidth="1"/>
    <col min="1284" max="1284" width="16.7109375" style="93" customWidth="1"/>
    <col min="1285" max="1532" width="9.140625" style="93" customWidth="1"/>
    <col min="1533" max="1533" width="5.7109375" style="93"/>
    <col min="1534" max="1534" width="5.7109375" style="93" customWidth="1"/>
    <col min="1535" max="1535" width="112.5703125" style="93" customWidth="1"/>
    <col min="1536" max="1536" width="10.140625" style="93" bestFit="1" customWidth="1"/>
    <col min="1537" max="1537" width="18.85546875" style="93" customWidth="1"/>
    <col min="1538" max="1538" width="19" style="93" customWidth="1"/>
    <col min="1539" max="1539" width="19.5703125" style="93" customWidth="1"/>
    <col min="1540" max="1540" width="16.7109375" style="93" customWidth="1"/>
    <col min="1541" max="1788" width="9.140625" style="93" customWidth="1"/>
    <col min="1789" max="1789" width="5.7109375" style="93"/>
    <col min="1790" max="1790" width="5.7109375" style="93" customWidth="1"/>
    <col min="1791" max="1791" width="112.5703125" style="93" customWidth="1"/>
    <col min="1792" max="1792" width="10.140625" style="93" bestFit="1" customWidth="1"/>
    <col min="1793" max="1793" width="18.85546875" style="93" customWidth="1"/>
    <col min="1794" max="1794" width="19" style="93" customWidth="1"/>
    <col min="1795" max="1795" width="19.5703125" style="93" customWidth="1"/>
    <col min="1796" max="1796" width="16.7109375" style="93" customWidth="1"/>
    <col min="1797" max="2044" width="9.140625" style="93" customWidth="1"/>
    <col min="2045" max="2045" width="5.7109375" style="93"/>
    <col min="2046" max="2046" width="5.7109375" style="93" customWidth="1"/>
    <col min="2047" max="2047" width="112.5703125" style="93" customWidth="1"/>
    <col min="2048" max="2048" width="10.140625" style="93" bestFit="1" customWidth="1"/>
    <col min="2049" max="2049" width="18.85546875" style="93" customWidth="1"/>
    <col min="2050" max="2050" width="19" style="93" customWidth="1"/>
    <col min="2051" max="2051" width="19.5703125" style="93" customWidth="1"/>
    <col min="2052" max="2052" width="16.7109375" style="93" customWidth="1"/>
    <col min="2053" max="2300" width="9.140625" style="93" customWidth="1"/>
    <col min="2301" max="2301" width="5.7109375" style="93"/>
    <col min="2302" max="2302" width="5.7109375" style="93" customWidth="1"/>
    <col min="2303" max="2303" width="112.5703125" style="93" customWidth="1"/>
    <col min="2304" max="2304" width="10.140625" style="93" bestFit="1" customWidth="1"/>
    <col min="2305" max="2305" width="18.85546875" style="93" customWidth="1"/>
    <col min="2306" max="2306" width="19" style="93" customWidth="1"/>
    <col min="2307" max="2307" width="19.5703125" style="93" customWidth="1"/>
    <col min="2308" max="2308" width="16.7109375" style="93" customWidth="1"/>
    <col min="2309" max="2556" width="9.140625" style="93" customWidth="1"/>
    <col min="2557" max="2557" width="5.7109375" style="93"/>
    <col min="2558" max="2558" width="5.7109375" style="93" customWidth="1"/>
    <col min="2559" max="2559" width="112.5703125" style="93" customWidth="1"/>
    <col min="2560" max="2560" width="10.140625" style="93" bestFit="1" customWidth="1"/>
    <col min="2561" max="2561" width="18.85546875" style="93" customWidth="1"/>
    <col min="2562" max="2562" width="19" style="93" customWidth="1"/>
    <col min="2563" max="2563" width="19.5703125" style="93" customWidth="1"/>
    <col min="2564" max="2564" width="16.7109375" style="93" customWidth="1"/>
    <col min="2565" max="2812" width="9.140625" style="93" customWidth="1"/>
    <col min="2813" max="2813" width="5.7109375" style="93"/>
    <col min="2814" max="2814" width="5.7109375" style="93" customWidth="1"/>
    <col min="2815" max="2815" width="112.5703125" style="93" customWidth="1"/>
    <col min="2816" max="2816" width="10.140625" style="93" bestFit="1" customWidth="1"/>
    <col min="2817" max="2817" width="18.85546875" style="93" customWidth="1"/>
    <col min="2818" max="2818" width="19" style="93" customWidth="1"/>
    <col min="2819" max="2819" width="19.5703125" style="93" customWidth="1"/>
    <col min="2820" max="2820" width="16.7109375" style="93" customWidth="1"/>
    <col min="2821" max="3068" width="9.140625" style="93" customWidth="1"/>
    <col min="3069" max="3069" width="5.7109375" style="93"/>
    <col min="3070" max="3070" width="5.7109375" style="93" customWidth="1"/>
    <col min="3071" max="3071" width="112.5703125" style="93" customWidth="1"/>
    <col min="3072" max="3072" width="10.140625" style="93" bestFit="1" customWidth="1"/>
    <col min="3073" max="3073" width="18.85546875" style="93" customWidth="1"/>
    <col min="3074" max="3074" width="19" style="93" customWidth="1"/>
    <col min="3075" max="3075" width="19.5703125" style="93" customWidth="1"/>
    <col min="3076" max="3076" width="16.7109375" style="93" customWidth="1"/>
    <col min="3077" max="3324" width="9.140625" style="93" customWidth="1"/>
    <col min="3325" max="3325" width="5.7109375" style="93"/>
    <col min="3326" max="3326" width="5.7109375" style="93" customWidth="1"/>
    <col min="3327" max="3327" width="112.5703125" style="93" customWidth="1"/>
    <col min="3328" max="3328" width="10.140625" style="93" bestFit="1" customWidth="1"/>
    <col min="3329" max="3329" width="18.85546875" style="93" customWidth="1"/>
    <col min="3330" max="3330" width="19" style="93" customWidth="1"/>
    <col min="3331" max="3331" width="19.5703125" style="93" customWidth="1"/>
    <col min="3332" max="3332" width="16.7109375" style="93" customWidth="1"/>
    <col min="3333" max="3580" width="9.140625" style="93" customWidth="1"/>
    <col min="3581" max="3581" width="5.7109375" style="93"/>
    <col min="3582" max="3582" width="5.7109375" style="93" customWidth="1"/>
    <col min="3583" max="3583" width="112.5703125" style="93" customWidth="1"/>
    <col min="3584" max="3584" width="10.140625" style="93" bestFit="1" customWidth="1"/>
    <col min="3585" max="3585" width="18.85546875" style="93" customWidth="1"/>
    <col min="3586" max="3586" width="19" style="93" customWidth="1"/>
    <col min="3587" max="3587" width="19.5703125" style="93" customWidth="1"/>
    <col min="3588" max="3588" width="16.7109375" style="93" customWidth="1"/>
    <col min="3589" max="3836" width="9.140625" style="93" customWidth="1"/>
    <col min="3837" max="3837" width="5.7109375" style="93"/>
    <col min="3838" max="3838" width="5.7109375" style="93" customWidth="1"/>
    <col min="3839" max="3839" width="112.5703125" style="93" customWidth="1"/>
    <col min="3840" max="3840" width="10.140625" style="93" bestFit="1" customWidth="1"/>
    <col min="3841" max="3841" width="18.85546875" style="93" customWidth="1"/>
    <col min="3842" max="3842" width="19" style="93" customWidth="1"/>
    <col min="3843" max="3843" width="19.5703125" style="93" customWidth="1"/>
    <col min="3844" max="3844" width="16.7109375" style="93" customWidth="1"/>
    <col min="3845" max="4092" width="9.140625" style="93" customWidth="1"/>
    <col min="4093" max="4093" width="5.7109375" style="93"/>
    <col min="4094" max="4094" width="5.7109375" style="93" customWidth="1"/>
    <col min="4095" max="4095" width="112.5703125" style="93" customWidth="1"/>
    <col min="4096" max="4096" width="10.140625" style="93" bestFit="1" customWidth="1"/>
    <col min="4097" max="4097" width="18.85546875" style="93" customWidth="1"/>
    <col min="4098" max="4098" width="19" style="93" customWidth="1"/>
    <col min="4099" max="4099" width="19.5703125" style="93" customWidth="1"/>
    <col min="4100" max="4100" width="16.7109375" style="93" customWidth="1"/>
    <col min="4101" max="4348" width="9.140625" style="93" customWidth="1"/>
    <col min="4349" max="4349" width="5.7109375" style="93"/>
    <col min="4350" max="4350" width="5.7109375" style="93" customWidth="1"/>
    <col min="4351" max="4351" width="112.5703125" style="93" customWidth="1"/>
    <col min="4352" max="4352" width="10.140625" style="93" bestFit="1" customWidth="1"/>
    <col min="4353" max="4353" width="18.85546875" style="93" customWidth="1"/>
    <col min="4354" max="4354" width="19" style="93" customWidth="1"/>
    <col min="4355" max="4355" width="19.5703125" style="93" customWidth="1"/>
    <col min="4356" max="4356" width="16.7109375" style="93" customWidth="1"/>
    <col min="4357" max="4604" width="9.140625" style="93" customWidth="1"/>
    <col min="4605" max="4605" width="5.7109375" style="93"/>
    <col min="4606" max="4606" width="5.7109375" style="93" customWidth="1"/>
    <col min="4607" max="4607" width="112.5703125" style="93" customWidth="1"/>
    <col min="4608" max="4608" width="10.140625" style="93" bestFit="1" customWidth="1"/>
    <col min="4609" max="4609" width="18.85546875" style="93" customWidth="1"/>
    <col min="4610" max="4610" width="19" style="93" customWidth="1"/>
    <col min="4611" max="4611" width="19.5703125" style="93" customWidth="1"/>
    <col min="4612" max="4612" width="16.7109375" style="93" customWidth="1"/>
    <col min="4613" max="4860" width="9.140625" style="93" customWidth="1"/>
    <col min="4861" max="4861" width="5.7109375" style="93"/>
    <col min="4862" max="4862" width="5.7109375" style="93" customWidth="1"/>
    <col min="4863" max="4863" width="112.5703125" style="93" customWidth="1"/>
    <col min="4864" max="4864" width="10.140625" style="93" bestFit="1" customWidth="1"/>
    <col min="4865" max="4865" width="18.85546875" style="93" customWidth="1"/>
    <col min="4866" max="4866" width="19" style="93" customWidth="1"/>
    <col min="4867" max="4867" width="19.5703125" style="93" customWidth="1"/>
    <col min="4868" max="4868" width="16.7109375" style="93" customWidth="1"/>
    <col min="4869" max="5116" width="9.140625" style="93" customWidth="1"/>
    <col min="5117" max="5117" width="5.7109375" style="93"/>
    <col min="5118" max="5118" width="5.7109375" style="93" customWidth="1"/>
    <col min="5119" max="5119" width="112.5703125" style="93" customWidth="1"/>
    <col min="5120" max="5120" width="10.140625" style="93" bestFit="1" customWidth="1"/>
    <col min="5121" max="5121" width="18.85546875" style="93" customWidth="1"/>
    <col min="5122" max="5122" width="19" style="93" customWidth="1"/>
    <col min="5123" max="5123" width="19.5703125" style="93" customWidth="1"/>
    <col min="5124" max="5124" width="16.7109375" style="93" customWidth="1"/>
    <col min="5125" max="5372" width="9.140625" style="93" customWidth="1"/>
    <col min="5373" max="5373" width="5.7109375" style="93"/>
    <col min="5374" max="5374" width="5.7109375" style="93" customWidth="1"/>
    <col min="5375" max="5375" width="112.5703125" style="93" customWidth="1"/>
    <col min="5376" max="5376" width="10.140625" style="93" bestFit="1" customWidth="1"/>
    <col min="5377" max="5377" width="18.85546875" style="93" customWidth="1"/>
    <col min="5378" max="5378" width="19" style="93" customWidth="1"/>
    <col min="5379" max="5379" width="19.5703125" style="93" customWidth="1"/>
    <col min="5380" max="5380" width="16.7109375" style="93" customWidth="1"/>
    <col min="5381" max="5628" width="9.140625" style="93" customWidth="1"/>
    <col min="5629" max="5629" width="5.7109375" style="93"/>
    <col min="5630" max="5630" width="5.7109375" style="93" customWidth="1"/>
    <col min="5631" max="5631" width="112.5703125" style="93" customWidth="1"/>
    <col min="5632" max="5632" width="10.140625" style="93" bestFit="1" customWidth="1"/>
    <col min="5633" max="5633" width="18.85546875" style="93" customWidth="1"/>
    <col min="5634" max="5634" width="19" style="93" customWidth="1"/>
    <col min="5635" max="5635" width="19.5703125" style="93" customWidth="1"/>
    <col min="5636" max="5636" width="16.7109375" style="93" customWidth="1"/>
    <col min="5637" max="5884" width="9.140625" style="93" customWidth="1"/>
    <col min="5885" max="5885" width="5.7109375" style="93"/>
    <col min="5886" max="5886" width="5.7109375" style="93" customWidth="1"/>
    <col min="5887" max="5887" width="112.5703125" style="93" customWidth="1"/>
    <col min="5888" max="5888" width="10.140625" style="93" bestFit="1" customWidth="1"/>
    <col min="5889" max="5889" width="18.85546875" style="93" customWidth="1"/>
    <col min="5890" max="5890" width="19" style="93" customWidth="1"/>
    <col min="5891" max="5891" width="19.5703125" style="93" customWidth="1"/>
    <col min="5892" max="5892" width="16.7109375" style="93" customWidth="1"/>
    <col min="5893" max="6140" width="9.140625" style="93" customWidth="1"/>
    <col min="6141" max="6141" width="5.7109375" style="93"/>
    <col min="6142" max="6142" width="5.7109375" style="93" customWidth="1"/>
    <col min="6143" max="6143" width="112.5703125" style="93" customWidth="1"/>
    <col min="6144" max="6144" width="10.140625" style="93" bestFit="1" customWidth="1"/>
    <col min="6145" max="6145" width="18.85546875" style="93" customWidth="1"/>
    <col min="6146" max="6146" width="19" style="93" customWidth="1"/>
    <col min="6147" max="6147" width="19.5703125" style="93" customWidth="1"/>
    <col min="6148" max="6148" width="16.7109375" style="93" customWidth="1"/>
    <col min="6149" max="6396" width="9.140625" style="93" customWidth="1"/>
    <col min="6397" max="6397" width="5.7109375" style="93"/>
    <col min="6398" max="6398" width="5.7109375" style="93" customWidth="1"/>
    <col min="6399" max="6399" width="112.5703125" style="93" customWidth="1"/>
    <col min="6400" max="6400" width="10.140625" style="93" bestFit="1" customWidth="1"/>
    <col min="6401" max="6401" width="18.85546875" style="93" customWidth="1"/>
    <col min="6402" max="6402" width="19" style="93" customWidth="1"/>
    <col min="6403" max="6403" width="19.5703125" style="93" customWidth="1"/>
    <col min="6404" max="6404" width="16.7109375" style="93" customWidth="1"/>
    <col min="6405" max="6652" width="9.140625" style="93" customWidth="1"/>
    <col min="6653" max="6653" width="5.7109375" style="93"/>
    <col min="6654" max="6654" width="5.7109375" style="93" customWidth="1"/>
    <col min="6655" max="6655" width="112.5703125" style="93" customWidth="1"/>
    <col min="6656" max="6656" width="10.140625" style="93" bestFit="1" customWidth="1"/>
    <col min="6657" max="6657" width="18.85546875" style="93" customWidth="1"/>
    <col min="6658" max="6658" width="19" style="93" customWidth="1"/>
    <col min="6659" max="6659" width="19.5703125" style="93" customWidth="1"/>
    <col min="6660" max="6660" width="16.7109375" style="93" customWidth="1"/>
    <col min="6661" max="6908" width="9.140625" style="93" customWidth="1"/>
    <col min="6909" max="6909" width="5.7109375" style="93"/>
    <col min="6910" max="6910" width="5.7109375" style="93" customWidth="1"/>
    <col min="6911" max="6911" width="112.5703125" style="93" customWidth="1"/>
    <col min="6912" max="6912" width="10.140625" style="93" bestFit="1" customWidth="1"/>
    <col min="6913" max="6913" width="18.85546875" style="93" customWidth="1"/>
    <col min="6914" max="6914" width="19" style="93" customWidth="1"/>
    <col min="6915" max="6915" width="19.5703125" style="93" customWidth="1"/>
    <col min="6916" max="6916" width="16.7109375" style="93" customWidth="1"/>
    <col min="6917" max="7164" width="9.140625" style="93" customWidth="1"/>
    <col min="7165" max="7165" width="5.7109375" style="93"/>
    <col min="7166" max="7166" width="5.7109375" style="93" customWidth="1"/>
    <col min="7167" max="7167" width="112.5703125" style="93" customWidth="1"/>
    <col min="7168" max="7168" width="10.140625" style="93" bestFit="1" customWidth="1"/>
    <col min="7169" max="7169" width="18.85546875" style="93" customWidth="1"/>
    <col min="7170" max="7170" width="19" style="93" customWidth="1"/>
    <col min="7171" max="7171" width="19.5703125" style="93" customWidth="1"/>
    <col min="7172" max="7172" width="16.7109375" style="93" customWidth="1"/>
    <col min="7173" max="7420" width="9.140625" style="93" customWidth="1"/>
    <col min="7421" max="7421" width="5.7109375" style="93"/>
    <col min="7422" max="7422" width="5.7109375" style="93" customWidth="1"/>
    <col min="7423" max="7423" width="112.5703125" style="93" customWidth="1"/>
    <col min="7424" max="7424" width="10.140625" style="93" bestFit="1" customWidth="1"/>
    <col min="7425" max="7425" width="18.85546875" style="93" customWidth="1"/>
    <col min="7426" max="7426" width="19" style="93" customWidth="1"/>
    <col min="7427" max="7427" width="19.5703125" style="93" customWidth="1"/>
    <col min="7428" max="7428" width="16.7109375" style="93" customWidth="1"/>
    <col min="7429" max="7676" width="9.140625" style="93" customWidth="1"/>
    <col min="7677" max="7677" width="5.7109375" style="93"/>
    <col min="7678" max="7678" width="5.7109375" style="93" customWidth="1"/>
    <col min="7679" max="7679" width="112.5703125" style="93" customWidth="1"/>
    <col min="7680" max="7680" width="10.140625" style="93" bestFit="1" customWidth="1"/>
    <col min="7681" max="7681" width="18.85546875" style="93" customWidth="1"/>
    <col min="7682" max="7682" width="19" style="93" customWidth="1"/>
    <col min="7683" max="7683" width="19.5703125" style="93" customWidth="1"/>
    <col min="7684" max="7684" width="16.7109375" style="93" customWidth="1"/>
    <col min="7685" max="7932" width="9.140625" style="93" customWidth="1"/>
    <col min="7933" max="7933" width="5.7109375" style="93"/>
    <col min="7934" max="7934" width="5.7109375" style="93" customWidth="1"/>
    <col min="7935" max="7935" width="112.5703125" style="93" customWidth="1"/>
    <col min="7936" max="7936" width="10.140625" style="93" bestFit="1" customWidth="1"/>
    <col min="7937" max="7937" width="18.85546875" style="93" customWidth="1"/>
    <col min="7938" max="7938" width="19" style="93" customWidth="1"/>
    <col min="7939" max="7939" width="19.5703125" style="93" customWidth="1"/>
    <col min="7940" max="7940" width="16.7109375" style="93" customWidth="1"/>
    <col min="7941" max="8188" width="9.140625" style="93" customWidth="1"/>
    <col min="8189" max="8189" width="5.7109375" style="93"/>
    <col min="8190" max="8190" width="5.7109375" style="93" customWidth="1"/>
    <col min="8191" max="8191" width="112.5703125" style="93" customWidth="1"/>
    <col min="8192" max="8192" width="10.140625" style="93" bestFit="1" customWidth="1"/>
    <col min="8193" max="8193" width="18.85546875" style="93" customWidth="1"/>
    <col min="8194" max="8194" width="19" style="93" customWidth="1"/>
    <col min="8195" max="8195" width="19.5703125" style="93" customWidth="1"/>
    <col min="8196" max="8196" width="16.7109375" style="93" customWidth="1"/>
    <col min="8197" max="8444" width="9.140625" style="93" customWidth="1"/>
    <col min="8445" max="8445" width="5.7109375" style="93"/>
    <col min="8446" max="8446" width="5.7109375" style="93" customWidth="1"/>
    <col min="8447" max="8447" width="112.5703125" style="93" customWidth="1"/>
    <col min="8448" max="8448" width="10.140625" style="93" bestFit="1" customWidth="1"/>
    <col min="8449" max="8449" width="18.85546875" style="93" customWidth="1"/>
    <col min="8450" max="8450" width="19" style="93" customWidth="1"/>
    <col min="8451" max="8451" width="19.5703125" style="93" customWidth="1"/>
    <col min="8452" max="8452" width="16.7109375" style="93" customWidth="1"/>
    <col min="8453" max="8700" width="9.140625" style="93" customWidth="1"/>
    <col min="8701" max="8701" width="5.7109375" style="93"/>
    <col min="8702" max="8702" width="5.7109375" style="93" customWidth="1"/>
    <col min="8703" max="8703" width="112.5703125" style="93" customWidth="1"/>
    <col min="8704" max="8704" width="10.140625" style="93" bestFit="1" customWidth="1"/>
    <col min="8705" max="8705" width="18.85546875" style="93" customWidth="1"/>
    <col min="8706" max="8706" width="19" style="93" customWidth="1"/>
    <col min="8707" max="8707" width="19.5703125" style="93" customWidth="1"/>
    <col min="8708" max="8708" width="16.7109375" style="93" customWidth="1"/>
    <col min="8709" max="8956" width="9.140625" style="93" customWidth="1"/>
    <col min="8957" max="8957" width="5.7109375" style="93"/>
    <col min="8958" max="8958" width="5.7109375" style="93" customWidth="1"/>
    <col min="8959" max="8959" width="112.5703125" style="93" customWidth="1"/>
    <col min="8960" max="8960" width="10.140625" style="93" bestFit="1" customWidth="1"/>
    <col min="8961" max="8961" width="18.85546875" style="93" customWidth="1"/>
    <col min="8962" max="8962" width="19" style="93" customWidth="1"/>
    <col min="8963" max="8963" width="19.5703125" style="93" customWidth="1"/>
    <col min="8964" max="8964" width="16.7109375" style="93" customWidth="1"/>
    <col min="8965" max="9212" width="9.140625" style="93" customWidth="1"/>
    <col min="9213" max="9213" width="5.7109375" style="93"/>
    <col min="9214" max="9214" width="5.7109375" style="93" customWidth="1"/>
    <col min="9215" max="9215" width="112.5703125" style="93" customWidth="1"/>
    <col min="9216" max="9216" width="10.140625" style="93" bestFit="1" customWidth="1"/>
    <col min="9217" max="9217" width="18.85546875" style="93" customWidth="1"/>
    <col min="9218" max="9218" width="19" style="93" customWidth="1"/>
    <col min="9219" max="9219" width="19.5703125" style="93" customWidth="1"/>
    <col min="9220" max="9220" width="16.7109375" style="93" customWidth="1"/>
    <col min="9221" max="9468" width="9.140625" style="93" customWidth="1"/>
    <col min="9469" max="9469" width="5.7109375" style="93"/>
    <col min="9470" max="9470" width="5.7109375" style="93" customWidth="1"/>
    <col min="9471" max="9471" width="112.5703125" style="93" customWidth="1"/>
    <col min="9472" max="9472" width="10.140625" style="93" bestFit="1" customWidth="1"/>
    <col min="9473" max="9473" width="18.85546875" style="93" customWidth="1"/>
    <col min="9474" max="9474" width="19" style="93" customWidth="1"/>
    <col min="9475" max="9475" width="19.5703125" style="93" customWidth="1"/>
    <col min="9476" max="9476" width="16.7109375" style="93" customWidth="1"/>
    <col min="9477" max="9724" width="9.140625" style="93" customWidth="1"/>
    <col min="9725" max="9725" width="5.7109375" style="93"/>
    <col min="9726" max="9726" width="5.7109375" style="93" customWidth="1"/>
    <col min="9727" max="9727" width="112.5703125" style="93" customWidth="1"/>
    <col min="9728" max="9728" width="10.140625" style="93" bestFit="1" customWidth="1"/>
    <col min="9729" max="9729" width="18.85546875" style="93" customWidth="1"/>
    <col min="9730" max="9730" width="19" style="93" customWidth="1"/>
    <col min="9731" max="9731" width="19.5703125" style="93" customWidth="1"/>
    <col min="9732" max="9732" width="16.7109375" style="93" customWidth="1"/>
    <col min="9733" max="9980" width="9.140625" style="93" customWidth="1"/>
    <col min="9981" max="9981" width="5.7109375" style="93"/>
    <col min="9982" max="9982" width="5.7109375" style="93" customWidth="1"/>
    <col min="9983" max="9983" width="112.5703125" style="93" customWidth="1"/>
    <col min="9984" max="9984" width="10.140625" style="93" bestFit="1" customWidth="1"/>
    <col min="9985" max="9985" width="18.85546875" style="93" customWidth="1"/>
    <col min="9986" max="9986" width="19" style="93" customWidth="1"/>
    <col min="9987" max="9987" width="19.5703125" style="93" customWidth="1"/>
    <col min="9988" max="9988" width="16.7109375" style="93" customWidth="1"/>
    <col min="9989" max="10236" width="9.140625" style="93" customWidth="1"/>
    <col min="10237" max="10237" width="5.7109375" style="93"/>
    <col min="10238" max="10238" width="5.7109375" style="93" customWidth="1"/>
    <col min="10239" max="10239" width="112.5703125" style="93" customWidth="1"/>
    <col min="10240" max="10240" width="10.140625" style="93" bestFit="1" customWidth="1"/>
    <col min="10241" max="10241" width="18.85546875" style="93" customWidth="1"/>
    <col min="10242" max="10242" width="19" style="93" customWidth="1"/>
    <col min="10243" max="10243" width="19.5703125" style="93" customWidth="1"/>
    <col min="10244" max="10244" width="16.7109375" style="93" customWidth="1"/>
    <col min="10245" max="10492" width="9.140625" style="93" customWidth="1"/>
    <col min="10493" max="10493" width="5.7109375" style="93"/>
    <col min="10494" max="10494" width="5.7109375" style="93" customWidth="1"/>
    <col min="10495" max="10495" width="112.5703125" style="93" customWidth="1"/>
    <col min="10496" max="10496" width="10.140625" style="93" bestFit="1" customWidth="1"/>
    <col min="10497" max="10497" width="18.85546875" style="93" customWidth="1"/>
    <col min="10498" max="10498" width="19" style="93" customWidth="1"/>
    <col min="10499" max="10499" width="19.5703125" style="93" customWidth="1"/>
    <col min="10500" max="10500" width="16.7109375" style="93" customWidth="1"/>
    <col min="10501" max="10748" width="9.140625" style="93" customWidth="1"/>
    <col min="10749" max="10749" width="5.7109375" style="93"/>
    <col min="10750" max="10750" width="5.7109375" style="93" customWidth="1"/>
    <col min="10751" max="10751" width="112.5703125" style="93" customWidth="1"/>
    <col min="10752" max="10752" width="10.140625" style="93" bestFit="1" customWidth="1"/>
    <col min="10753" max="10753" width="18.85546875" style="93" customWidth="1"/>
    <col min="10754" max="10754" width="19" style="93" customWidth="1"/>
    <col min="10755" max="10755" width="19.5703125" style="93" customWidth="1"/>
    <col min="10756" max="10756" width="16.7109375" style="93" customWidth="1"/>
    <col min="10757" max="11004" width="9.140625" style="93" customWidth="1"/>
    <col min="11005" max="11005" width="5.7109375" style="93"/>
    <col min="11006" max="11006" width="5.7109375" style="93" customWidth="1"/>
    <col min="11007" max="11007" width="112.5703125" style="93" customWidth="1"/>
    <col min="11008" max="11008" width="10.140625" style="93" bestFit="1" customWidth="1"/>
    <col min="11009" max="11009" width="18.85546875" style="93" customWidth="1"/>
    <col min="11010" max="11010" width="19" style="93" customWidth="1"/>
    <col min="11011" max="11011" width="19.5703125" style="93" customWidth="1"/>
    <col min="11012" max="11012" width="16.7109375" style="93" customWidth="1"/>
    <col min="11013" max="11260" width="9.140625" style="93" customWidth="1"/>
    <col min="11261" max="11261" width="5.7109375" style="93"/>
    <col min="11262" max="11262" width="5.7109375" style="93" customWidth="1"/>
    <col min="11263" max="11263" width="112.5703125" style="93" customWidth="1"/>
    <col min="11264" max="11264" width="10.140625" style="93" bestFit="1" customWidth="1"/>
    <col min="11265" max="11265" width="18.85546875" style="93" customWidth="1"/>
    <col min="11266" max="11266" width="19" style="93" customWidth="1"/>
    <col min="11267" max="11267" width="19.5703125" style="93" customWidth="1"/>
    <col min="11268" max="11268" width="16.7109375" style="93" customWidth="1"/>
    <col min="11269" max="11516" width="9.140625" style="93" customWidth="1"/>
    <col min="11517" max="11517" width="5.7109375" style="93"/>
    <col min="11518" max="11518" width="5.7109375" style="93" customWidth="1"/>
    <col min="11519" max="11519" width="112.5703125" style="93" customWidth="1"/>
    <col min="11520" max="11520" width="10.140625" style="93" bestFit="1" customWidth="1"/>
    <col min="11521" max="11521" width="18.85546875" style="93" customWidth="1"/>
    <col min="11522" max="11522" width="19" style="93" customWidth="1"/>
    <col min="11523" max="11523" width="19.5703125" style="93" customWidth="1"/>
    <col min="11524" max="11524" width="16.7109375" style="93" customWidth="1"/>
    <col min="11525" max="11772" width="9.140625" style="93" customWidth="1"/>
    <col min="11773" max="11773" width="5.7109375" style="93"/>
    <col min="11774" max="11774" width="5.7109375" style="93" customWidth="1"/>
    <col min="11775" max="11775" width="112.5703125" style="93" customWidth="1"/>
    <col min="11776" max="11776" width="10.140625" style="93" bestFit="1" customWidth="1"/>
    <col min="11777" max="11777" width="18.85546875" style="93" customWidth="1"/>
    <col min="11778" max="11778" width="19" style="93" customWidth="1"/>
    <col min="11779" max="11779" width="19.5703125" style="93" customWidth="1"/>
    <col min="11780" max="11780" width="16.7109375" style="93" customWidth="1"/>
    <col min="11781" max="12028" width="9.140625" style="93" customWidth="1"/>
    <col min="12029" max="12029" width="5.7109375" style="93"/>
    <col min="12030" max="12030" width="5.7109375" style="93" customWidth="1"/>
    <col min="12031" max="12031" width="112.5703125" style="93" customWidth="1"/>
    <col min="12032" max="12032" width="10.140625" style="93" bestFit="1" customWidth="1"/>
    <col min="12033" max="12033" width="18.85546875" style="93" customWidth="1"/>
    <col min="12034" max="12034" width="19" style="93" customWidth="1"/>
    <col min="12035" max="12035" width="19.5703125" style="93" customWidth="1"/>
    <col min="12036" max="12036" width="16.7109375" style="93" customWidth="1"/>
    <col min="12037" max="12284" width="9.140625" style="93" customWidth="1"/>
    <col min="12285" max="12285" width="5.7109375" style="93"/>
    <col min="12286" max="12286" width="5.7109375" style="93" customWidth="1"/>
    <col min="12287" max="12287" width="112.5703125" style="93" customWidth="1"/>
    <col min="12288" max="12288" width="10.140625" style="93" bestFit="1" customWidth="1"/>
    <col min="12289" max="12289" width="18.85546875" style="93" customWidth="1"/>
    <col min="12290" max="12290" width="19" style="93" customWidth="1"/>
    <col min="12291" max="12291" width="19.5703125" style="93" customWidth="1"/>
    <col min="12292" max="12292" width="16.7109375" style="93" customWidth="1"/>
    <col min="12293" max="12540" width="9.140625" style="93" customWidth="1"/>
    <col min="12541" max="12541" width="5.7109375" style="93"/>
    <col min="12542" max="12542" width="5.7109375" style="93" customWidth="1"/>
    <col min="12543" max="12543" width="112.5703125" style="93" customWidth="1"/>
    <col min="12544" max="12544" width="10.140625" style="93" bestFit="1" customWidth="1"/>
    <col min="12545" max="12545" width="18.85546875" style="93" customWidth="1"/>
    <col min="12546" max="12546" width="19" style="93" customWidth="1"/>
    <col min="12547" max="12547" width="19.5703125" style="93" customWidth="1"/>
    <col min="12548" max="12548" width="16.7109375" style="93" customWidth="1"/>
    <col min="12549" max="12796" width="9.140625" style="93" customWidth="1"/>
    <col min="12797" max="12797" width="5.7109375" style="93"/>
    <col min="12798" max="12798" width="5.7109375" style="93" customWidth="1"/>
    <col min="12799" max="12799" width="112.5703125" style="93" customWidth="1"/>
    <col min="12800" max="12800" width="10.140625" style="93" bestFit="1" customWidth="1"/>
    <col min="12801" max="12801" width="18.85546875" style="93" customWidth="1"/>
    <col min="12802" max="12802" width="19" style="93" customWidth="1"/>
    <col min="12803" max="12803" width="19.5703125" style="93" customWidth="1"/>
    <col min="12804" max="12804" width="16.7109375" style="93" customWidth="1"/>
    <col min="12805" max="13052" width="9.140625" style="93" customWidth="1"/>
    <col min="13053" max="13053" width="5.7109375" style="93"/>
    <col min="13054" max="13054" width="5.7109375" style="93" customWidth="1"/>
    <col min="13055" max="13055" width="112.5703125" style="93" customWidth="1"/>
    <col min="13056" max="13056" width="10.140625" style="93" bestFit="1" customWidth="1"/>
    <col min="13057" max="13057" width="18.85546875" style="93" customWidth="1"/>
    <col min="13058" max="13058" width="19" style="93" customWidth="1"/>
    <col min="13059" max="13059" width="19.5703125" style="93" customWidth="1"/>
    <col min="13060" max="13060" width="16.7109375" style="93" customWidth="1"/>
    <col min="13061" max="13308" width="9.140625" style="93" customWidth="1"/>
    <col min="13309" max="13309" width="5.7109375" style="93"/>
    <col min="13310" max="13310" width="5.7109375" style="93" customWidth="1"/>
    <col min="13311" max="13311" width="112.5703125" style="93" customWidth="1"/>
    <col min="13312" max="13312" width="10.140625" style="93" bestFit="1" customWidth="1"/>
    <col min="13313" max="13313" width="18.85546875" style="93" customWidth="1"/>
    <col min="13314" max="13314" width="19" style="93" customWidth="1"/>
    <col min="13315" max="13315" width="19.5703125" style="93" customWidth="1"/>
    <col min="13316" max="13316" width="16.7109375" style="93" customWidth="1"/>
    <col min="13317" max="13564" width="9.140625" style="93" customWidth="1"/>
    <col min="13565" max="13565" width="5.7109375" style="93"/>
    <col min="13566" max="13566" width="5.7109375" style="93" customWidth="1"/>
    <col min="13567" max="13567" width="112.5703125" style="93" customWidth="1"/>
    <col min="13568" max="13568" width="10.140625" style="93" bestFit="1" customWidth="1"/>
    <col min="13569" max="13569" width="18.85546875" style="93" customWidth="1"/>
    <col min="13570" max="13570" width="19" style="93" customWidth="1"/>
    <col min="13571" max="13571" width="19.5703125" style="93" customWidth="1"/>
    <col min="13572" max="13572" width="16.7109375" style="93" customWidth="1"/>
    <col min="13573" max="13820" width="9.140625" style="93" customWidth="1"/>
    <col min="13821" max="13821" width="5.7109375" style="93"/>
    <col min="13822" max="13822" width="5.7109375" style="93" customWidth="1"/>
    <col min="13823" max="13823" width="112.5703125" style="93" customWidth="1"/>
    <col min="13824" max="13824" width="10.140625" style="93" bestFit="1" customWidth="1"/>
    <col min="13825" max="13825" width="18.85546875" style="93" customWidth="1"/>
    <col min="13826" max="13826" width="19" style="93" customWidth="1"/>
    <col min="13827" max="13827" width="19.5703125" style="93" customWidth="1"/>
    <col min="13828" max="13828" width="16.7109375" style="93" customWidth="1"/>
    <col min="13829" max="14076" width="9.140625" style="93" customWidth="1"/>
    <col min="14077" max="14077" width="5.7109375" style="93"/>
    <col min="14078" max="14078" width="5.7109375" style="93" customWidth="1"/>
    <col min="14079" max="14079" width="112.5703125" style="93" customWidth="1"/>
    <col min="14080" max="14080" width="10.140625" style="93" bestFit="1" customWidth="1"/>
    <col min="14081" max="14081" width="18.85546875" style="93" customWidth="1"/>
    <col min="14082" max="14082" width="19" style="93" customWidth="1"/>
    <col min="14083" max="14083" width="19.5703125" style="93" customWidth="1"/>
    <col min="14084" max="14084" width="16.7109375" style="93" customWidth="1"/>
    <col min="14085" max="14332" width="9.140625" style="93" customWidth="1"/>
    <col min="14333" max="14333" width="5.7109375" style="93"/>
    <col min="14334" max="14334" width="5.7109375" style="93" customWidth="1"/>
    <col min="14335" max="14335" width="112.5703125" style="93" customWidth="1"/>
    <col min="14336" max="14336" width="10.140625" style="93" bestFit="1" customWidth="1"/>
    <col min="14337" max="14337" width="18.85546875" style="93" customWidth="1"/>
    <col min="14338" max="14338" width="19" style="93" customWidth="1"/>
    <col min="14339" max="14339" width="19.5703125" style="93" customWidth="1"/>
    <col min="14340" max="14340" width="16.7109375" style="93" customWidth="1"/>
    <col min="14341" max="14588" width="9.140625" style="93" customWidth="1"/>
    <col min="14589" max="14589" width="5.7109375" style="93"/>
    <col min="14590" max="14590" width="5.7109375" style="93" customWidth="1"/>
    <col min="14591" max="14591" width="112.5703125" style="93" customWidth="1"/>
    <col min="14592" max="14592" width="10.140625" style="93" bestFit="1" customWidth="1"/>
    <col min="14593" max="14593" width="18.85546875" style="93" customWidth="1"/>
    <col min="14594" max="14594" width="19" style="93" customWidth="1"/>
    <col min="14595" max="14595" width="19.5703125" style="93" customWidth="1"/>
    <col min="14596" max="14596" width="16.7109375" style="93" customWidth="1"/>
    <col min="14597" max="14844" width="9.140625" style="93" customWidth="1"/>
    <col min="14845" max="14845" width="5.7109375" style="93"/>
    <col min="14846" max="14846" width="5.7109375" style="93" customWidth="1"/>
    <col min="14847" max="14847" width="112.5703125" style="93" customWidth="1"/>
    <col min="14848" max="14848" width="10.140625" style="93" bestFit="1" customWidth="1"/>
    <col min="14849" max="14849" width="18.85546875" style="93" customWidth="1"/>
    <col min="14850" max="14850" width="19" style="93" customWidth="1"/>
    <col min="14851" max="14851" width="19.5703125" style="93" customWidth="1"/>
    <col min="14852" max="14852" width="16.7109375" style="93" customWidth="1"/>
    <col min="14853" max="15100" width="9.140625" style="93" customWidth="1"/>
    <col min="15101" max="15101" width="5.7109375" style="93"/>
    <col min="15102" max="15102" width="5.7109375" style="93" customWidth="1"/>
    <col min="15103" max="15103" width="112.5703125" style="93" customWidth="1"/>
    <col min="15104" max="15104" width="10.140625" style="93" bestFit="1" customWidth="1"/>
    <col min="15105" max="15105" width="18.85546875" style="93" customWidth="1"/>
    <col min="15106" max="15106" width="19" style="93" customWidth="1"/>
    <col min="15107" max="15107" width="19.5703125" style="93" customWidth="1"/>
    <col min="15108" max="15108" width="16.7109375" style="93" customWidth="1"/>
    <col min="15109" max="15356" width="9.140625" style="93" customWidth="1"/>
    <col min="15357" max="15357" width="5.7109375" style="93"/>
    <col min="15358" max="15358" width="5.7109375" style="93" customWidth="1"/>
    <col min="15359" max="15359" width="112.5703125" style="93" customWidth="1"/>
    <col min="15360" max="15360" width="10.140625" style="93" bestFit="1" customWidth="1"/>
    <col min="15361" max="15361" width="18.85546875" style="93" customWidth="1"/>
    <col min="15362" max="15362" width="19" style="93" customWidth="1"/>
    <col min="15363" max="15363" width="19.5703125" style="93" customWidth="1"/>
    <col min="15364" max="15364" width="16.7109375" style="93" customWidth="1"/>
    <col min="15365" max="15612" width="9.140625" style="93" customWidth="1"/>
    <col min="15613" max="15613" width="5.7109375" style="93"/>
    <col min="15614" max="15614" width="5.7109375" style="93" customWidth="1"/>
    <col min="15615" max="15615" width="112.5703125" style="93" customWidth="1"/>
    <col min="15616" max="15616" width="10.140625" style="93" bestFit="1" customWidth="1"/>
    <col min="15617" max="15617" width="18.85546875" style="93" customWidth="1"/>
    <col min="15618" max="15618" width="19" style="93" customWidth="1"/>
    <col min="15619" max="15619" width="19.5703125" style="93" customWidth="1"/>
    <col min="15620" max="15620" width="16.7109375" style="93" customWidth="1"/>
    <col min="15621" max="15868" width="9.140625" style="93" customWidth="1"/>
    <col min="15869" max="15869" width="5.7109375" style="93"/>
    <col min="15870" max="15870" width="5.7109375" style="93" customWidth="1"/>
    <col min="15871" max="15871" width="112.5703125" style="93" customWidth="1"/>
    <col min="15872" max="15872" width="10.140625" style="93" bestFit="1" customWidth="1"/>
    <col min="15873" max="15873" width="18.85546875" style="93" customWidth="1"/>
    <col min="15874" max="15874" width="19" style="93" customWidth="1"/>
    <col min="15875" max="15875" width="19.5703125" style="93" customWidth="1"/>
    <col min="15876" max="15876" width="16.7109375" style="93" customWidth="1"/>
    <col min="15877" max="16124" width="9.140625" style="93" customWidth="1"/>
    <col min="16125" max="16125" width="5.7109375" style="93"/>
    <col min="16126" max="16126" width="5.7109375" style="93" customWidth="1"/>
    <col min="16127" max="16127" width="112.5703125" style="93" customWidth="1"/>
    <col min="16128" max="16128" width="10.140625" style="93" bestFit="1" customWidth="1"/>
    <col min="16129" max="16129" width="18.85546875" style="93" customWidth="1"/>
    <col min="16130" max="16130" width="19" style="93" customWidth="1"/>
    <col min="16131" max="16131" width="19.5703125" style="93" customWidth="1"/>
    <col min="16132" max="16132" width="16.7109375" style="93" customWidth="1"/>
    <col min="16133" max="16380" width="9.140625" style="93" customWidth="1"/>
    <col min="16381" max="16384" width="5.7109375" style="93"/>
  </cols>
  <sheetData>
    <row r="1" spans="1:8" ht="27" customHeight="1" x14ac:dyDescent="0.2">
      <c r="A1" s="1151" t="s">
        <v>451</v>
      </c>
      <c r="B1" s="1151"/>
      <c r="C1" s="1151"/>
      <c r="D1" s="1151"/>
      <c r="E1" s="1151"/>
    </row>
    <row r="2" spans="1:8" ht="16.5" thickBot="1" x14ac:dyDescent="0.3">
      <c r="D2" s="1152" t="s">
        <v>156</v>
      </c>
      <c r="E2" s="1152"/>
    </row>
    <row r="3" spans="1:8" ht="69" customHeight="1" thickBot="1" x14ac:dyDescent="0.25">
      <c r="A3" s="1153" t="s">
        <v>61</v>
      </c>
      <c r="B3" s="1155" t="s">
        <v>58</v>
      </c>
      <c r="C3" s="1156"/>
      <c r="D3" s="1157"/>
      <c r="E3" s="698" t="s">
        <v>393</v>
      </c>
    </row>
    <row r="4" spans="1:8" ht="19.5" customHeight="1" thickBot="1" x14ac:dyDescent="0.25">
      <c r="A4" s="1154"/>
      <c r="B4" s="94" t="s">
        <v>36</v>
      </c>
      <c r="C4" s="95" t="s">
        <v>581</v>
      </c>
      <c r="D4" s="96" t="s">
        <v>578</v>
      </c>
      <c r="E4" s="95" t="s">
        <v>578</v>
      </c>
    </row>
    <row r="5" spans="1:8" ht="41.25" customHeight="1" x14ac:dyDescent="0.2">
      <c r="A5" s="674" t="s">
        <v>418</v>
      </c>
      <c r="B5" s="675" t="s">
        <v>157</v>
      </c>
      <c r="C5" s="676">
        <f>C6+C7+C8+C9</f>
        <v>157</v>
      </c>
      <c r="D5" s="676">
        <f>D6+D7+D8+D9</f>
        <v>155</v>
      </c>
      <c r="E5" s="677">
        <f>SUM(E11,E45,E64,E91,E104,E118,E120)</f>
        <v>104</v>
      </c>
    </row>
    <row r="6" spans="1:8" ht="23.25" customHeight="1" x14ac:dyDescent="0.2">
      <c r="A6" s="678" t="s">
        <v>419</v>
      </c>
      <c r="B6" s="679" t="s">
        <v>157</v>
      </c>
      <c r="C6" s="680">
        <f>C37+C35+C39</f>
        <v>3</v>
      </c>
      <c r="D6" s="680">
        <f>D37+D35+D39</f>
        <v>3</v>
      </c>
      <c r="E6" s="681"/>
    </row>
    <row r="7" spans="1:8" ht="24.95" customHeight="1" x14ac:dyDescent="0.2">
      <c r="A7" s="682" t="s">
        <v>420</v>
      </c>
      <c r="B7" s="200" t="s">
        <v>157</v>
      </c>
      <c r="C7" s="683">
        <f>C25+C27+C31+C32+C33+C34+C45+C73</f>
        <v>20</v>
      </c>
      <c r="D7" s="683">
        <f>D25+D27+D31+D32+D33+D34+D45+D73</f>
        <v>18</v>
      </c>
      <c r="E7" s="681"/>
    </row>
    <row r="8" spans="1:8" ht="24.95" customHeight="1" x14ac:dyDescent="0.2">
      <c r="A8" s="684" t="s">
        <v>421</v>
      </c>
      <c r="B8" s="685" t="s">
        <v>157</v>
      </c>
      <c r="C8" s="686">
        <f>C12+C15+C23+C41+C68+C75+C80+C84+C105+C108+C111+C118+C120+C92+C99+C65+C88+C101+C122+C123+C124+C125+C126+C127+C128</f>
        <v>130</v>
      </c>
      <c r="D8" s="686">
        <f>D12+D15+D23+D41+D68+D75+D80+D84+D105+D108+D111+D118+D120+D92+D99+D65+D88+D101+D122+D123+D124+D125+D126+D127+D128</f>
        <v>130</v>
      </c>
      <c r="E8" s="681"/>
    </row>
    <row r="9" spans="1:8" ht="22.5" customHeight="1" thickBot="1" x14ac:dyDescent="0.25">
      <c r="A9" s="687" t="s">
        <v>422</v>
      </c>
      <c r="B9" s="688" t="s">
        <v>157</v>
      </c>
      <c r="C9" s="689">
        <f>C38+C40+C72+C83</f>
        <v>4</v>
      </c>
      <c r="D9" s="689">
        <f>D38+D40+D72+D83</f>
        <v>4</v>
      </c>
      <c r="E9" s="690"/>
    </row>
    <row r="10" spans="1:8" ht="20.100000000000001" customHeight="1" thickBot="1" x14ac:dyDescent="0.25">
      <c r="A10" s="1148" t="s">
        <v>51</v>
      </c>
      <c r="B10" s="1149"/>
      <c r="C10" s="1149"/>
      <c r="D10" s="1149"/>
      <c r="E10" s="1150"/>
    </row>
    <row r="11" spans="1:8" ht="19.5" customHeight="1" x14ac:dyDescent="0.25">
      <c r="A11" s="108" t="s">
        <v>289</v>
      </c>
      <c r="B11" s="109"/>
      <c r="C11" s="166">
        <f>C12+C15+C23+C26+C28+C30+C36+C41</f>
        <v>99</v>
      </c>
      <c r="D11" s="166">
        <f>D12+D15+D23+D26+D28+D30+D36+D41</f>
        <v>99</v>
      </c>
      <c r="E11" s="255">
        <f>E12+E15+E23+E26+E28+E30+E36+E41</f>
        <v>42</v>
      </c>
      <c r="F11" s="97"/>
      <c r="G11" s="97"/>
      <c r="H11" s="97"/>
    </row>
    <row r="12" spans="1:8" ht="19.5" customHeight="1" x14ac:dyDescent="0.25">
      <c r="A12" s="167" t="s">
        <v>290</v>
      </c>
      <c r="B12" s="168" t="s">
        <v>157</v>
      </c>
      <c r="C12" s="168">
        <v>43</v>
      </c>
      <c r="D12" s="168">
        <v>43</v>
      </c>
      <c r="E12" s="249">
        <v>16</v>
      </c>
      <c r="F12" s="97"/>
      <c r="G12" s="97"/>
      <c r="H12" s="97"/>
    </row>
    <row r="13" spans="1:8" ht="19.5" customHeight="1" x14ac:dyDescent="0.25">
      <c r="A13" s="169" t="s">
        <v>291</v>
      </c>
      <c r="B13" s="170" t="s">
        <v>27</v>
      </c>
      <c r="C13" s="171">
        <v>11907</v>
      </c>
      <c r="D13" s="171">
        <v>12128</v>
      </c>
      <c r="E13" s="250">
        <v>2222</v>
      </c>
      <c r="F13" s="97"/>
      <c r="G13" s="97"/>
      <c r="H13" s="97"/>
    </row>
    <row r="14" spans="1:8" ht="19.5" customHeight="1" x14ac:dyDescent="0.25">
      <c r="A14" s="169" t="s">
        <v>292</v>
      </c>
      <c r="B14" s="170" t="s">
        <v>27</v>
      </c>
      <c r="C14" s="170" t="s">
        <v>471</v>
      </c>
      <c r="D14" s="170" t="s">
        <v>501</v>
      </c>
      <c r="E14" s="691"/>
      <c r="F14" s="97"/>
      <c r="G14" s="97"/>
      <c r="H14" s="97"/>
    </row>
    <row r="15" spans="1:8" ht="19.5" customHeight="1" x14ac:dyDescent="0.25">
      <c r="A15" s="167" t="s">
        <v>293</v>
      </c>
      <c r="B15" s="168" t="s">
        <v>157</v>
      </c>
      <c r="C15" s="168">
        <f>C16+C17+C18+C19+C21</f>
        <v>37</v>
      </c>
      <c r="D15" s="168">
        <f>D16+D17+D18+D19+D21</f>
        <v>37</v>
      </c>
      <c r="E15" s="249">
        <v>25</v>
      </c>
      <c r="F15" s="97"/>
      <c r="G15" s="97"/>
      <c r="H15" s="97"/>
    </row>
    <row r="16" spans="1:8" ht="15.75" customHeight="1" x14ac:dyDescent="0.25">
      <c r="A16" s="169" t="s">
        <v>386</v>
      </c>
      <c r="B16" s="170" t="s">
        <v>157</v>
      </c>
      <c r="C16" s="172">
        <v>29</v>
      </c>
      <c r="D16" s="172">
        <v>29</v>
      </c>
      <c r="E16" s="691"/>
      <c r="F16" s="173"/>
      <c r="G16" s="97"/>
      <c r="H16" s="97"/>
    </row>
    <row r="17" spans="1:8" ht="16.5" x14ac:dyDescent="0.25">
      <c r="A17" s="169" t="s">
        <v>387</v>
      </c>
      <c r="B17" s="170" t="s">
        <v>157</v>
      </c>
      <c r="C17" s="172">
        <v>1</v>
      </c>
      <c r="D17" s="172">
        <v>1</v>
      </c>
      <c r="E17" s="691"/>
      <c r="F17" s="97"/>
      <c r="G17" s="97"/>
      <c r="H17" s="97"/>
    </row>
    <row r="18" spans="1:8" ht="16.5" x14ac:dyDescent="0.25">
      <c r="A18" s="169" t="s">
        <v>294</v>
      </c>
      <c r="B18" s="170" t="s">
        <v>157</v>
      </c>
      <c r="C18" s="172">
        <v>6</v>
      </c>
      <c r="D18" s="172">
        <v>6</v>
      </c>
      <c r="E18" s="691"/>
      <c r="F18" s="97"/>
      <c r="G18" s="97"/>
      <c r="H18" s="97"/>
    </row>
    <row r="19" spans="1:8" ht="16.5" x14ac:dyDescent="0.25">
      <c r="A19" s="169" t="s">
        <v>295</v>
      </c>
      <c r="B19" s="170" t="s">
        <v>157</v>
      </c>
      <c r="C19" s="172">
        <v>1</v>
      </c>
      <c r="D19" s="172">
        <v>1</v>
      </c>
      <c r="E19" s="691"/>
      <c r="F19" s="97"/>
      <c r="G19" s="97"/>
      <c r="H19" s="97"/>
    </row>
    <row r="20" spans="1:8" ht="16.5" hidden="1" customHeight="1" x14ac:dyDescent="0.25">
      <c r="A20" s="169" t="s">
        <v>158</v>
      </c>
      <c r="B20" s="170" t="s">
        <v>157</v>
      </c>
      <c r="C20" s="172">
        <v>1</v>
      </c>
      <c r="D20" s="172">
        <v>1</v>
      </c>
      <c r="E20" s="691"/>
    </row>
    <row r="21" spans="1:8" ht="16.5" x14ac:dyDescent="0.25">
      <c r="A21" s="169" t="s">
        <v>472</v>
      </c>
      <c r="B21" s="170" t="s">
        <v>157</v>
      </c>
      <c r="C21" s="170">
        <v>0</v>
      </c>
      <c r="D21" s="170">
        <v>0</v>
      </c>
      <c r="E21" s="691"/>
    </row>
    <row r="22" spans="1:8" ht="16.5" x14ac:dyDescent="0.25">
      <c r="A22" s="169" t="s">
        <v>296</v>
      </c>
      <c r="B22" s="170" t="s">
        <v>27</v>
      </c>
      <c r="C22" s="174">
        <v>23404</v>
      </c>
      <c r="D22" s="174">
        <v>23817</v>
      </c>
      <c r="E22" s="250">
        <v>4894</v>
      </c>
    </row>
    <row r="23" spans="1:8" ht="19.5" customHeight="1" x14ac:dyDescent="0.25">
      <c r="A23" s="167" t="s">
        <v>297</v>
      </c>
      <c r="B23" s="168" t="s">
        <v>157</v>
      </c>
      <c r="C23" s="168">
        <v>6</v>
      </c>
      <c r="D23" s="168">
        <v>6</v>
      </c>
      <c r="E23" s="691"/>
      <c r="F23" s="97"/>
      <c r="G23" s="97"/>
      <c r="H23" s="97"/>
    </row>
    <row r="24" spans="1:8" ht="16.5" x14ac:dyDescent="0.25">
      <c r="A24" s="169" t="s">
        <v>296</v>
      </c>
      <c r="B24" s="170" t="s">
        <v>27</v>
      </c>
      <c r="C24" s="174">
        <v>8997</v>
      </c>
      <c r="D24" s="174">
        <v>8972</v>
      </c>
      <c r="E24" s="691"/>
    </row>
    <row r="25" spans="1:8" ht="19.5" customHeight="1" x14ac:dyDescent="0.25">
      <c r="A25" s="175" t="s">
        <v>423</v>
      </c>
      <c r="B25" s="176" t="s">
        <v>157</v>
      </c>
      <c r="C25" s="176">
        <v>1</v>
      </c>
      <c r="D25" s="176">
        <v>1</v>
      </c>
      <c r="E25" s="691"/>
      <c r="F25" s="97"/>
      <c r="G25" s="97"/>
      <c r="H25" s="97"/>
    </row>
    <row r="26" spans="1:8" ht="16.5" x14ac:dyDescent="0.25">
      <c r="A26" s="177" t="s">
        <v>388</v>
      </c>
      <c r="B26" s="178" t="s">
        <v>157</v>
      </c>
      <c r="C26" s="179" t="s">
        <v>159</v>
      </c>
      <c r="D26" s="179" t="s">
        <v>159</v>
      </c>
      <c r="E26" s="691"/>
    </row>
    <row r="27" spans="1:8" ht="19.5" customHeight="1" x14ac:dyDescent="0.25">
      <c r="A27" s="175" t="s">
        <v>424</v>
      </c>
      <c r="B27" s="176" t="s">
        <v>157</v>
      </c>
      <c r="C27" s="176">
        <v>1</v>
      </c>
      <c r="D27" s="176">
        <v>1</v>
      </c>
      <c r="E27" s="691"/>
      <c r="F27" s="97"/>
      <c r="G27" s="97"/>
      <c r="H27" s="97"/>
    </row>
    <row r="28" spans="1:8" ht="18" customHeight="1" x14ac:dyDescent="0.25">
      <c r="A28" s="177" t="s">
        <v>299</v>
      </c>
      <c r="B28" s="180" t="s">
        <v>157</v>
      </c>
      <c r="C28" s="180">
        <v>1</v>
      </c>
      <c r="D28" s="180">
        <v>1</v>
      </c>
      <c r="E28" s="112"/>
      <c r="F28" s="97"/>
      <c r="G28" s="97"/>
      <c r="H28" s="97"/>
    </row>
    <row r="29" spans="1:8" s="99" customFormat="1" ht="18" customHeight="1" x14ac:dyDescent="0.25">
      <c r="A29" s="177" t="s">
        <v>298</v>
      </c>
      <c r="B29" s="180" t="s">
        <v>27</v>
      </c>
      <c r="C29" s="180">
        <v>51</v>
      </c>
      <c r="D29" s="180">
        <v>46</v>
      </c>
      <c r="E29" s="112"/>
      <c r="F29" s="98"/>
      <c r="G29" s="98"/>
      <c r="H29" s="98"/>
    </row>
    <row r="30" spans="1:8" s="100" customFormat="1" ht="19.5" customHeight="1" x14ac:dyDescent="0.25">
      <c r="A30" s="181" t="s">
        <v>425</v>
      </c>
      <c r="B30" s="182" t="s">
        <v>157</v>
      </c>
      <c r="C30" s="183">
        <v>5</v>
      </c>
      <c r="D30" s="184">
        <f>D31+D32+D33+D34+D35</f>
        <v>5</v>
      </c>
      <c r="E30" s="185">
        <v>1</v>
      </c>
      <c r="F30" s="101"/>
      <c r="G30" s="101"/>
      <c r="H30" s="101"/>
    </row>
    <row r="31" spans="1:8" s="100" customFormat="1" ht="18" customHeight="1" x14ac:dyDescent="0.25">
      <c r="A31" s="177" t="s">
        <v>374</v>
      </c>
      <c r="B31" s="178" t="s">
        <v>157</v>
      </c>
      <c r="C31" s="178">
        <v>1</v>
      </c>
      <c r="D31" s="178">
        <v>1</v>
      </c>
      <c r="E31" s="112"/>
      <c r="F31" s="101"/>
      <c r="G31" s="101"/>
      <c r="H31" s="101"/>
    </row>
    <row r="32" spans="1:8" s="100" customFormat="1" ht="18" customHeight="1" x14ac:dyDescent="0.25">
      <c r="A32" s="177" t="s">
        <v>375</v>
      </c>
      <c r="B32" s="178" t="s">
        <v>157</v>
      </c>
      <c r="C32" s="179">
        <v>1</v>
      </c>
      <c r="D32" s="179">
        <v>1</v>
      </c>
      <c r="E32" s="112"/>
      <c r="F32" s="101"/>
      <c r="G32" s="101"/>
      <c r="H32" s="101"/>
    </row>
    <row r="33" spans="1:8" s="100" customFormat="1" ht="18" customHeight="1" x14ac:dyDescent="0.25">
      <c r="A33" s="177" t="s">
        <v>376</v>
      </c>
      <c r="B33" s="178" t="s">
        <v>157</v>
      </c>
      <c r="C33" s="179">
        <v>1</v>
      </c>
      <c r="D33" s="179">
        <v>1</v>
      </c>
      <c r="E33" s="112"/>
      <c r="F33" s="101"/>
      <c r="G33" s="101"/>
      <c r="H33" s="101"/>
    </row>
    <row r="34" spans="1:8" s="100" customFormat="1" ht="18" customHeight="1" x14ac:dyDescent="0.25">
      <c r="A34" s="177" t="s">
        <v>377</v>
      </c>
      <c r="B34" s="178" t="s">
        <v>157</v>
      </c>
      <c r="C34" s="178">
        <v>1</v>
      </c>
      <c r="D34" s="178">
        <v>1</v>
      </c>
      <c r="E34" s="112"/>
      <c r="F34" s="101"/>
      <c r="G34" s="101"/>
      <c r="H34" s="101"/>
    </row>
    <row r="35" spans="1:8" s="100" customFormat="1" ht="18" customHeight="1" x14ac:dyDescent="0.25">
      <c r="A35" s="186" t="s">
        <v>426</v>
      </c>
      <c r="B35" s="187" t="s">
        <v>157</v>
      </c>
      <c r="C35" s="187">
        <v>1</v>
      </c>
      <c r="D35" s="187">
        <v>1</v>
      </c>
      <c r="E35" s="112"/>
      <c r="F35" s="101"/>
      <c r="G35" s="101"/>
      <c r="H35" s="101"/>
    </row>
    <row r="36" spans="1:8" s="100" customFormat="1" ht="19.5" customHeight="1" x14ac:dyDescent="0.25">
      <c r="A36" s="188" t="s">
        <v>300</v>
      </c>
      <c r="B36" s="185" t="s">
        <v>157</v>
      </c>
      <c r="C36" s="185">
        <v>4</v>
      </c>
      <c r="D36" s="185">
        <v>4</v>
      </c>
      <c r="E36" s="111"/>
      <c r="F36" s="101"/>
      <c r="G36" s="101"/>
      <c r="H36" s="101"/>
    </row>
    <row r="37" spans="1:8" s="100" customFormat="1" ht="18" customHeight="1" x14ac:dyDescent="0.25">
      <c r="A37" s="186" t="s">
        <v>378</v>
      </c>
      <c r="B37" s="187" t="s">
        <v>157</v>
      </c>
      <c r="C37" s="189">
        <v>1</v>
      </c>
      <c r="D37" s="189">
        <v>1</v>
      </c>
      <c r="E37" s="112"/>
      <c r="F37" s="101"/>
      <c r="G37" s="101"/>
      <c r="H37" s="101"/>
    </row>
    <row r="38" spans="1:8" s="100" customFormat="1" ht="18" customHeight="1" x14ac:dyDescent="0.25">
      <c r="A38" s="190" t="s">
        <v>427</v>
      </c>
      <c r="B38" s="191" t="s">
        <v>157</v>
      </c>
      <c r="C38" s="192">
        <v>1</v>
      </c>
      <c r="D38" s="192">
        <v>1</v>
      </c>
      <c r="E38" s="112"/>
      <c r="F38" s="101"/>
      <c r="G38" s="101"/>
      <c r="H38" s="101"/>
    </row>
    <row r="39" spans="1:8" s="100" customFormat="1" ht="18" customHeight="1" x14ac:dyDescent="0.25">
      <c r="A39" s="186" t="s">
        <v>379</v>
      </c>
      <c r="B39" s="187" t="s">
        <v>157</v>
      </c>
      <c r="C39" s="193">
        <v>1</v>
      </c>
      <c r="D39" s="193">
        <v>1</v>
      </c>
      <c r="E39" s="112"/>
      <c r="F39" s="194"/>
      <c r="G39" s="101"/>
      <c r="H39" s="101"/>
    </row>
    <row r="40" spans="1:8" s="100" customFormat="1" ht="36" x14ac:dyDescent="0.25">
      <c r="A40" s="463" t="s">
        <v>502</v>
      </c>
      <c r="B40" s="191"/>
      <c r="C40" s="192">
        <v>1</v>
      </c>
      <c r="D40" s="192">
        <v>1</v>
      </c>
      <c r="E40" s="112"/>
      <c r="F40" s="101"/>
      <c r="G40" s="101"/>
      <c r="H40" s="101"/>
    </row>
    <row r="41" spans="1:8" s="100" customFormat="1" ht="19.5" customHeight="1" x14ac:dyDescent="0.25">
      <c r="A41" s="167" t="s">
        <v>343</v>
      </c>
      <c r="B41" s="168" t="s">
        <v>157</v>
      </c>
      <c r="C41" s="168">
        <f>C42+C43</f>
        <v>2</v>
      </c>
      <c r="D41" s="168">
        <f>D42+D43</f>
        <v>2</v>
      </c>
      <c r="E41" s="112"/>
      <c r="F41" s="101"/>
      <c r="G41" s="101"/>
      <c r="H41" s="101"/>
    </row>
    <row r="42" spans="1:8" ht="18" customHeight="1" x14ac:dyDescent="0.25">
      <c r="A42" s="169" t="s">
        <v>361</v>
      </c>
      <c r="B42" s="170" t="s">
        <v>157</v>
      </c>
      <c r="C42" s="170">
        <v>1</v>
      </c>
      <c r="D42" s="170">
        <v>1</v>
      </c>
      <c r="E42" s="112"/>
      <c r="F42" s="97"/>
      <c r="G42" s="97"/>
      <c r="H42" s="97"/>
    </row>
    <row r="43" spans="1:8" ht="21" customHeight="1" thickBot="1" x14ac:dyDescent="0.3">
      <c r="A43" s="195" t="s">
        <v>428</v>
      </c>
      <c r="B43" s="170" t="s">
        <v>157</v>
      </c>
      <c r="C43" s="174">
        <v>1</v>
      </c>
      <c r="D43" s="174">
        <v>1</v>
      </c>
      <c r="E43" s="112"/>
      <c r="F43" s="97"/>
      <c r="G43" s="97"/>
      <c r="H43" s="97"/>
    </row>
    <row r="44" spans="1:8" ht="20.100000000000001" customHeight="1" thickBot="1" x14ac:dyDescent="0.25">
      <c r="A44" s="1148" t="s">
        <v>52</v>
      </c>
      <c r="B44" s="1149"/>
      <c r="C44" s="1149"/>
      <c r="D44" s="1149"/>
      <c r="E44" s="1150"/>
    </row>
    <row r="45" spans="1:8" ht="16.5" customHeight="1" x14ac:dyDescent="0.25">
      <c r="A45" s="197" t="s">
        <v>429</v>
      </c>
      <c r="B45" s="198" t="s">
        <v>157</v>
      </c>
      <c r="C45" s="199">
        <f>C46+C49+C53+C57</f>
        <v>13</v>
      </c>
      <c r="D45" s="199">
        <f>D46+D49+D53+D57</f>
        <v>11</v>
      </c>
      <c r="E45" s="109">
        <f>E46+E49+E53+E57</f>
        <v>2</v>
      </c>
    </row>
    <row r="46" spans="1:8" ht="16.5" x14ac:dyDescent="0.25">
      <c r="A46" s="175" t="s">
        <v>301</v>
      </c>
      <c r="B46" s="200" t="s">
        <v>157</v>
      </c>
      <c r="C46" s="176">
        <f>C47+C48</f>
        <v>2</v>
      </c>
      <c r="D46" s="176">
        <f>D47+D48</f>
        <v>1</v>
      </c>
      <c r="E46" s="111">
        <v>2</v>
      </c>
    </row>
    <row r="47" spans="1:8" ht="16.5" x14ac:dyDescent="0.25">
      <c r="A47" s="201" t="s">
        <v>302</v>
      </c>
      <c r="B47" s="202" t="s">
        <v>157</v>
      </c>
      <c r="C47" s="178">
        <v>1</v>
      </c>
      <c r="D47" s="178">
        <v>1</v>
      </c>
      <c r="E47" s="187"/>
    </row>
    <row r="48" spans="1:8" ht="19.5" x14ac:dyDescent="0.25">
      <c r="A48" s="201" t="s">
        <v>503</v>
      </c>
      <c r="B48" s="202" t="s">
        <v>157</v>
      </c>
      <c r="C48" s="203" t="s">
        <v>159</v>
      </c>
      <c r="D48" s="203" t="s">
        <v>473</v>
      </c>
      <c r="E48" s="253"/>
    </row>
    <row r="49" spans="1:5" ht="16.5" x14ac:dyDescent="0.25">
      <c r="A49" s="175" t="s">
        <v>303</v>
      </c>
      <c r="B49" s="200" t="s">
        <v>157</v>
      </c>
      <c r="C49" s="176">
        <f>C50+C51+C52</f>
        <v>3</v>
      </c>
      <c r="D49" s="176">
        <f>D50+D51+D52</f>
        <v>2</v>
      </c>
      <c r="E49" s="254"/>
    </row>
    <row r="50" spans="1:5" ht="19.5" x14ac:dyDescent="0.25">
      <c r="A50" s="201" t="s">
        <v>504</v>
      </c>
      <c r="B50" s="202" t="s">
        <v>157</v>
      </c>
      <c r="C50" s="178">
        <v>1</v>
      </c>
      <c r="D50" s="178">
        <v>0</v>
      </c>
      <c r="E50" s="187"/>
    </row>
    <row r="51" spans="1:5" ht="16.5" x14ac:dyDescent="0.25">
      <c r="A51" s="201" t="s">
        <v>304</v>
      </c>
      <c r="B51" s="202" t="s">
        <v>157</v>
      </c>
      <c r="C51" s="178">
        <v>1</v>
      </c>
      <c r="D51" s="178">
        <v>1</v>
      </c>
      <c r="E51" s="112"/>
    </row>
    <row r="52" spans="1:5" ht="33" x14ac:dyDescent="0.2">
      <c r="A52" s="204" t="s">
        <v>305</v>
      </c>
      <c r="B52" s="202" t="s">
        <v>157</v>
      </c>
      <c r="C52" s="202">
        <v>1</v>
      </c>
      <c r="D52" s="202" t="s">
        <v>276</v>
      </c>
      <c r="E52" s="114"/>
    </row>
    <row r="53" spans="1:5" ht="16.5" x14ac:dyDescent="0.25">
      <c r="A53" s="175" t="s">
        <v>306</v>
      </c>
      <c r="B53" s="200" t="s">
        <v>157</v>
      </c>
      <c r="C53" s="176">
        <f>C54+C55+C56</f>
        <v>3</v>
      </c>
      <c r="D53" s="176">
        <f>D54+D55+D56</f>
        <v>3</v>
      </c>
      <c r="E53" s="111"/>
    </row>
    <row r="54" spans="1:5" ht="16.5" x14ac:dyDescent="0.25">
      <c r="A54" s="201" t="s">
        <v>307</v>
      </c>
      <c r="B54" s="202" t="s">
        <v>157</v>
      </c>
      <c r="C54" s="178">
        <v>1</v>
      </c>
      <c r="D54" s="178">
        <v>1</v>
      </c>
      <c r="E54" s="112"/>
    </row>
    <row r="55" spans="1:5" ht="16.5" x14ac:dyDescent="0.25">
      <c r="A55" s="201" t="s">
        <v>308</v>
      </c>
      <c r="B55" s="202" t="s">
        <v>157</v>
      </c>
      <c r="C55" s="178">
        <v>1</v>
      </c>
      <c r="D55" s="178">
        <v>1</v>
      </c>
      <c r="E55" s="112"/>
    </row>
    <row r="56" spans="1:5" ht="16.5" x14ac:dyDescent="0.25">
      <c r="A56" s="201" t="s">
        <v>309</v>
      </c>
      <c r="B56" s="202" t="s">
        <v>157</v>
      </c>
      <c r="C56" s="178">
        <v>1</v>
      </c>
      <c r="D56" s="178">
        <v>1</v>
      </c>
      <c r="E56" s="112"/>
    </row>
    <row r="57" spans="1:5" ht="16.5" x14ac:dyDescent="0.25">
      <c r="A57" s="175" t="s">
        <v>310</v>
      </c>
      <c r="B57" s="200" t="s">
        <v>157</v>
      </c>
      <c r="C57" s="176">
        <f>C58+C59+C60+C61+C62</f>
        <v>5</v>
      </c>
      <c r="D57" s="176">
        <f>D58+D59+D60+D61+D62</f>
        <v>5</v>
      </c>
      <c r="E57" s="111"/>
    </row>
    <row r="58" spans="1:5" ht="16.5" x14ac:dyDescent="0.25">
      <c r="A58" s="201" t="s">
        <v>311</v>
      </c>
      <c r="B58" s="202" t="s">
        <v>157</v>
      </c>
      <c r="C58" s="178">
        <v>1</v>
      </c>
      <c r="D58" s="178">
        <v>1</v>
      </c>
      <c r="E58" s="112"/>
    </row>
    <row r="59" spans="1:5" ht="16.5" x14ac:dyDescent="0.25">
      <c r="A59" s="201" t="s">
        <v>312</v>
      </c>
      <c r="B59" s="202" t="s">
        <v>157</v>
      </c>
      <c r="C59" s="178">
        <v>1</v>
      </c>
      <c r="D59" s="178">
        <v>1</v>
      </c>
      <c r="E59" s="112"/>
    </row>
    <row r="60" spans="1:5" ht="16.5" x14ac:dyDescent="0.25">
      <c r="A60" s="201" t="s">
        <v>313</v>
      </c>
      <c r="B60" s="202" t="s">
        <v>157</v>
      </c>
      <c r="C60" s="178">
        <v>1</v>
      </c>
      <c r="D60" s="178">
        <v>1</v>
      </c>
      <c r="E60" s="112"/>
    </row>
    <row r="61" spans="1:5" ht="16.5" x14ac:dyDescent="0.25">
      <c r="A61" s="201" t="s">
        <v>314</v>
      </c>
      <c r="B61" s="202" t="s">
        <v>157</v>
      </c>
      <c r="C61" s="178">
        <v>1</v>
      </c>
      <c r="D61" s="178">
        <v>1</v>
      </c>
      <c r="E61" s="112"/>
    </row>
    <row r="62" spans="1:5" ht="17.25" thickBot="1" x14ac:dyDescent="0.3">
      <c r="A62" s="201" t="s">
        <v>362</v>
      </c>
      <c r="B62" s="202" t="s">
        <v>157</v>
      </c>
      <c r="C62" s="205">
        <v>1</v>
      </c>
      <c r="D62" s="205">
        <v>1</v>
      </c>
      <c r="E62" s="118"/>
    </row>
    <row r="63" spans="1:5" ht="20.100000000000001" customHeight="1" thickBot="1" x14ac:dyDescent="0.25">
      <c r="A63" s="1148" t="s">
        <v>160</v>
      </c>
      <c r="B63" s="1149"/>
      <c r="C63" s="1149"/>
      <c r="D63" s="1149"/>
      <c r="E63" s="1150"/>
    </row>
    <row r="64" spans="1:5" s="100" customFormat="1" ht="17.25" customHeight="1" x14ac:dyDescent="0.25">
      <c r="A64" s="119" t="s">
        <v>315</v>
      </c>
      <c r="B64" s="206" t="s">
        <v>157</v>
      </c>
      <c r="C64" s="207">
        <f>SUM(C65,C67,C73,C75,C79,C84)+C88</f>
        <v>17</v>
      </c>
      <c r="D64" s="207">
        <f>SUM(D65,D67,D73,D75,D79,D84)+D88</f>
        <v>17</v>
      </c>
      <c r="E64" s="251">
        <v>56</v>
      </c>
    </row>
    <row r="65" spans="1:10" s="102" customFormat="1" ht="16.5" x14ac:dyDescent="0.25">
      <c r="A65" s="167" t="s">
        <v>389</v>
      </c>
      <c r="B65" s="208" t="s">
        <v>157</v>
      </c>
      <c r="C65" s="168">
        <v>6</v>
      </c>
      <c r="D65" s="168">
        <v>6</v>
      </c>
      <c r="E65" s="249">
        <v>4</v>
      </c>
    </row>
    <row r="66" spans="1:10" s="100" customFormat="1" ht="16.5" x14ac:dyDescent="0.25">
      <c r="A66" s="117" t="s">
        <v>316</v>
      </c>
      <c r="B66" s="116" t="s">
        <v>27</v>
      </c>
      <c r="C66" s="113">
        <v>2348</v>
      </c>
      <c r="D66" s="113">
        <v>2355</v>
      </c>
      <c r="E66" s="251">
        <v>993</v>
      </c>
    </row>
    <row r="67" spans="1:10" s="102" customFormat="1" ht="23.25" customHeight="1" x14ac:dyDescent="0.25">
      <c r="A67" s="110" t="s">
        <v>317</v>
      </c>
      <c r="B67" s="209" t="s">
        <v>157</v>
      </c>
      <c r="C67" s="111">
        <v>5</v>
      </c>
      <c r="D67" s="111">
        <v>5</v>
      </c>
      <c r="E67" s="249">
        <v>1</v>
      </c>
    </row>
    <row r="68" spans="1:10" s="100" customFormat="1" ht="19.5" customHeight="1" x14ac:dyDescent="0.25">
      <c r="A68" s="195" t="s">
        <v>411</v>
      </c>
      <c r="B68" s="210" t="s">
        <v>157</v>
      </c>
      <c r="C68" s="170">
        <v>4</v>
      </c>
      <c r="D68" s="170">
        <v>4</v>
      </c>
      <c r="E68" s="251"/>
    </row>
    <row r="69" spans="1:10" s="100" customFormat="1" ht="18.75" customHeight="1" x14ac:dyDescent="0.25">
      <c r="A69" s="117" t="s">
        <v>318</v>
      </c>
      <c r="B69" s="211" t="s">
        <v>157</v>
      </c>
      <c r="C69" s="113">
        <v>1427</v>
      </c>
      <c r="D69" s="113">
        <v>1427</v>
      </c>
      <c r="E69" s="251"/>
      <c r="G69" s="101"/>
      <c r="H69" s="101"/>
      <c r="I69" s="101"/>
      <c r="J69" s="101"/>
    </row>
    <row r="70" spans="1:10" s="100" customFormat="1" ht="18.75" customHeight="1" x14ac:dyDescent="0.25">
      <c r="A70" s="117" t="s">
        <v>319</v>
      </c>
      <c r="B70" s="211" t="s">
        <v>27</v>
      </c>
      <c r="C70" s="692">
        <v>461254</v>
      </c>
      <c r="D70" s="692">
        <v>412819</v>
      </c>
      <c r="E70" s="251"/>
      <c r="G70" s="101"/>
      <c r="H70" s="101"/>
      <c r="I70" s="101"/>
      <c r="J70" s="101"/>
    </row>
    <row r="71" spans="1:10" s="100" customFormat="1" ht="18.75" customHeight="1" thickBot="1" x14ac:dyDescent="0.3">
      <c r="A71" s="257" t="s">
        <v>355</v>
      </c>
      <c r="B71" s="258" t="s">
        <v>27</v>
      </c>
      <c r="C71" s="118" t="s">
        <v>474</v>
      </c>
      <c r="D71" s="118" t="s">
        <v>475</v>
      </c>
      <c r="E71" s="259"/>
      <c r="G71" s="101"/>
      <c r="H71" s="265"/>
      <c r="I71" s="265"/>
      <c r="J71" s="101"/>
    </row>
    <row r="72" spans="1:10" s="100" customFormat="1" ht="30.75" customHeight="1" x14ac:dyDescent="0.25">
      <c r="A72" s="212" t="s">
        <v>369</v>
      </c>
      <c r="B72" s="213" t="s">
        <v>157</v>
      </c>
      <c r="C72" s="214">
        <v>1</v>
      </c>
      <c r="D72" s="214">
        <v>1</v>
      </c>
      <c r="E72" s="251"/>
      <c r="G72" s="101"/>
      <c r="H72" s="101"/>
      <c r="I72" s="101"/>
      <c r="J72" s="101"/>
    </row>
    <row r="73" spans="1:10" s="102" customFormat="1" ht="18.75" customHeight="1" x14ac:dyDescent="0.25">
      <c r="A73" s="175" t="s">
        <v>430</v>
      </c>
      <c r="B73" s="215" t="s">
        <v>157</v>
      </c>
      <c r="C73" s="176">
        <v>1</v>
      </c>
      <c r="D73" s="176">
        <v>1</v>
      </c>
      <c r="E73" s="249"/>
      <c r="G73" s="103"/>
      <c r="H73" s="103"/>
      <c r="I73" s="103"/>
      <c r="J73" s="103"/>
    </row>
    <row r="74" spans="1:10" s="100" customFormat="1" ht="16.5" x14ac:dyDescent="0.25">
      <c r="A74" s="201" t="s">
        <v>320</v>
      </c>
      <c r="B74" s="216" t="s">
        <v>157</v>
      </c>
      <c r="C74" s="178">
        <v>1</v>
      </c>
      <c r="D74" s="178">
        <v>1</v>
      </c>
      <c r="E74" s="251"/>
    </row>
    <row r="75" spans="1:10" s="102" customFormat="1" ht="16.5" customHeight="1" x14ac:dyDescent="0.25">
      <c r="A75" s="167" t="s">
        <v>321</v>
      </c>
      <c r="B75" s="217" t="s">
        <v>157</v>
      </c>
      <c r="C75" s="168">
        <v>1</v>
      </c>
      <c r="D75" s="168">
        <v>1</v>
      </c>
      <c r="E75" s="249"/>
    </row>
    <row r="76" spans="1:10" s="100" customFormat="1" ht="16.5" x14ac:dyDescent="0.25">
      <c r="A76" s="195" t="s">
        <v>322</v>
      </c>
      <c r="B76" s="210" t="s">
        <v>157</v>
      </c>
      <c r="C76" s="170">
        <v>1</v>
      </c>
      <c r="D76" s="170">
        <v>1</v>
      </c>
      <c r="E76" s="251"/>
    </row>
    <row r="77" spans="1:10" s="100" customFormat="1" ht="16.5" x14ac:dyDescent="0.25">
      <c r="A77" s="195" t="s">
        <v>323</v>
      </c>
      <c r="B77" s="210" t="s">
        <v>157</v>
      </c>
      <c r="C77" s="170">
        <v>9</v>
      </c>
      <c r="D77" s="170">
        <v>9</v>
      </c>
      <c r="E77" s="251">
        <v>26</v>
      </c>
      <c r="G77" s="101"/>
    </row>
    <row r="78" spans="1:10" s="100" customFormat="1" ht="16.5" x14ac:dyDescent="0.25">
      <c r="A78" s="195" t="s">
        <v>324</v>
      </c>
      <c r="B78" s="210" t="s">
        <v>27</v>
      </c>
      <c r="C78" s="464">
        <v>466306</v>
      </c>
      <c r="D78" s="464">
        <v>503530</v>
      </c>
      <c r="E78" s="251"/>
    </row>
    <row r="79" spans="1:10" s="102" customFormat="1" ht="16.5" x14ac:dyDescent="0.25">
      <c r="A79" s="218" t="s">
        <v>325</v>
      </c>
      <c r="B79" s="217" t="s">
        <v>157</v>
      </c>
      <c r="C79" s="171">
        <v>2</v>
      </c>
      <c r="D79" s="171">
        <v>2</v>
      </c>
      <c r="E79" s="249">
        <v>1</v>
      </c>
    </row>
    <row r="80" spans="1:10" s="100" customFormat="1" ht="16.5" x14ac:dyDescent="0.25">
      <c r="A80" s="219" t="s">
        <v>326</v>
      </c>
      <c r="B80" s="210" t="s">
        <v>157</v>
      </c>
      <c r="C80" s="464">
        <v>1</v>
      </c>
      <c r="D80" s="464">
        <v>1</v>
      </c>
      <c r="E80" s="251"/>
    </row>
    <row r="81" spans="1:8" s="100" customFormat="1" ht="16.5" x14ac:dyDescent="0.25">
      <c r="A81" s="219" t="s">
        <v>327</v>
      </c>
      <c r="B81" s="210" t="s">
        <v>157</v>
      </c>
      <c r="C81" s="464">
        <v>6064</v>
      </c>
      <c r="D81" s="464">
        <v>5696</v>
      </c>
      <c r="E81" s="251"/>
    </row>
    <row r="82" spans="1:8" s="100" customFormat="1" ht="16.5" x14ac:dyDescent="0.25">
      <c r="A82" s="219" t="s">
        <v>328</v>
      </c>
      <c r="B82" s="210" t="s">
        <v>27</v>
      </c>
      <c r="C82" s="464">
        <v>133619</v>
      </c>
      <c r="D82" s="464">
        <v>132720</v>
      </c>
      <c r="E82" s="251"/>
    </row>
    <row r="83" spans="1:8" s="100" customFormat="1" ht="36.75" customHeight="1" x14ac:dyDescent="0.25">
      <c r="A83" s="221" t="s">
        <v>329</v>
      </c>
      <c r="B83" s="213" t="s">
        <v>157</v>
      </c>
      <c r="C83" s="464">
        <v>1</v>
      </c>
      <c r="D83" s="464">
        <v>1</v>
      </c>
      <c r="E83" s="251"/>
    </row>
    <row r="84" spans="1:8" s="102" customFormat="1" ht="16.5" x14ac:dyDescent="0.25">
      <c r="A84" s="218" t="s">
        <v>390</v>
      </c>
      <c r="B84" s="217" t="s">
        <v>157</v>
      </c>
      <c r="C84" s="171">
        <v>1</v>
      </c>
      <c r="D84" s="171">
        <v>1</v>
      </c>
      <c r="E84" s="249">
        <v>1</v>
      </c>
    </row>
    <row r="85" spans="1:8" ht="16.5" x14ac:dyDescent="0.25">
      <c r="A85" s="222" t="s">
        <v>476</v>
      </c>
      <c r="B85" s="210" t="s">
        <v>157</v>
      </c>
      <c r="C85" s="223" t="s">
        <v>412</v>
      </c>
      <c r="D85" s="223" t="s">
        <v>412</v>
      </c>
      <c r="E85" s="251"/>
    </row>
    <row r="86" spans="1:8" s="100" customFormat="1" ht="16.5" x14ac:dyDescent="0.25">
      <c r="A86" s="219" t="s">
        <v>330</v>
      </c>
      <c r="B86" s="210" t="s">
        <v>157</v>
      </c>
      <c r="C86" s="220">
        <v>75802</v>
      </c>
      <c r="D86" s="220">
        <v>76002</v>
      </c>
      <c r="E86" s="251"/>
    </row>
    <row r="87" spans="1:8" s="100" customFormat="1" ht="16.5" x14ac:dyDescent="0.25">
      <c r="A87" s="219" t="s">
        <v>391</v>
      </c>
      <c r="B87" s="210" t="s">
        <v>27</v>
      </c>
      <c r="C87" s="220">
        <v>208257</v>
      </c>
      <c r="D87" s="220">
        <v>272292</v>
      </c>
      <c r="E87" s="251"/>
    </row>
    <row r="88" spans="1:8" s="102" customFormat="1" ht="19.5" customHeight="1" x14ac:dyDescent="0.25">
      <c r="A88" s="218" t="s">
        <v>344</v>
      </c>
      <c r="B88" s="208" t="s">
        <v>157</v>
      </c>
      <c r="C88" s="168">
        <f>C89</f>
        <v>1</v>
      </c>
      <c r="D88" s="168">
        <f>D89</f>
        <v>1</v>
      </c>
      <c r="E88" s="249"/>
      <c r="F88" s="103"/>
      <c r="G88" s="103"/>
      <c r="H88" s="103"/>
    </row>
    <row r="89" spans="1:8" ht="25.5" customHeight="1" thickBot="1" x14ac:dyDescent="0.3">
      <c r="A89" s="195" t="s">
        <v>431</v>
      </c>
      <c r="B89" s="224" t="s">
        <v>157</v>
      </c>
      <c r="C89" s="196">
        <v>1</v>
      </c>
      <c r="D89" s="196">
        <v>1</v>
      </c>
      <c r="E89" s="251"/>
      <c r="F89" s="97"/>
      <c r="G89" s="97"/>
      <c r="H89" s="97"/>
    </row>
    <row r="90" spans="1:8" ht="20.100000000000001" customHeight="1" thickBot="1" x14ac:dyDescent="0.25">
      <c r="A90" s="1148" t="s">
        <v>161</v>
      </c>
      <c r="B90" s="1149"/>
      <c r="C90" s="1149"/>
      <c r="D90" s="1149"/>
      <c r="E90" s="1150"/>
    </row>
    <row r="91" spans="1:8" ht="16.5" customHeight="1" x14ac:dyDescent="0.25">
      <c r="A91" s="225" t="s">
        <v>331</v>
      </c>
      <c r="B91" s="226" t="s">
        <v>157</v>
      </c>
      <c r="C91" s="227">
        <v>16</v>
      </c>
      <c r="D91" s="228">
        <f>D92+D99+D101</f>
        <v>16</v>
      </c>
      <c r="E91" s="120">
        <v>3</v>
      </c>
    </row>
    <row r="92" spans="1:8" ht="16.5" x14ac:dyDescent="0.25">
      <c r="A92" s="218" t="s">
        <v>332</v>
      </c>
      <c r="B92" s="168" t="s">
        <v>157</v>
      </c>
      <c r="C92" s="168">
        <v>6</v>
      </c>
      <c r="D92" s="229">
        <f>SUM(D93:D97)</f>
        <v>6</v>
      </c>
      <c r="E92" s="111">
        <v>2</v>
      </c>
    </row>
    <row r="93" spans="1:8" ht="17.25" customHeight="1" x14ac:dyDescent="0.25">
      <c r="A93" s="219" t="s">
        <v>363</v>
      </c>
      <c r="B93" s="170" t="s">
        <v>157</v>
      </c>
      <c r="C93" s="170">
        <v>1</v>
      </c>
      <c r="D93" s="230">
        <v>1</v>
      </c>
      <c r="E93" s="187"/>
    </row>
    <row r="94" spans="1:8" ht="16.5" x14ac:dyDescent="0.25">
      <c r="A94" s="219" t="s">
        <v>364</v>
      </c>
      <c r="B94" s="170" t="s">
        <v>157</v>
      </c>
      <c r="C94" s="170">
        <v>1</v>
      </c>
      <c r="D94" s="230">
        <v>1</v>
      </c>
      <c r="E94" s="187"/>
    </row>
    <row r="95" spans="1:8" ht="15.75" customHeight="1" x14ac:dyDescent="0.25">
      <c r="A95" s="231" t="s">
        <v>333</v>
      </c>
      <c r="B95" s="170" t="s">
        <v>157</v>
      </c>
      <c r="C95" s="322">
        <v>2</v>
      </c>
      <c r="D95" s="323">
        <v>2</v>
      </c>
      <c r="E95" s="187"/>
    </row>
    <row r="96" spans="1:8" ht="18.75" customHeight="1" x14ac:dyDescent="0.25">
      <c r="A96" s="231" t="s">
        <v>392</v>
      </c>
      <c r="B96" s="170" t="s">
        <v>157</v>
      </c>
      <c r="C96" s="322">
        <v>1</v>
      </c>
      <c r="D96" s="323">
        <v>1</v>
      </c>
      <c r="E96" s="187"/>
    </row>
    <row r="97" spans="1:8" ht="15.75" customHeight="1" x14ac:dyDescent="0.25">
      <c r="A97" s="231" t="s">
        <v>365</v>
      </c>
      <c r="B97" s="170" t="s">
        <v>157</v>
      </c>
      <c r="C97" s="322">
        <v>1</v>
      </c>
      <c r="D97" s="323">
        <v>1</v>
      </c>
      <c r="E97" s="187"/>
    </row>
    <row r="98" spans="1:8" s="100" customFormat="1" ht="33" customHeight="1" x14ac:dyDescent="0.25">
      <c r="A98" s="232" t="s">
        <v>432</v>
      </c>
      <c r="B98" s="170" t="s">
        <v>27</v>
      </c>
      <c r="C98" s="233">
        <v>4912</v>
      </c>
      <c r="D98" s="234">
        <v>2643</v>
      </c>
      <c r="E98" s="256"/>
      <c r="F98" s="465"/>
    </row>
    <row r="99" spans="1:8" ht="16.5" x14ac:dyDescent="0.25">
      <c r="A99" s="235" t="s">
        <v>334</v>
      </c>
      <c r="B99" s="168" t="s">
        <v>157</v>
      </c>
      <c r="C99" s="324">
        <v>9</v>
      </c>
      <c r="D99" s="325">
        <v>9</v>
      </c>
      <c r="E99" s="111">
        <v>1</v>
      </c>
    </row>
    <row r="100" spans="1:8" ht="19.5" customHeight="1" x14ac:dyDescent="0.25">
      <c r="A100" s="169" t="s">
        <v>296</v>
      </c>
      <c r="B100" s="170" t="s">
        <v>27</v>
      </c>
      <c r="C100" s="466">
        <v>5663</v>
      </c>
      <c r="D100" s="467">
        <v>5754</v>
      </c>
      <c r="E100" s="115">
        <v>10657</v>
      </c>
      <c r="F100" s="465"/>
    </row>
    <row r="101" spans="1:8" ht="19.5" customHeight="1" x14ac:dyDescent="0.25">
      <c r="A101" s="167" t="s">
        <v>345</v>
      </c>
      <c r="B101" s="168" t="s">
        <v>157</v>
      </c>
      <c r="C101" s="168">
        <f>C102</f>
        <v>1</v>
      </c>
      <c r="D101" s="229">
        <f>D102</f>
        <v>1</v>
      </c>
      <c r="E101" s="111"/>
      <c r="F101" s="97"/>
      <c r="G101" s="97"/>
      <c r="H101" s="97"/>
    </row>
    <row r="102" spans="1:8" ht="25.5" customHeight="1" thickBot="1" x14ac:dyDescent="0.3">
      <c r="A102" s="195" t="s">
        <v>433</v>
      </c>
      <c r="B102" s="196" t="s">
        <v>157</v>
      </c>
      <c r="C102" s="236">
        <v>1</v>
      </c>
      <c r="D102" s="237">
        <v>1</v>
      </c>
      <c r="E102" s="118"/>
      <c r="F102" s="97"/>
      <c r="G102" s="97"/>
      <c r="H102" s="97"/>
    </row>
    <row r="103" spans="1:8" ht="20.100000000000001" customHeight="1" thickBot="1" x14ac:dyDescent="0.25">
      <c r="A103" s="1148" t="s">
        <v>239</v>
      </c>
      <c r="B103" s="1149"/>
      <c r="C103" s="1149"/>
      <c r="D103" s="1149"/>
      <c r="E103" s="1150"/>
    </row>
    <row r="104" spans="1:8" ht="19.5" customHeight="1" x14ac:dyDescent="0.25">
      <c r="A104" s="238" t="s">
        <v>335</v>
      </c>
      <c r="B104" s="239" t="s">
        <v>157</v>
      </c>
      <c r="C104" s="240">
        <v>3</v>
      </c>
      <c r="D104" s="240">
        <f>D105+D108+D111</f>
        <v>3</v>
      </c>
      <c r="E104" s="109"/>
    </row>
    <row r="105" spans="1:8" s="104" customFormat="1" ht="19.5" customHeight="1" x14ac:dyDescent="0.25">
      <c r="A105" s="218" t="s">
        <v>336</v>
      </c>
      <c r="B105" s="168" t="s">
        <v>157</v>
      </c>
      <c r="C105" s="168">
        <v>1</v>
      </c>
      <c r="D105" s="168">
        <v>1</v>
      </c>
      <c r="E105" s="111"/>
    </row>
    <row r="106" spans="1:8" ht="19.5" customHeight="1" x14ac:dyDescent="0.25">
      <c r="A106" s="219" t="s">
        <v>337</v>
      </c>
      <c r="B106" s="170" t="s">
        <v>157</v>
      </c>
      <c r="C106" s="170">
        <v>1</v>
      </c>
      <c r="D106" s="170">
        <v>1</v>
      </c>
      <c r="E106" s="112"/>
    </row>
    <row r="107" spans="1:8" s="100" customFormat="1" ht="19.5" customHeight="1" x14ac:dyDescent="0.25">
      <c r="A107" s="219" t="s">
        <v>338</v>
      </c>
      <c r="B107" s="170" t="s">
        <v>27</v>
      </c>
      <c r="C107" s="220">
        <v>3313</v>
      </c>
      <c r="D107" s="220">
        <v>2916</v>
      </c>
      <c r="E107" s="112"/>
    </row>
    <row r="108" spans="1:8" s="104" customFormat="1" ht="36" customHeight="1" x14ac:dyDescent="0.25">
      <c r="A108" s="241" t="s">
        <v>339</v>
      </c>
      <c r="B108" s="168" t="s">
        <v>157</v>
      </c>
      <c r="C108" s="168">
        <v>1</v>
      </c>
      <c r="D108" s="168">
        <v>1</v>
      </c>
      <c r="E108" s="111"/>
    </row>
    <row r="109" spans="1:8" ht="19.5" customHeight="1" x14ac:dyDescent="0.25">
      <c r="A109" s="219" t="s">
        <v>340</v>
      </c>
      <c r="B109" s="170" t="s">
        <v>157</v>
      </c>
      <c r="C109" s="170">
        <v>1</v>
      </c>
      <c r="D109" s="170">
        <v>1</v>
      </c>
      <c r="E109" s="112"/>
    </row>
    <row r="110" spans="1:8" s="100" customFormat="1" ht="19.5" customHeight="1" x14ac:dyDescent="0.25">
      <c r="A110" s="219" t="s">
        <v>338</v>
      </c>
      <c r="B110" s="170" t="s">
        <v>27</v>
      </c>
      <c r="C110" s="170">
        <v>632</v>
      </c>
      <c r="D110" s="170">
        <v>563</v>
      </c>
      <c r="E110" s="112"/>
    </row>
    <row r="111" spans="1:8" s="104" customFormat="1" ht="30.75" customHeight="1" x14ac:dyDescent="0.25">
      <c r="A111" s="241" t="s">
        <v>341</v>
      </c>
      <c r="B111" s="168" t="s">
        <v>157</v>
      </c>
      <c r="C111" s="168">
        <v>1</v>
      </c>
      <c r="D111" s="168">
        <v>1</v>
      </c>
      <c r="E111" s="111"/>
    </row>
    <row r="112" spans="1:8" ht="19.5" customHeight="1" x14ac:dyDescent="0.25">
      <c r="A112" s="219" t="s">
        <v>346</v>
      </c>
      <c r="B112" s="170" t="s">
        <v>157</v>
      </c>
      <c r="C112" s="170">
        <v>1</v>
      </c>
      <c r="D112" s="170">
        <v>1</v>
      </c>
      <c r="E112" s="112"/>
    </row>
    <row r="113" spans="1:5" s="100" customFormat="1" ht="19.5" customHeight="1" thickBot="1" x14ac:dyDescent="0.3">
      <c r="A113" s="219" t="s">
        <v>338</v>
      </c>
      <c r="B113" s="196" t="s">
        <v>27</v>
      </c>
      <c r="C113" s="242">
        <v>2880</v>
      </c>
      <c r="D113" s="242">
        <v>2076</v>
      </c>
      <c r="E113" s="118"/>
    </row>
    <row r="114" spans="1:5" ht="20.100000000000001" customHeight="1" thickBot="1" x14ac:dyDescent="0.25">
      <c r="A114" s="1148" t="s">
        <v>39</v>
      </c>
      <c r="B114" s="1149"/>
      <c r="C114" s="1149"/>
      <c r="D114" s="1149"/>
      <c r="E114" s="1150"/>
    </row>
    <row r="115" spans="1:5" ht="20.100000000000001" customHeight="1" x14ac:dyDescent="0.25">
      <c r="A115" s="225" t="s">
        <v>434</v>
      </c>
      <c r="B115" s="243" t="s">
        <v>157</v>
      </c>
      <c r="C115" s="244">
        <f>C118+C120+C122+C123+C124+C125+C126+C127+C128</f>
        <v>9</v>
      </c>
      <c r="D115" s="244">
        <f>D118+D120+D122+D123+D124+D125+D126+D127+D128</f>
        <v>9</v>
      </c>
      <c r="E115" s="120"/>
    </row>
    <row r="116" spans="1:5" ht="20.100000000000001" customHeight="1" x14ac:dyDescent="0.25">
      <c r="A116" s="218" t="s">
        <v>342</v>
      </c>
      <c r="B116" s="168"/>
      <c r="C116" s="326"/>
      <c r="D116" s="326"/>
      <c r="E116" s="111"/>
    </row>
    <row r="117" spans="1:5" ht="20.100000000000001" customHeight="1" x14ac:dyDescent="0.25">
      <c r="A117" s="219" t="s">
        <v>356</v>
      </c>
      <c r="B117" s="168"/>
      <c r="C117" s="326"/>
      <c r="D117" s="326"/>
      <c r="E117" s="111"/>
    </row>
    <row r="118" spans="1:5" s="104" customFormat="1" ht="19.5" customHeight="1" x14ac:dyDescent="0.25">
      <c r="A118" s="218" t="s">
        <v>342</v>
      </c>
      <c r="B118" s="170" t="s">
        <v>157</v>
      </c>
      <c r="C118" s="170">
        <v>1</v>
      </c>
      <c r="D118" s="170">
        <v>1</v>
      </c>
      <c r="E118" s="112">
        <v>1</v>
      </c>
    </row>
    <row r="119" spans="1:5" s="99" customFormat="1" ht="17.25" customHeight="1" x14ac:dyDescent="0.25">
      <c r="A119" s="219" t="s">
        <v>356</v>
      </c>
      <c r="B119" s="170" t="s">
        <v>27</v>
      </c>
      <c r="C119" s="170">
        <v>372</v>
      </c>
      <c r="D119" s="170">
        <v>788</v>
      </c>
      <c r="E119" s="112"/>
    </row>
    <row r="120" spans="1:5" s="104" customFormat="1" ht="20.25" customHeight="1" x14ac:dyDescent="0.25">
      <c r="A120" s="218" t="s">
        <v>357</v>
      </c>
      <c r="B120" s="168" t="s">
        <v>157</v>
      </c>
      <c r="C120" s="168">
        <v>1</v>
      </c>
      <c r="D120" s="168">
        <v>1</v>
      </c>
      <c r="E120" s="111"/>
    </row>
    <row r="121" spans="1:5" s="100" customFormat="1" ht="22.5" customHeight="1" x14ac:dyDescent="0.25">
      <c r="A121" s="245" t="s">
        <v>366</v>
      </c>
      <c r="B121" s="170" t="s">
        <v>413</v>
      </c>
      <c r="C121" s="170">
        <v>123</v>
      </c>
      <c r="D121" s="220">
        <v>128</v>
      </c>
      <c r="E121" s="187"/>
    </row>
    <row r="122" spans="1:5" s="100" customFormat="1" ht="22.5" customHeight="1" x14ac:dyDescent="0.25">
      <c r="A122" s="246" t="s">
        <v>435</v>
      </c>
      <c r="B122" s="168" t="s">
        <v>157</v>
      </c>
      <c r="C122" s="168">
        <v>1</v>
      </c>
      <c r="D122" s="168">
        <v>1</v>
      </c>
      <c r="E122" s="187"/>
    </row>
    <row r="123" spans="1:5" s="100" customFormat="1" ht="22.5" customHeight="1" x14ac:dyDescent="0.25">
      <c r="A123" s="246" t="s">
        <v>436</v>
      </c>
      <c r="B123" s="168" t="s">
        <v>157</v>
      </c>
      <c r="C123" s="168">
        <v>1</v>
      </c>
      <c r="D123" s="168">
        <v>1</v>
      </c>
      <c r="E123" s="187"/>
    </row>
    <row r="124" spans="1:5" s="100" customFormat="1" ht="22.5" customHeight="1" x14ac:dyDescent="0.25">
      <c r="A124" s="246" t="s">
        <v>437</v>
      </c>
      <c r="B124" s="168" t="s">
        <v>157</v>
      </c>
      <c r="C124" s="168">
        <v>1</v>
      </c>
      <c r="D124" s="168">
        <v>1</v>
      </c>
      <c r="E124" s="187"/>
    </row>
    <row r="125" spans="1:5" s="100" customFormat="1" ht="22.5" customHeight="1" x14ac:dyDescent="0.25">
      <c r="A125" s="246" t="s">
        <v>438</v>
      </c>
      <c r="B125" s="168" t="s">
        <v>157</v>
      </c>
      <c r="C125" s="168">
        <v>1</v>
      </c>
      <c r="D125" s="168">
        <v>1</v>
      </c>
      <c r="E125" s="187"/>
    </row>
    <row r="126" spans="1:5" s="100" customFormat="1" ht="22.5" customHeight="1" x14ac:dyDescent="0.25">
      <c r="A126" s="246" t="s">
        <v>439</v>
      </c>
      <c r="B126" s="168" t="s">
        <v>157</v>
      </c>
      <c r="C126" s="168">
        <v>1</v>
      </c>
      <c r="D126" s="168">
        <v>1</v>
      </c>
      <c r="E126" s="187"/>
    </row>
    <row r="127" spans="1:5" s="100" customFormat="1" ht="22.5" customHeight="1" x14ac:dyDescent="0.25">
      <c r="A127" s="246" t="s">
        <v>440</v>
      </c>
      <c r="B127" s="168" t="s">
        <v>157</v>
      </c>
      <c r="C127" s="168">
        <v>1</v>
      </c>
      <c r="D127" s="168">
        <v>1</v>
      </c>
      <c r="E127" s="187"/>
    </row>
    <row r="128" spans="1:5" s="100" customFormat="1" ht="22.5" customHeight="1" thickBot="1" x14ac:dyDescent="0.3">
      <c r="A128" s="247" t="s">
        <v>441</v>
      </c>
      <c r="B128" s="248" t="s">
        <v>157</v>
      </c>
      <c r="C128" s="248">
        <v>1</v>
      </c>
      <c r="D128" s="248">
        <v>1</v>
      </c>
      <c r="E128" s="252"/>
    </row>
    <row r="129" spans="1:5" s="100" customFormat="1" ht="22.5" customHeight="1" x14ac:dyDescent="0.25">
      <c r="A129" s="468"/>
      <c r="B129" s="469"/>
      <c r="C129" s="469"/>
      <c r="D129" s="469"/>
      <c r="E129" s="470"/>
    </row>
    <row r="130" spans="1:5" s="100" customFormat="1" ht="25.5" customHeight="1" x14ac:dyDescent="0.2">
      <c r="A130" s="1145" t="s">
        <v>505</v>
      </c>
      <c r="B130" s="1145"/>
      <c r="C130" s="1145"/>
      <c r="D130" s="1145"/>
      <c r="E130" s="1145"/>
    </row>
    <row r="131" spans="1:5" ht="36.75" customHeight="1" x14ac:dyDescent="0.2">
      <c r="A131" s="1145" t="s">
        <v>506</v>
      </c>
      <c r="B131" s="1145"/>
      <c r="C131" s="1145"/>
      <c r="D131" s="1145"/>
      <c r="E131" s="1145"/>
    </row>
    <row r="132" spans="1:5" ht="20.25" customHeight="1" x14ac:dyDescent="0.2">
      <c r="A132" s="1145"/>
      <c r="B132" s="1145"/>
      <c r="C132" s="1145"/>
      <c r="D132" s="1145"/>
      <c r="E132" s="1145"/>
    </row>
    <row r="133" spans="1:5" ht="27" customHeight="1" x14ac:dyDescent="0.2">
      <c r="A133" s="1145"/>
      <c r="B133" s="1145"/>
      <c r="C133" s="1145"/>
      <c r="D133" s="1145"/>
      <c r="E133" s="1145"/>
    </row>
    <row r="134" spans="1:5" ht="34.5" customHeight="1" x14ac:dyDescent="0.2">
      <c r="A134" s="1146"/>
      <c r="B134" s="1146"/>
      <c r="C134" s="1146"/>
      <c r="D134" s="1146"/>
      <c r="E134" s="1146"/>
    </row>
    <row r="135" spans="1:5" ht="16.5" x14ac:dyDescent="0.2">
      <c r="A135" s="1147"/>
      <c r="B135" s="1147"/>
      <c r="C135" s="1147"/>
      <c r="D135" s="1147"/>
      <c r="E135" s="1147"/>
    </row>
  </sheetData>
  <mergeCells count="16">
    <mergeCell ref="A44:E44"/>
    <mergeCell ref="A1:E1"/>
    <mergeCell ref="D2:E2"/>
    <mergeCell ref="A3:A4"/>
    <mergeCell ref="B3:D3"/>
    <mergeCell ref="A10:E10"/>
    <mergeCell ref="A132:E132"/>
    <mergeCell ref="A133:E133"/>
    <mergeCell ref="A134:E134"/>
    <mergeCell ref="A135:E135"/>
    <mergeCell ref="A63:E63"/>
    <mergeCell ref="A90:E90"/>
    <mergeCell ref="A103:E103"/>
    <mergeCell ref="A114:E114"/>
    <mergeCell ref="A130:E130"/>
    <mergeCell ref="A131:E131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&amp;C&amp;P+17
</oddFooter>
  </headerFooter>
  <rowBreaks count="1" manualBreakCount="1">
    <brk id="7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2"/>
  <sheetViews>
    <sheetView tabSelected="1" view="pageBreakPreview" zoomScale="70" zoomScaleNormal="62" zoomScaleSheetLayoutView="70" workbookViewId="0">
      <selection activeCell="N27" sqref="N27"/>
    </sheetView>
  </sheetViews>
  <sheetFormatPr defaultRowHeight="12.75" x14ac:dyDescent="0.2"/>
  <cols>
    <col min="1" max="1" width="45" style="61" customWidth="1"/>
    <col min="2" max="2" width="7.7109375" style="61" bestFit="1" customWidth="1"/>
    <col min="3" max="3" width="5.28515625" style="21" hidden="1" customWidth="1"/>
    <col min="4" max="4" width="18.85546875" style="21" customWidth="1"/>
    <col min="5" max="5" width="10.140625" style="21" customWidth="1"/>
    <col min="6" max="6" width="9.28515625" style="21" customWidth="1"/>
    <col min="7" max="7" width="18.7109375" style="21" customWidth="1"/>
    <col min="8" max="8" width="24.5703125" style="21" customWidth="1"/>
    <col min="9" max="9" width="14.85546875" style="21" customWidth="1"/>
    <col min="10" max="10" width="14.85546875" style="61" bestFit="1" customWidth="1"/>
    <col min="11" max="12" width="17.85546875" style="2" customWidth="1"/>
    <col min="13" max="261" width="9.140625" style="2"/>
    <col min="262" max="262" width="42.140625" style="2" bestFit="1" customWidth="1"/>
    <col min="263" max="263" width="7.7109375" style="2" bestFit="1" customWidth="1"/>
    <col min="264" max="264" width="14.85546875" style="2" bestFit="1" customWidth="1"/>
    <col min="265" max="265" width="14.85546875" style="2" customWidth="1"/>
    <col min="266" max="266" width="14.85546875" style="2" bestFit="1" customWidth="1"/>
    <col min="267" max="268" width="17.85546875" style="2" customWidth="1"/>
    <col min="269" max="517" width="9.140625" style="2"/>
    <col min="518" max="518" width="42.140625" style="2" bestFit="1" customWidth="1"/>
    <col min="519" max="519" width="7.7109375" style="2" bestFit="1" customWidth="1"/>
    <col min="520" max="520" width="14.85546875" style="2" bestFit="1" customWidth="1"/>
    <col min="521" max="521" width="14.85546875" style="2" customWidth="1"/>
    <col min="522" max="522" width="14.85546875" style="2" bestFit="1" customWidth="1"/>
    <col min="523" max="524" width="17.85546875" style="2" customWidth="1"/>
    <col min="525" max="773" width="9.140625" style="2"/>
    <col min="774" max="774" width="42.140625" style="2" bestFit="1" customWidth="1"/>
    <col min="775" max="775" width="7.7109375" style="2" bestFit="1" customWidth="1"/>
    <col min="776" max="776" width="14.85546875" style="2" bestFit="1" customWidth="1"/>
    <col min="777" max="777" width="14.85546875" style="2" customWidth="1"/>
    <col min="778" max="778" width="14.85546875" style="2" bestFit="1" customWidth="1"/>
    <col min="779" max="780" width="17.85546875" style="2" customWidth="1"/>
    <col min="781" max="1029" width="9.140625" style="2"/>
    <col min="1030" max="1030" width="42.140625" style="2" bestFit="1" customWidth="1"/>
    <col min="1031" max="1031" width="7.7109375" style="2" bestFit="1" customWidth="1"/>
    <col min="1032" max="1032" width="14.85546875" style="2" bestFit="1" customWidth="1"/>
    <col min="1033" max="1033" width="14.85546875" style="2" customWidth="1"/>
    <col min="1034" max="1034" width="14.85546875" style="2" bestFit="1" customWidth="1"/>
    <col min="1035" max="1036" width="17.85546875" style="2" customWidth="1"/>
    <col min="1037" max="1285" width="9.140625" style="2"/>
    <col min="1286" max="1286" width="42.140625" style="2" bestFit="1" customWidth="1"/>
    <col min="1287" max="1287" width="7.7109375" style="2" bestFit="1" customWidth="1"/>
    <col min="1288" max="1288" width="14.85546875" style="2" bestFit="1" customWidth="1"/>
    <col min="1289" max="1289" width="14.85546875" style="2" customWidth="1"/>
    <col min="1290" max="1290" width="14.85546875" style="2" bestFit="1" customWidth="1"/>
    <col min="1291" max="1292" width="17.85546875" style="2" customWidth="1"/>
    <col min="1293" max="1541" width="9.140625" style="2"/>
    <col min="1542" max="1542" width="42.140625" style="2" bestFit="1" customWidth="1"/>
    <col min="1543" max="1543" width="7.7109375" style="2" bestFit="1" customWidth="1"/>
    <col min="1544" max="1544" width="14.85546875" style="2" bestFit="1" customWidth="1"/>
    <col min="1545" max="1545" width="14.85546875" style="2" customWidth="1"/>
    <col min="1546" max="1546" width="14.85546875" style="2" bestFit="1" customWidth="1"/>
    <col min="1547" max="1548" width="17.85546875" style="2" customWidth="1"/>
    <col min="1549" max="1797" width="9.140625" style="2"/>
    <col min="1798" max="1798" width="42.140625" style="2" bestFit="1" customWidth="1"/>
    <col min="1799" max="1799" width="7.7109375" style="2" bestFit="1" customWidth="1"/>
    <col min="1800" max="1800" width="14.85546875" style="2" bestFit="1" customWidth="1"/>
    <col min="1801" max="1801" width="14.85546875" style="2" customWidth="1"/>
    <col min="1802" max="1802" width="14.85546875" style="2" bestFit="1" customWidth="1"/>
    <col min="1803" max="1804" width="17.85546875" style="2" customWidth="1"/>
    <col min="1805" max="2053" width="9.140625" style="2"/>
    <col min="2054" max="2054" width="42.140625" style="2" bestFit="1" customWidth="1"/>
    <col min="2055" max="2055" width="7.7109375" style="2" bestFit="1" customWidth="1"/>
    <col min="2056" max="2056" width="14.85546875" style="2" bestFit="1" customWidth="1"/>
    <col min="2057" max="2057" width="14.85546875" style="2" customWidth="1"/>
    <col min="2058" max="2058" width="14.85546875" style="2" bestFit="1" customWidth="1"/>
    <col min="2059" max="2060" width="17.85546875" style="2" customWidth="1"/>
    <col min="2061" max="2309" width="9.140625" style="2"/>
    <col min="2310" max="2310" width="42.140625" style="2" bestFit="1" customWidth="1"/>
    <col min="2311" max="2311" width="7.7109375" style="2" bestFit="1" customWidth="1"/>
    <col min="2312" max="2312" width="14.85546875" style="2" bestFit="1" customWidth="1"/>
    <col min="2313" max="2313" width="14.85546875" style="2" customWidth="1"/>
    <col min="2314" max="2314" width="14.85546875" style="2" bestFit="1" customWidth="1"/>
    <col min="2315" max="2316" width="17.85546875" style="2" customWidth="1"/>
    <col min="2317" max="2565" width="9.140625" style="2"/>
    <col min="2566" max="2566" width="42.140625" style="2" bestFit="1" customWidth="1"/>
    <col min="2567" max="2567" width="7.7109375" style="2" bestFit="1" customWidth="1"/>
    <col min="2568" max="2568" width="14.85546875" style="2" bestFit="1" customWidth="1"/>
    <col min="2569" max="2569" width="14.85546875" style="2" customWidth="1"/>
    <col min="2570" max="2570" width="14.85546875" style="2" bestFit="1" customWidth="1"/>
    <col min="2571" max="2572" width="17.85546875" style="2" customWidth="1"/>
    <col min="2573" max="2821" width="9.140625" style="2"/>
    <col min="2822" max="2822" width="42.140625" style="2" bestFit="1" customWidth="1"/>
    <col min="2823" max="2823" width="7.7109375" style="2" bestFit="1" customWidth="1"/>
    <col min="2824" max="2824" width="14.85546875" style="2" bestFit="1" customWidth="1"/>
    <col min="2825" max="2825" width="14.85546875" style="2" customWidth="1"/>
    <col min="2826" max="2826" width="14.85546875" style="2" bestFit="1" customWidth="1"/>
    <col min="2827" max="2828" width="17.85546875" style="2" customWidth="1"/>
    <col min="2829" max="3077" width="9.140625" style="2"/>
    <col min="3078" max="3078" width="42.140625" style="2" bestFit="1" customWidth="1"/>
    <col min="3079" max="3079" width="7.7109375" style="2" bestFit="1" customWidth="1"/>
    <col min="3080" max="3080" width="14.85546875" style="2" bestFit="1" customWidth="1"/>
    <col min="3081" max="3081" width="14.85546875" style="2" customWidth="1"/>
    <col min="3082" max="3082" width="14.85546875" style="2" bestFit="1" customWidth="1"/>
    <col min="3083" max="3084" width="17.85546875" style="2" customWidth="1"/>
    <col min="3085" max="3333" width="9.140625" style="2"/>
    <col min="3334" max="3334" width="42.140625" style="2" bestFit="1" customWidth="1"/>
    <col min="3335" max="3335" width="7.7109375" style="2" bestFit="1" customWidth="1"/>
    <col min="3336" max="3336" width="14.85546875" style="2" bestFit="1" customWidth="1"/>
    <col min="3337" max="3337" width="14.85546875" style="2" customWidth="1"/>
    <col min="3338" max="3338" width="14.85546875" style="2" bestFit="1" customWidth="1"/>
    <col min="3339" max="3340" width="17.85546875" style="2" customWidth="1"/>
    <col min="3341" max="3589" width="9.140625" style="2"/>
    <col min="3590" max="3590" width="42.140625" style="2" bestFit="1" customWidth="1"/>
    <col min="3591" max="3591" width="7.7109375" style="2" bestFit="1" customWidth="1"/>
    <col min="3592" max="3592" width="14.85546875" style="2" bestFit="1" customWidth="1"/>
    <col min="3593" max="3593" width="14.85546875" style="2" customWidth="1"/>
    <col min="3594" max="3594" width="14.85546875" style="2" bestFit="1" customWidth="1"/>
    <col min="3595" max="3596" width="17.85546875" style="2" customWidth="1"/>
    <col min="3597" max="3845" width="9.140625" style="2"/>
    <col min="3846" max="3846" width="42.140625" style="2" bestFit="1" customWidth="1"/>
    <col min="3847" max="3847" width="7.7109375" style="2" bestFit="1" customWidth="1"/>
    <col min="3848" max="3848" width="14.85546875" style="2" bestFit="1" customWidth="1"/>
    <col min="3849" max="3849" width="14.85546875" style="2" customWidth="1"/>
    <col min="3850" max="3850" width="14.85546875" style="2" bestFit="1" customWidth="1"/>
    <col min="3851" max="3852" width="17.85546875" style="2" customWidth="1"/>
    <col min="3853" max="4101" width="9.140625" style="2"/>
    <col min="4102" max="4102" width="42.140625" style="2" bestFit="1" customWidth="1"/>
    <col min="4103" max="4103" width="7.7109375" style="2" bestFit="1" customWidth="1"/>
    <col min="4104" max="4104" width="14.85546875" style="2" bestFit="1" customWidth="1"/>
    <col min="4105" max="4105" width="14.85546875" style="2" customWidth="1"/>
    <col min="4106" max="4106" width="14.85546875" style="2" bestFit="1" customWidth="1"/>
    <col min="4107" max="4108" width="17.85546875" style="2" customWidth="1"/>
    <col min="4109" max="4357" width="9.140625" style="2"/>
    <col min="4358" max="4358" width="42.140625" style="2" bestFit="1" customWidth="1"/>
    <col min="4359" max="4359" width="7.7109375" style="2" bestFit="1" customWidth="1"/>
    <col min="4360" max="4360" width="14.85546875" style="2" bestFit="1" customWidth="1"/>
    <col min="4361" max="4361" width="14.85546875" style="2" customWidth="1"/>
    <col min="4362" max="4362" width="14.85546875" style="2" bestFit="1" customWidth="1"/>
    <col min="4363" max="4364" width="17.85546875" style="2" customWidth="1"/>
    <col min="4365" max="4613" width="9.140625" style="2"/>
    <col min="4614" max="4614" width="42.140625" style="2" bestFit="1" customWidth="1"/>
    <col min="4615" max="4615" width="7.7109375" style="2" bestFit="1" customWidth="1"/>
    <col min="4616" max="4616" width="14.85546875" style="2" bestFit="1" customWidth="1"/>
    <col min="4617" max="4617" width="14.85546875" style="2" customWidth="1"/>
    <col min="4618" max="4618" width="14.85546875" style="2" bestFit="1" customWidth="1"/>
    <col min="4619" max="4620" width="17.85546875" style="2" customWidth="1"/>
    <col min="4621" max="4869" width="9.140625" style="2"/>
    <col min="4870" max="4870" width="42.140625" style="2" bestFit="1" customWidth="1"/>
    <col min="4871" max="4871" width="7.7109375" style="2" bestFit="1" customWidth="1"/>
    <col min="4872" max="4872" width="14.85546875" style="2" bestFit="1" customWidth="1"/>
    <col min="4873" max="4873" width="14.85546875" style="2" customWidth="1"/>
    <col min="4874" max="4874" width="14.85546875" style="2" bestFit="1" customWidth="1"/>
    <col min="4875" max="4876" width="17.85546875" style="2" customWidth="1"/>
    <col min="4877" max="5125" width="9.140625" style="2"/>
    <col min="5126" max="5126" width="42.140625" style="2" bestFit="1" customWidth="1"/>
    <col min="5127" max="5127" width="7.7109375" style="2" bestFit="1" customWidth="1"/>
    <col min="5128" max="5128" width="14.85546875" style="2" bestFit="1" customWidth="1"/>
    <col min="5129" max="5129" width="14.85546875" style="2" customWidth="1"/>
    <col min="5130" max="5130" width="14.85546875" style="2" bestFit="1" customWidth="1"/>
    <col min="5131" max="5132" width="17.85546875" style="2" customWidth="1"/>
    <col min="5133" max="5381" width="9.140625" style="2"/>
    <col min="5382" max="5382" width="42.140625" style="2" bestFit="1" customWidth="1"/>
    <col min="5383" max="5383" width="7.7109375" style="2" bestFit="1" customWidth="1"/>
    <col min="5384" max="5384" width="14.85546875" style="2" bestFit="1" customWidth="1"/>
    <col min="5385" max="5385" width="14.85546875" style="2" customWidth="1"/>
    <col min="5386" max="5386" width="14.85546875" style="2" bestFit="1" customWidth="1"/>
    <col min="5387" max="5388" width="17.85546875" style="2" customWidth="1"/>
    <col min="5389" max="5637" width="9.140625" style="2"/>
    <col min="5638" max="5638" width="42.140625" style="2" bestFit="1" customWidth="1"/>
    <col min="5639" max="5639" width="7.7109375" style="2" bestFit="1" customWidth="1"/>
    <col min="5640" max="5640" width="14.85546875" style="2" bestFit="1" customWidth="1"/>
    <col min="5641" max="5641" width="14.85546875" style="2" customWidth="1"/>
    <col min="5642" max="5642" width="14.85546875" style="2" bestFit="1" customWidth="1"/>
    <col min="5643" max="5644" width="17.85546875" style="2" customWidth="1"/>
    <col min="5645" max="5893" width="9.140625" style="2"/>
    <col min="5894" max="5894" width="42.140625" style="2" bestFit="1" customWidth="1"/>
    <col min="5895" max="5895" width="7.7109375" style="2" bestFit="1" customWidth="1"/>
    <col min="5896" max="5896" width="14.85546875" style="2" bestFit="1" customWidth="1"/>
    <col min="5897" max="5897" width="14.85546875" style="2" customWidth="1"/>
    <col min="5898" max="5898" width="14.85546875" style="2" bestFit="1" customWidth="1"/>
    <col min="5899" max="5900" width="17.85546875" style="2" customWidth="1"/>
    <col min="5901" max="6149" width="9.140625" style="2"/>
    <col min="6150" max="6150" width="42.140625" style="2" bestFit="1" customWidth="1"/>
    <col min="6151" max="6151" width="7.7109375" style="2" bestFit="1" customWidth="1"/>
    <col min="6152" max="6152" width="14.85546875" style="2" bestFit="1" customWidth="1"/>
    <col min="6153" max="6153" width="14.85546875" style="2" customWidth="1"/>
    <col min="6154" max="6154" width="14.85546875" style="2" bestFit="1" customWidth="1"/>
    <col min="6155" max="6156" width="17.85546875" style="2" customWidth="1"/>
    <col min="6157" max="6405" width="9.140625" style="2"/>
    <col min="6406" max="6406" width="42.140625" style="2" bestFit="1" customWidth="1"/>
    <col min="6407" max="6407" width="7.7109375" style="2" bestFit="1" customWidth="1"/>
    <col min="6408" max="6408" width="14.85546875" style="2" bestFit="1" customWidth="1"/>
    <col min="6409" max="6409" width="14.85546875" style="2" customWidth="1"/>
    <col min="6410" max="6410" width="14.85546875" style="2" bestFit="1" customWidth="1"/>
    <col min="6411" max="6412" width="17.85546875" style="2" customWidth="1"/>
    <col min="6413" max="6661" width="9.140625" style="2"/>
    <col min="6662" max="6662" width="42.140625" style="2" bestFit="1" customWidth="1"/>
    <col min="6663" max="6663" width="7.7109375" style="2" bestFit="1" customWidth="1"/>
    <col min="6664" max="6664" width="14.85546875" style="2" bestFit="1" customWidth="1"/>
    <col min="6665" max="6665" width="14.85546875" style="2" customWidth="1"/>
    <col min="6666" max="6666" width="14.85546875" style="2" bestFit="1" customWidth="1"/>
    <col min="6667" max="6668" width="17.85546875" style="2" customWidth="1"/>
    <col min="6669" max="6917" width="9.140625" style="2"/>
    <col min="6918" max="6918" width="42.140625" style="2" bestFit="1" customWidth="1"/>
    <col min="6919" max="6919" width="7.7109375" style="2" bestFit="1" customWidth="1"/>
    <col min="6920" max="6920" width="14.85546875" style="2" bestFit="1" customWidth="1"/>
    <col min="6921" max="6921" width="14.85546875" style="2" customWidth="1"/>
    <col min="6922" max="6922" width="14.85546875" style="2" bestFit="1" customWidth="1"/>
    <col min="6923" max="6924" width="17.85546875" style="2" customWidth="1"/>
    <col min="6925" max="7173" width="9.140625" style="2"/>
    <col min="7174" max="7174" width="42.140625" style="2" bestFit="1" customWidth="1"/>
    <col min="7175" max="7175" width="7.7109375" style="2" bestFit="1" customWidth="1"/>
    <col min="7176" max="7176" width="14.85546875" style="2" bestFit="1" customWidth="1"/>
    <col min="7177" max="7177" width="14.85546875" style="2" customWidth="1"/>
    <col min="7178" max="7178" width="14.85546875" style="2" bestFit="1" customWidth="1"/>
    <col min="7179" max="7180" width="17.85546875" style="2" customWidth="1"/>
    <col min="7181" max="7429" width="9.140625" style="2"/>
    <col min="7430" max="7430" width="42.140625" style="2" bestFit="1" customWidth="1"/>
    <col min="7431" max="7431" width="7.7109375" style="2" bestFit="1" customWidth="1"/>
    <col min="7432" max="7432" width="14.85546875" style="2" bestFit="1" customWidth="1"/>
    <col min="7433" max="7433" width="14.85546875" style="2" customWidth="1"/>
    <col min="7434" max="7434" width="14.85546875" style="2" bestFit="1" customWidth="1"/>
    <col min="7435" max="7436" width="17.85546875" style="2" customWidth="1"/>
    <col min="7437" max="7685" width="9.140625" style="2"/>
    <col min="7686" max="7686" width="42.140625" style="2" bestFit="1" customWidth="1"/>
    <col min="7687" max="7687" width="7.7109375" style="2" bestFit="1" customWidth="1"/>
    <col min="7688" max="7688" width="14.85546875" style="2" bestFit="1" customWidth="1"/>
    <col min="7689" max="7689" width="14.85546875" style="2" customWidth="1"/>
    <col min="7690" max="7690" width="14.85546875" style="2" bestFit="1" customWidth="1"/>
    <col min="7691" max="7692" width="17.85546875" style="2" customWidth="1"/>
    <col min="7693" max="7941" width="9.140625" style="2"/>
    <col min="7942" max="7942" width="42.140625" style="2" bestFit="1" customWidth="1"/>
    <col min="7943" max="7943" width="7.7109375" style="2" bestFit="1" customWidth="1"/>
    <col min="7944" max="7944" width="14.85546875" style="2" bestFit="1" customWidth="1"/>
    <col min="7945" max="7945" width="14.85546875" style="2" customWidth="1"/>
    <col min="7946" max="7946" width="14.85546875" style="2" bestFit="1" customWidth="1"/>
    <col min="7947" max="7948" width="17.85546875" style="2" customWidth="1"/>
    <col min="7949" max="8197" width="9.140625" style="2"/>
    <col min="8198" max="8198" width="42.140625" style="2" bestFit="1" customWidth="1"/>
    <col min="8199" max="8199" width="7.7109375" style="2" bestFit="1" customWidth="1"/>
    <col min="8200" max="8200" width="14.85546875" style="2" bestFit="1" customWidth="1"/>
    <col min="8201" max="8201" width="14.85546875" style="2" customWidth="1"/>
    <col min="8202" max="8202" width="14.85546875" style="2" bestFit="1" customWidth="1"/>
    <col min="8203" max="8204" width="17.85546875" style="2" customWidth="1"/>
    <col min="8205" max="8453" width="9.140625" style="2"/>
    <col min="8454" max="8454" width="42.140625" style="2" bestFit="1" customWidth="1"/>
    <col min="8455" max="8455" width="7.7109375" style="2" bestFit="1" customWidth="1"/>
    <col min="8456" max="8456" width="14.85546875" style="2" bestFit="1" customWidth="1"/>
    <col min="8457" max="8457" width="14.85546875" style="2" customWidth="1"/>
    <col min="8458" max="8458" width="14.85546875" style="2" bestFit="1" customWidth="1"/>
    <col min="8459" max="8460" width="17.85546875" style="2" customWidth="1"/>
    <col min="8461" max="8709" width="9.140625" style="2"/>
    <col min="8710" max="8710" width="42.140625" style="2" bestFit="1" customWidth="1"/>
    <col min="8711" max="8711" width="7.7109375" style="2" bestFit="1" customWidth="1"/>
    <col min="8712" max="8712" width="14.85546875" style="2" bestFit="1" customWidth="1"/>
    <col min="8713" max="8713" width="14.85546875" style="2" customWidth="1"/>
    <col min="8714" max="8714" width="14.85546875" style="2" bestFit="1" customWidth="1"/>
    <col min="8715" max="8716" width="17.85546875" style="2" customWidth="1"/>
    <col min="8717" max="8965" width="9.140625" style="2"/>
    <col min="8966" max="8966" width="42.140625" style="2" bestFit="1" customWidth="1"/>
    <col min="8967" max="8967" width="7.7109375" style="2" bestFit="1" customWidth="1"/>
    <col min="8968" max="8968" width="14.85546875" style="2" bestFit="1" customWidth="1"/>
    <col min="8969" max="8969" width="14.85546875" style="2" customWidth="1"/>
    <col min="8970" max="8970" width="14.85546875" style="2" bestFit="1" customWidth="1"/>
    <col min="8971" max="8972" width="17.85546875" style="2" customWidth="1"/>
    <col min="8973" max="9221" width="9.140625" style="2"/>
    <col min="9222" max="9222" width="42.140625" style="2" bestFit="1" customWidth="1"/>
    <col min="9223" max="9223" width="7.7109375" style="2" bestFit="1" customWidth="1"/>
    <col min="9224" max="9224" width="14.85546875" style="2" bestFit="1" customWidth="1"/>
    <col min="9225" max="9225" width="14.85546875" style="2" customWidth="1"/>
    <col min="9226" max="9226" width="14.85546875" style="2" bestFit="1" customWidth="1"/>
    <col min="9227" max="9228" width="17.85546875" style="2" customWidth="1"/>
    <col min="9229" max="9477" width="9.140625" style="2"/>
    <col min="9478" max="9478" width="42.140625" style="2" bestFit="1" customWidth="1"/>
    <col min="9479" max="9479" width="7.7109375" style="2" bestFit="1" customWidth="1"/>
    <col min="9480" max="9480" width="14.85546875" style="2" bestFit="1" customWidth="1"/>
    <col min="9481" max="9481" width="14.85546875" style="2" customWidth="1"/>
    <col min="9482" max="9482" width="14.85546875" style="2" bestFit="1" customWidth="1"/>
    <col min="9483" max="9484" width="17.85546875" style="2" customWidth="1"/>
    <col min="9485" max="9733" width="9.140625" style="2"/>
    <col min="9734" max="9734" width="42.140625" style="2" bestFit="1" customWidth="1"/>
    <col min="9735" max="9735" width="7.7109375" style="2" bestFit="1" customWidth="1"/>
    <col min="9736" max="9736" width="14.85546875" style="2" bestFit="1" customWidth="1"/>
    <col min="9737" max="9737" width="14.85546875" style="2" customWidth="1"/>
    <col min="9738" max="9738" width="14.85546875" style="2" bestFit="1" customWidth="1"/>
    <col min="9739" max="9740" width="17.85546875" style="2" customWidth="1"/>
    <col min="9741" max="9989" width="9.140625" style="2"/>
    <col min="9990" max="9990" width="42.140625" style="2" bestFit="1" customWidth="1"/>
    <col min="9991" max="9991" width="7.7109375" style="2" bestFit="1" customWidth="1"/>
    <col min="9992" max="9992" width="14.85546875" style="2" bestFit="1" customWidth="1"/>
    <col min="9993" max="9993" width="14.85546875" style="2" customWidth="1"/>
    <col min="9994" max="9994" width="14.85546875" style="2" bestFit="1" customWidth="1"/>
    <col min="9995" max="9996" width="17.85546875" style="2" customWidth="1"/>
    <col min="9997" max="10245" width="9.140625" style="2"/>
    <col min="10246" max="10246" width="42.140625" style="2" bestFit="1" customWidth="1"/>
    <col min="10247" max="10247" width="7.7109375" style="2" bestFit="1" customWidth="1"/>
    <col min="10248" max="10248" width="14.85546875" style="2" bestFit="1" customWidth="1"/>
    <col min="10249" max="10249" width="14.85546875" style="2" customWidth="1"/>
    <col min="10250" max="10250" width="14.85546875" style="2" bestFit="1" customWidth="1"/>
    <col min="10251" max="10252" width="17.85546875" style="2" customWidth="1"/>
    <col min="10253" max="10501" width="9.140625" style="2"/>
    <col min="10502" max="10502" width="42.140625" style="2" bestFit="1" customWidth="1"/>
    <col min="10503" max="10503" width="7.7109375" style="2" bestFit="1" customWidth="1"/>
    <col min="10504" max="10504" width="14.85546875" style="2" bestFit="1" customWidth="1"/>
    <col min="10505" max="10505" width="14.85546875" style="2" customWidth="1"/>
    <col min="10506" max="10506" width="14.85546875" style="2" bestFit="1" customWidth="1"/>
    <col min="10507" max="10508" width="17.85546875" style="2" customWidth="1"/>
    <col min="10509" max="10757" width="9.140625" style="2"/>
    <col min="10758" max="10758" width="42.140625" style="2" bestFit="1" customWidth="1"/>
    <col min="10759" max="10759" width="7.7109375" style="2" bestFit="1" customWidth="1"/>
    <col min="10760" max="10760" width="14.85546875" style="2" bestFit="1" customWidth="1"/>
    <col min="10761" max="10761" width="14.85546875" style="2" customWidth="1"/>
    <col min="10762" max="10762" width="14.85546875" style="2" bestFit="1" customWidth="1"/>
    <col min="10763" max="10764" width="17.85546875" style="2" customWidth="1"/>
    <col min="10765" max="11013" width="9.140625" style="2"/>
    <col min="11014" max="11014" width="42.140625" style="2" bestFit="1" customWidth="1"/>
    <col min="11015" max="11015" width="7.7109375" style="2" bestFit="1" customWidth="1"/>
    <col min="11016" max="11016" width="14.85546875" style="2" bestFit="1" customWidth="1"/>
    <col min="11017" max="11017" width="14.85546875" style="2" customWidth="1"/>
    <col min="11018" max="11018" width="14.85546875" style="2" bestFit="1" customWidth="1"/>
    <col min="11019" max="11020" width="17.85546875" style="2" customWidth="1"/>
    <col min="11021" max="11269" width="9.140625" style="2"/>
    <col min="11270" max="11270" width="42.140625" style="2" bestFit="1" customWidth="1"/>
    <col min="11271" max="11271" width="7.7109375" style="2" bestFit="1" customWidth="1"/>
    <col min="11272" max="11272" width="14.85546875" style="2" bestFit="1" customWidth="1"/>
    <col min="11273" max="11273" width="14.85546875" style="2" customWidth="1"/>
    <col min="11274" max="11274" width="14.85546875" style="2" bestFit="1" customWidth="1"/>
    <col min="11275" max="11276" width="17.85546875" style="2" customWidth="1"/>
    <col min="11277" max="11525" width="9.140625" style="2"/>
    <col min="11526" max="11526" width="42.140625" style="2" bestFit="1" customWidth="1"/>
    <col min="11527" max="11527" width="7.7109375" style="2" bestFit="1" customWidth="1"/>
    <col min="11528" max="11528" width="14.85546875" style="2" bestFit="1" customWidth="1"/>
    <col min="11529" max="11529" width="14.85546875" style="2" customWidth="1"/>
    <col min="11530" max="11530" width="14.85546875" style="2" bestFit="1" customWidth="1"/>
    <col min="11531" max="11532" width="17.85546875" style="2" customWidth="1"/>
    <col min="11533" max="11781" width="9.140625" style="2"/>
    <col min="11782" max="11782" width="42.140625" style="2" bestFit="1" customWidth="1"/>
    <col min="11783" max="11783" width="7.7109375" style="2" bestFit="1" customWidth="1"/>
    <col min="11784" max="11784" width="14.85546875" style="2" bestFit="1" customWidth="1"/>
    <col min="11785" max="11785" width="14.85546875" style="2" customWidth="1"/>
    <col min="11786" max="11786" width="14.85546875" style="2" bestFit="1" customWidth="1"/>
    <col min="11787" max="11788" width="17.85546875" style="2" customWidth="1"/>
    <col min="11789" max="12037" width="9.140625" style="2"/>
    <col min="12038" max="12038" width="42.140625" style="2" bestFit="1" customWidth="1"/>
    <col min="12039" max="12039" width="7.7109375" style="2" bestFit="1" customWidth="1"/>
    <col min="12040" max="12040" width="14.85546875" style="2" bestFit="1" customWidth="1"/>
    <col min="12041" max="12041" width="14.85546875" style="2" customWidth="1"/>
    <col min="12042" max="12042" width="14.85546875" style="2" bestFit="1" customWidth="1"/>
    <col min="12043" max="12044" width="17.85546875" style="2" customWidth="1"/>
    <col min="12045" max="12293" width="9.140625" style="2"/>
    <col min="12294" max="12294" width="42.140625" style="2" bestFit="1" customWidth="1"/>
    <col min="12295" max="12295" width="7.7109375" style="2" bestFit="1" customWidth="1"/>
    <col min="12296" max="12296" width="14.85546875" style="2" bestFit="1" customWidth="1"/>
    <col min="12297" max="12297" width="14.85546875" style="2" customWidth="1"/>
    <col min="12298" max="12298" width="14.85546875" style="2" bestFit="1" customWidth="1"/>
    <col min="12299" max="12300" width="17.85546875" style="2" customWidth="1"/>
    <col min="12301" max="12549" width="9.140625" style="2"/>
    <col min="12550" max="12550" width="42.140625" style="2" bestFit="1" customWidth="1"/>
    <col min="12551" max="12551" width="7.7109375" style="2" bestFit="1" customWidth="1"/>
    <col min="12552" max="12552" width="14.85546875" style="2" bestFit="1" customWidth="1"/>
    <col min="12553" max="12553" width="14.85546875" style="2" customWidth="1"/>
    <col min="12554" max="12554" width="14.85546875" style="2" bestFit="1" customWidth="1"/>
    <col min="12555" max="12556" width="17.85546875" style="2" customWidth="1"/>
    <col min="12557" max="12805" width="9.140625" style="2"/>
    <col min="12806" max="12806" width="42.140625" style="2" bestFit="1" customWidth="1"/>
    <col min="12807" max="12807" width="7.7109375" style="2" bestFit="1" customWidth="1"/>
    <col min="12808" max="12808" width="14.85546875" style="2" bestFit="1" customWidth="1"/>
    <col min="12809" max="12809" width="14.85546875" style="2" customWidth="1"/>
    <col min="12810" max="12810" width="14.85546875" style="2" bestFit="1" customWidth="1"/>
    <col min="12811" max="12812" width="17.85546875" style="2" customWidth="1"/>
    <col min="12813" max="13061" width="9.140625" style="2"/>
    <col min="13062" max="13062" width="42.140625" style="2" bestFit="1" customWidth="1"/>
    <col min="13063" max="13063" width="7.7109375" style="2" bestFit="1" customWidth="1"/>
    <col min="13064" max="13064" width="14.85546875" style="2" bestFit="1" customWidth="1"/>
    <col min="13065" max="13065" width="14.85546875" style="2" customWidth="1"/>
    <col min="13066" max="13066" width="14.85546875" style="2" bestFit="1" customWidth="1"/>
    <col min="13067" max="13068" width="17.85546875" style="2" customWidth="1"/>
    <col min="13069" max="13317" width="9.140625" style="2"/>
    <col min="13318" max="13318" width="42.140625" style="2" bestFit="1" customWidth="1"/>
    <col min="13319" max="13319" width="7.7109375" style="2" bestFit="1" customWidth="1"/>
    <col min="13320" max="13320" width="14.85546875" style="2" bestFit="1" customWidth="1"/>
    <col min="13321" max="13321" width="14.85546875" style="2" customWidth="1"/>
    <col min="13322" max="13322" width="14.85546875" style="2" bestFit="1" customWidth="1"/>
    <col min="13323" max="13324" width="17.85546875" style="2" customWidth="1"/>
    <col min="13325" max="13573" width="9.140625" style="2"/>
    <col min="13574" max="13574" width="42.140625" style="2" bestFit="1" customWidth="1"/>
    <col min="13575" max="13575" width="7.7109375" style="2" bestFit="1" customWidth="1"/>
    <col min="13576" max="13576" width="14.85546875" style="2" bestFit="1" customWidth="1"/>
    <col min="13577" max="13577" width="14.85546875" style="2" customWidth="1"/>
    <col min="13578" max="13578" width="14.85546875" style="2" bestFit="1" customWidth="1"/>
    <col min="13579" max="13580" width="17.85546875" style="2" customWidth="1"/>
    <col min="13581" max="13829" width="9.140625" style="2"/>
    <col min="13830" max="13830" width="42.140625" style="2" bestFit="1" customWidth="1"/>
    <col min="13831" max="13831" width="7.7109375" style="2" bestFit="1" customWidth="1"/>
    <col min="13832" max="13832" width="14.85546875" style="2" bestFit="1" customWidth="1"/>
    <col min="13833" max="13833" width="14.85546875" style="2" customWidth="1"/>
    <col min="13834" max="13834" width="14.85546875" style="2" bestFit="1" customWidth="1"/>
    <col min="13835" max="13836" width="17.85546875" style="2" customWidth="1"/>
    <col min="13837" max="14085" width="9.140625" style="2"/>
    <col min="14086" max="14086" width="42.140625" style="2" bestFit="1" customWidth="1"/>
    <col min="14087" max="14087" width="7.7109375" style="2" bestFit="1" customWidth="1"/>
    <col min="14088" max="14088" width="14.85546875" style="2" bestFit="1" customWidth="1"/>
    <col min="14089" max="14089" width="14.85546875" style="2" customWidth="1"/>
    <col min="14090" max="14090" width="14.85546875" style="2" bestFit="1" customWidth="1"/>
    <col min="14091" max="14092" width="17.85546875" style="2" customWidth="1"/>
    <col min="14093" max="14341" width="9.140625" style="2"/>
    <col min="14342" max="14342" width="42.140625" style="2" bestFit="1" customWidth="1"/>
    <col min="14343" max="14343" width="7.7109375" style="2" bestFit="1" customWidth="1"/>
    <col min="14344" max="14344" width="14.85546875" style="2" bestFit="1" customWidth="1"/>
    <col min="14345" max="14345" width="14.85546875" style="2" customWidth="1"/>
    <col min="14346" max="14346" width="14.85546875" style="2" bestFit="1" customWidth="1"/>
    <col min="14347" max="14348" width="17.85546875" style="2" customWidth="1"/>
    <col min="14349" max="14597" width="9.140625" style="2"/>
    <col min="14598" max="14598" width="42.140625" style="2" bestFit="1" customWidth="1"/>
    <col min="14599" max="14599" width="7.7109375" style="2" bestFit="1" customWidth="1"/>
    <col min="14600" max="14600" width="14.85546875" style="2" bestFit="1" customWidth="1"/>
    <col min="14601" max="14601" width="14.85546875" style="2" customWidth="1"/>
    <col min="14602" max="14602" width="14.85546875" style="2" bestFit="1" customWidth="1"/>
    <col min="14603" max="14604" width="17.85546875" style="2" customWidth="1"/>
    <col min="14605" max="14853" width="9.140625" style="2"/>
    <col min="14854" max="14854" width="42.140625" style="2" bestFit="1" customWidth="1"/>
    <col min="14855" max="14855" width="7.7109375" style="2" bestFit="1" customWidth="1"/>
    <col min="14856" max="14856" width="14.85546875" style="2" bestFit="1" customWidth="1"/>
    <col min="14857" max="14857" width="14.85546875" style="2" customWidth="1"/>
    <col min="14858" max="14858" width="14.85546875" style="2" bestFit="1" customWidth="1"/>
    <col min="14859" max="14860" width="17.85546875" style="2" customWidth="1"/>
    <col min="14861" max="15109" width="9.140625" style="2"/>
    <col min="15110" max="15110" width="42.140625" style="2" bestFit="1" customWidth="1"/>
    <col min="15111" max="15111" width="7.7109375" style="2" bestFit="1" customWidth="1"/>
    <col min="15112" max="15112" width="14.85546875" style="2" bestFit="1" customWidth="1"/>
    <col min="15113" max="15113" width="14.85546875" style="2" customWidth="1"/>
    <col min="15114" max="15114" width="14.85546875" style="2" bestFit="1" customWidth="1"/>
    <col min="15115" max="15116" width="17.85546875" style="2" customWidth="1"/>
    <col min="15117" max="15365" width="9.140625" style="2"/>
    <col min="15366" max="15366" width="42.140625" style="2" bestFit="1" customWidth="1"/>
    <col min="15367" max="15367" width="7.7109375" style="2" bestFit="1" customWidth="1"/>
    <col min="15368" max="15368" width="14.85546875" style="2" bestFit="1" customWidth="1"/>
    <col min="15369" max="15369" width="14.85546875" style="2" customWidth="1"/>
    <col min="15370" max="15370" width="14.85546875" style="2" bestFit="1" customWidth="1"/>
    <col min="15371" max="15372" width="17.85546875" style="2" customWidth="1"/>
    <col min="15373" max="15621" width="9.140625" style="2"/>
    <col min="15622" max="15622" width="42.140625" style="2" bestFit="1" customWidth="1"/>
    <col min="15623" max="15623" width="7.7109375" style="2" bestFit="1" customWidth="1"/>
    <col min="15624" max="15624" width="14.85546875" style="2" bestFit="1" customWidth="1"/>
    <col min="15625" max="15625" width="14.85546875" style="2" customWidth="1"/>
    <col min="15626" max="15626" width="14.85546875" style="2" bestFit="1" customWidth="1"/>
    <col min="15627" max="15628" width="17.85546875" style="2" customWidth="1"/>
    <col min="15629" max="15877" width="9.140625" style="2"/>
    <col min="15878" max="15878" width="42.140625" style="2" bestFit="1" customWidth="1"/>
    <col min="15879" max="15879" width="7.7109375" style="2" bestFit="1" customWidth="1"/>
    <col min="15880" max="15880" width="14.85546875" style="2" bestFit="1" customWidth="1"/>
    <col min="15881" max="15881" width="14.85546875" style="2" customWidth="1"/>
    <col min="15882" max="15882" width="14.85546875" style="2" bestFit="1" customWidth="1"/>
    <col min="15883" max="15884" width="17.85546875" style="2" customWidth="1"/>
    <col min="15885" max="16133" width="9.140625" style="2"/>
    <col min="16134" max="16134" width="42.140625" style="2" bestFit="1" customWidth="1"/>
    <col min="16135" max="16135" width="7.7109375" style="2" bestFit="1" customWidth="1"/>
    <col min="16136" max="16136" width="14.85546875" style="2" bestFit="1" customWidth="1"/>
    <col min="16137" max="16137" width="14.85546875" style="2" customWidth="1"/>
    <col min="16138" max="16138" width="14.85546875" style="2" bestFit="1" customWidth="1"/>
    <col min="16139" max="16140" width="17.85546875" style="2" customWidth="1"/>
    <col min="16141" max="16384" width="9.140625" style="2"/>
  </cols>
  <sheetData>
    <row r="1" spans="1:14" s="61" customFormat="1" ht="30.75" customHeight="1" x14ac:dyDescent="0.3">
      <c r="A1" s="769" t="s">
        <v>134</v>
      </c>
      <c r="B1" s="769"/>
      <c r="C1" s="769"/>
      <c r="D1" s="769"/>
      <c r="E1" s="769"/>
      <c r="F1" s="769"/>
      <c r="G1" s="769"/>
      <c r="H1" s="769"/>
      <c r="I1" s="769"/>
      <c r="J1" s="769"/>
      <c r="K1" s="43"/>
      <c r="L1" s="38"/>
    </row>
    <row r="2" spans="1:14" s="61" customFormat="1" ht="25.5" customHeight="1" thickBot="1" x14ac:dyDescent="0.35">
      <c r="A2" s="70"/>
      <c r="B2" s="70"/>
      <c r="C2" s="70"/>
      <c r="D2" s="70"/>
      <c r="E2" s="70"/>
      <c r="F2" s="70"/>
      <c r="G2" s="70"/>
      <c r="H2" s="70"/>
      <c r="I2" s="770" t="s">
        <v>156</v>
      </c>
      <c r="J2" s="770"/>
      <c r="K2" s="37"/>
      <c r="L2" s="47"/>
    </row>
    <row r="3" spans="1:14" s="61" customFormat="1" ht="51.75" customHeight="1" thickBot="1" x14ac:dyDescent="0.25">
      <c r="A3" s="773" t="s">
        <v>61</v>
      </c>
      <c r="B3" s="775" t="s">
        <v>240</v>
      </c>
      <c r="C3" s="790" t="s">
        <v>193</v>
      </c>
      <c r="D3" s="790"/>
      <c r="E3" s="790"/>
      <c r="F3" s="790"/>
      <c r="G3" s="790"/>
      <c r="H3" s="790"/>
      <c r="I3" s="780" t="s">
        <v>243</v>
      </c>
      <c r="J3" s="781"/>
      <c r="K3" s="4"/>
      <c r="L3" s="54"/>
    </row>
    <row r="4" spans="1:14" s="61" customFormat="1" ht="49.5" customHeight="1" thickBot="1" x14ac:dyDescent="0.25">
      <c r="A4" s="774"/>
      <c r="B4" s="774"/>
      <c r="C4" s="490" t="s">
        <v>382</v>
      </c>
      <c r="D4" s="771" t="s">
        <v>520</v>
      </c>
      <c r="E4" s="772"/>
      <c r="F4" s="771" t="s">
        <v>521</v>
      </c>
      <c r="G4" s="772"/>
      <c r="H4" s="495" t="s">
        <v>532</v>
      </c>
      <c r="I4" s="771" t="s">
        <v>521</v>
      </c>
      <c r="J4" s="772"/>
      <c r="K4" s="4"/>
      <c r="L4" s="55"/>
    </row>
    <row r="5" spans="1:14" s="61" customFormat="1" ht="20.25" thickBot="1" x14ac:dyDescent="0.25">
      <c r="A5" s="157" t="s">
        <v>204</v>
      </c>
      <c r="B5" s="491" t="s">
        <v>27</v>
      </c>
      <c r="C5" s="478" t="s">
        <v>469</v>
      </c>
      <c r="D5" s="759" t="s">
        <v>469</v>
      </c>
      <c r="E5" s="760"/>
      <c r="F5" s="759" t="s">
        <v>496</v>
      </c>
      <c r="G5" s="760"/>
      <c r="H5" s="475">
        <f>180239-178654</f>
        <v>1585</v>
      </c>
      <c r="I5" s="767">
        <v>31775</v>
      </c>
      <c r="J5" s="768"/>
      <c r="K5" s="45"/>
      <c r="L5" s="776"/>
      <c r="N5" s="27"/>
    </row>
    <row r="6" spans="1:14" ht="19.5" hidden="1" customHeight="1" x14ac:dyDescent="0.25">
      <c r="A6" s="158" t="s">
        <v>131</v>
      </c>
      <c r="B6" s="492" t="s">
        <v>27</v>
      </c>
      <c r="C6" s="127"/>
      <c r="D6" s="321"/>
      <c r="E6" s="321"/>
      <c r="F6" s="321"/>
      <c r="G6" s="366"/>
      <c r="H6" s="493"/>
      <c r="I6" s="366"/>
      <c r="J6" s="449"/>
      <c r="K6" s="4"/>
      <c r="L6" s="776"/>
    </row>
    <row r="7" spans="1:14" ht="17.25" hidden="1" customHeight="1" thickBot="1" x14ac:dyDescent="0.3">
      <c r="A7" s="151" t="s">
        <v>116</v>
      </c>
      <c r="B7" s="494" t="s">
        <v>27</v>
      </c>
      <c r="C7" s="260"/>
      <c r="D7" s="321"/>
      <c r="E7" s="321"/>
      <c r="F7" s="321"/>
      <c r="G7" s="366"/>
      <c r="H7" s="493"/>
      <c r="I7" s="366"/>
      <c r="J7" s="449"/>
      <c r="K7" s="4"/>
      <c r="L7" s="776"/>
    </row>
    <row r="8" spans="1:14" ht="19.5" customHeight="1" x14ac:dyDescent="0.25">
      <c r="A8" s="142" t="s">
        <v>62</v>
      </c>
      <c r="B8" s="491"/>
      <c r="C8" s="474"/>
      <c r="D8" s="759"/>
      <c r="E8" s="760"/>
      <c r="F8" s="759"/>
      <c r="G8" s="760"/>
      <c r="H8" s="475"/>
      <c r="I8" s="784"/>
      <c r="J8" s="785"/>
      <c r="K8" s="4"/>
      <c r="L8" s="39"/>
      <c r="M8" s="27"/>
    </row>
    <row r="9" spans="1:14" ht="20.25" customHeight="1" thickBot="1" x14ac:dyDescent="0.3">
      <c r="A9" s="143" t="s">
        <v>60</v>
      </c>
      <c r="B9" s="492" t="s">
        <v>27</v>
      </c>
      <c r="C9" s="321">
        <v>12469</v>
      </c>
      <c r="D9" s="761">
        <v>12469</v>
      </c>
      <c r="E9" s="762"/>
      <c r="F9" s="761">
        <v>13395</v>
      </c>
      <c r="G9" s="762"/>
      <c r="H9" s="477">
        <f>F9-C9</f>
        <v>926</v>
      </c>
      <c r="I9" s="782">
        <v>1356</v>
      </c>
      <c r="J9" s="783"/>
      <c r="K9" s="45"/>
      <c r="L9" s="39"/>
      <c r="M9" s="27"/>
    </row>
    <row r="10" spans="1:14" ht="18.75" customHeight="1" x14ac:dyDescent="0.25">
      <c r="A10" s="142" t="s">
        <v>63</v>
      </c>
      <c r="B10" s="491"/>
      <c r="C10" s="481"/>
      <c r="D10" s="765"/>
      <c r="E10" s="766"/>
      <c r="F10" s="759"/>
      <c r="G10" s="760"/>
      <c r="H10" s="480"/>
      <c r="I10" s="786"/>
      <c r="J10" s="787"/>
      <c r="K10" s="4"/>
      <c r="L10" s="4"/>
    </row>
    <row r="11" spans="1:14" ht="20.25" customHeight="1" thickBot="1" x14ac:dyDescent="0.3">
      <c r="A11" s="159" t="s">
        <v>60</v>
      </c>
      <c r="B11" s="492" t="s">
        <v>27</v>
      </c>
      <c r="C11" s="321">
        <v>13405</v>
      </c>
      <c r="D11" s="761">
        <v>13405</v>
      </c>
      <c r="E11" s="762"/>
      <c r="F11" s="761">
        <v>13233</v>
      </c>
      <c r="G11" s="762"/>
      <c r="H11" s="477">
        <f>F11-C11</f>
        <v>-172</v>
      </c>
      <c r="I11" s="788">
        <v>1976</v>
      </c>
      <c r="J11" s="783"/>
      <c r="K11" s="4"/>
      <c r="L11" s="39"/>
      <c r="M11" s="27"/>
    </row>
    <row r="12" spans="1:14" ht="18.75" customHeight="1" x14ac:dyDescent="0.25">
      <c r="A12" s="160" t="s">
        <v>57</v>
      </c>
      <c r="B12" s="491"/>
      <c r="C12" s="481"/>
      <c r="D12" s="765"/>
      <c r="E12" s="766"/>
      <c r="F12" s="759"/>
      <c r="G12" s="760"/>
      <c r="H12" s="480"/>
      <c r="I12" s="789"/>
      <c r="J12" s="785"/>
      <c r="K12" s="45"/>
      <c r="L12" s="39"/>
      <c r="M12" s="27"/>
    </row>
    <row r="13" spans="1:14" ht="19.5" customHeight="1" thickBot="1" x14ac:dyDescent="0.3">
      <c r="A13" s="485" t="s">
        <v>60</v>
      </c>
      <c r="B13" s="290" t="s">
        <v>27</v>
      </c>
      <c r="C13" s="476">
        <f>C9-C11</f>
        <v>-936</v>
      </c>
      <c r="D13" s="761">
        <f>D9-D11</f>
        <v>-936</v>
      </c>
      <c r="E13" s="762"/>
      <c r="F13" s="761">
        <f>F9-F11</f>
        <v>162</v>
      </c>
      <c r="G13" s="762"/>
      <c r="H13" s="477">
        <f>F13-C13</f>
        <v>1098</v>
      </c>
      <c r="I13" s="761">
        <f>I9-I11</f>
        <v>-620</v>
      </c>
      <c r="J13" s="762"/>
      <c r="K13" s="45"/>
      <c r="L13" s="46"/>
    </row>
    <row r="14" spans="1:14" s="61" customFormat="1" ht="15.75" customHeight="1" x14ac:dyDescent="0.2">
      <c r="A14" s="779" t="s">
        <v>203</v>
      </c>
      <c r="B14" s="779"/>
      <c r="C14" s="779"/>
      <c r="D14" s="779"/>
      <c r="E14" s="779"/>
      <c r="F14" s="779"/>
      <c r="G14" s="779"/>
      <c r="H14" s="779"/>
      <c r="I14" s="779"/>
      <c r="J14" s="779"/>
    </row>
    <row r="15" spans="1:14" s="61" customFormat="1" ht="12.75" hidden="1" customHeight="1" x14ac:dyDescent="0.2">
      <c r="A15" s="758" t="s">
        <v>414</v>
      </c>
      <c r="B15" s="758"/>
      <c r="C15" s="758"/>
      <c r="D15" s="758"/>
      <c r="E15" s="758"/>
      <c r="F15" s="758"/>
      <c r="G15" s="758"/>
      <c r="H15" s="758"/>
      <c r="I15" s="758"/>
      <c r="J15" s="758"/>
    </row>
    <row r="16" spans="1:14" s="61" customFormat="1" ht="15" customHeight="1" x14ac:dyDescent="0.2">
      <c r="A16" s="758" t="s">
        <v>478</v>
      </c>
      <c r="B16" s="758"/>
      <c r="C16" s="758"/>
      <c r="D16" s="758"/>
      <c r="E16" s="758"/>
      <c r="F16" s="758"/>
      <c r="G16" s="758"/>
      <c r="H16" s="758"/>
      <c r="I16" s="758"/>
      <c r="J16" s="758"/>
    </row>
    <row r="17" spans="1:12" s="61" customFormat="1" ht="18" customHeight="1" thickBot="1" x14ac:dyDescent="0.3">
      <c r="A17" s="74"/>
      <c r="B17" s="74"/>
      <c r="C17" s="71"/>
      <c r="D17" s="71"/>
      <c r="E17" s="71"/>
      <c r="F17" s="71"/>
      <c r="G17" s="71"/>
      <c r="H17" s="71"/>
      <c r="I17" s="71"/>
      <c r="J17" s="71"/>
    </row>
    <row r="18" spans="1:12" s="61" customFormat="1" ht="53.45" customHeight="1" thickBot="1" x14ac:dyDescent="0.25">
      <c r="A18" s="777" t="s">
        <v>61</v>
      </c>
      <c r="B18" s="775" t="s">
        <v>240</v>
      </c>
      <c r="C18" s="790" t="s">
        <v>193</v>
      </c>
      <c r="D18" s="790"/>
      <c r="E18" s="790"/>
      <c r="F18" s="790"/>
      <c r="G18" s="790"/>
      <c r="H18" s="790"/>
      <c r="I18" s="763" t="s">
        <v>243</v>
      </c>
      <c r="J18" s="764"/>
      <c r="L18" s="52"/>
    </row>
    <row r="19" spans="1:12" s="61" customFormat="1" ht="48.75" customHeight="1" thickBot="1" x14ac:dyDescent="0.25">
      <c r="A19" s="778"/>
      <c r="B19" s="774"/>
      <c r="C19" s="756" t="s">
        <v>533</v>
      </c>
      <c r="D19" s="757"/>
      <c r="E19" s="756" t="s">
        <v>534</v>
      </c>
      <c r="F19" s="793"/>
      <c r="G19" s="496" t="s">
        <v>535</v>
      </c>
      <c r="H19" s="497" t="s">
        <v>537</v>
      </c>
      <c r="I19" s="756" t="s">
        <v>536</v>
      </c>
      <c r="J19" s="757"/>
      <c r="L19" s="52"/>
    </row>
    <row r="20" spans="1:12" s="61" customFormat="1" ht="19.5" customHeight="1" thickBot="1" x14ac:dyDescent="0.3">
      <c r="A20" s="140" t="s">
        <v>31</v>
      </c>
      <c r="B20" s="290" t="s">
        <v>27</v>
      </c>
      <c r="C20" s="767">
        <v>183</v>
      </c>
      <c r="D20" s="768"/>
      <c r="E20" s="767">
        <v>2468</v>
      </c>
      <c r="F20" s="768"/>
      <c r="G20" s="330">
        <v>202</v>
      </c>
      <c r="H20" s="473">
        <f>G20-C20</f>
        <v>19</v>
      </c>
      <c r="I20" s="791">
        <v>417</v>
      </c>
      <c r="J20" s="792"/>
      <c r="L20" s="53"/>
    </row>
    <row r="21" spans="1:12" s="61" customFormat="1" ht="20.25" customHeight="1" thickBot="1" x14ac:dyDescent="0.3">
      <c r="A21" s="141" t="s">
        <v>32</v>
      </c>
      <c r="B21" s="498" t="s">
        <v>27</v>
      </c>
      <c r="C21" s="767">
        <v>74</v>
      </c>
      <c r="D21" s="768"/>
      <c r="E21" s="767">
        <v>1045</v>
      </c>
      <c r="F21" s="768"/>
      <c r="G21" s="330">
        <v>99</v>
      </c>
      <c r="H21" s="473">
        <f>G21-C21</f>
        <v>25</v>
      </c>
      <c r="I21" s="791">
        <v>328</v>
      </c>
      <c r="J21" s="792"/>
      <c r="L21" s="53"/>
    </row>
    <row r="22" spans="1:12" s="61" customFormat="1" ht="18.75" customHeight="1" x14ac:dyDescent="0.25">
      <c r="A22" s="142" t="s">
        <v>138</v>
      </c>
      <c r="B22" s="754" t="s">
        <v>27</v>
      </c>
      <c r="C22" s="759">
        <f>C20-C21</f>
        <v>109</v>
      </c>
      <c r="D22" s="760"/>
      <c r="E22" s="759">
        <f>E20-E21</f>
        <v>1423</v>
      </c>
      <c r="F22" s="760"/>
      <c r="G22" s="794">
        <f>G20-G21</f>
        <v>103</v>
      </c>
      <c r="H22" s="794">
        <f>G22-C22</f>
        <v>-6</v>
      </c>
      <c r="I22" s="759">
        <f>I20-I21</f>
        <v>89</v>
      </c>
      <c r="J22" s="760"/>
      <c r="L22" s="52"/>
    </row>
    <row r="23" spans="1:12" s="61" customFormat="1" ht="17.25" thickBot="1" x14ac:dyDescent="0.3">
      <c r="A23" s="143" t="s">
        <v>60</v>
      </c>
      <c r="B23" s="755"/>
      <c r="C23" s="761"/>
      <c r="D23" s="762"/>
      <c r="E23" s="761"/>
      <c r="F23" s="762"/>
      <c r="G23" s="795"/>
      <c r="H23" s="795"/>
      <c r="I23" s="761"/>
      <c r="J23" s="762"/>
      <c r="L23" s="52"/>
    </row>
    <row r="24" spans="1:12" s="61" customFormat="1" ht="19.5" customHeight="1" thickBot="1" x14ac:dyDescent="0.3">
      <c r="A24" s="144" t="s">
        <v>248</v>
      </c>
      <c r="B24" s="290"/>
      <c r="C24" s="767">
        <v>123</v>
      </c>
      <c r="D24" s="768"/>
      <c r="E24" s="767">
        <v>1928</v>
      </c>
      <c r="F24" s="768"/>
      <c r="G24" s="330">
        <v>109</v>
      </c>
      <c r="H24" s="473">
        <f>G24-C24</f>
        <v>-14</v>
      </c>
      <c r="I24" s="791">
        <v>212</v>
      </c>
      <c r="J24" s="792"/>
      <c r="L24" s="52"/>
    </row>
    <row r="25" spans="1:12" s="61" customFormat="1" ht="20.25" customHeight="1" thickBot="1" x14ac:dyDescent="0.3">
      <c r="A25" s="145" t="s">
        <v>247</v>
      </c>
      <c r="B25" s="498"/>
      <c r="C25" s="767">
        <v>91</v>
      </c>
      <c r="D25" s="768"/>
      <c r="E25" s="767">
        <v>1303</v>
      </c>
      <c r="F25" s="768"/>
      <c r="G25" s="330">
        <v>125</v>
      </c>
      <c r="H25" s="473">
        <f>G25-C25</f>
        <v>34</v>
      </c>
      <c r="I25" s="791">
        <v>168</v>
      </c>
      <c r="J25" s="792"/>
      <c r="L25" s="52"/>
    </row>
    <row r="26" spans="1:12" s="61" customFormat="1" ht="17.25" customHeight="1" x14ac:dyDescent="0.25">
      <c r="A26" s="146" t="s">
        <v>479</v>
      </c>
      <c r="B26" s="72"/>
      <c r="C26" s="126"/>
      <c r="D26" s="126"/>
      <c r="E26" s="313"/>
      <c r="F26" s="313"/>
      <c r="G26" s="126"/>
      <c r="H26" s="126"/>
      <c r="I26" s="39"/>
      <c r="J26" s="39"/>
      <c r="L26" s="52"/>
    </row>
    <row r="27" spans="1:12" s="61" customFormat="1" ht="13.5" customHeight="1" x14ac:dyDescent="0.25">
      <c r="A27" s="146" t="s">
        <v>497</v>
      </c>
      <c r="B27" s="72"/>
      <c r="C27" s="450"/>
      <c r="D27" s="450"/>
      <c r="E27" s="450"/>
      <c r="F27" s="450"/>
      <c r="G27" s="450"/>
      <c r="H27" s="450"/>
      <c r="I27" s="39"/>
      <c r="J27" s="39"/>
      <c r="L27" s="52"/>
    </row>
    <row r="28" spans="1:12" s="61" customFormat="1" ht="13.5" customHeight="1" x14ac:dyDescent="0.25">
      <c r="A28" s="73" t="s">
        <v>498</v>
      </c>
      <c r="B28" s="72"/>
      <c r="C28" s="165"/>
      <c r="D28" s="165"/>
      <c r="E28" s="313"/>
      <c r="F28" s="313"/>
      <c r="G28" s="165"/>
      <c r="H28" s="165"/>
      <c r="I28" s="165"/>
      <c r="J28" s="39"/>
    </row>
    <row r="29" spans="1:12" s="61" customFormat="1" ht="16.5" x14ac:dyDescent="0.25">
      <c r="A29" s="73"/>
      <c r="B29" s="72"/>
      <c r="C29" s="165"/>
      <c r="D29" s="165"/>
      <c r="E29" s="313"/>
      <c r="F29" s="313"/>
      <c r="G29" s="165"/>
      <c r="H29" s="165"/>
      <c r="I29" s="165"/>
      <c r="J29" s="39"/>
    </row>
    <row r="30" spans="1:12" s="61" customFormat="1" x14ac:dyDescent="0.2">
      <c r="C30" s="21"/>
      <c r="D30" s="21"/>
      <c r="E30" s="21"/>
      <c r="F30" s="21"/>
      <c r="G30" s="21"/>
      <c r="H30" s="21"/>
      <c r="I30" s="21"/>
    </row>
    <row r="31" spans="1:12" s="61" customFormat="1" x14ac:dyDescent="0.2">
      <c r="C31" s="21"/>
      <c r="D31" s="21"/>
      <c r="E31" s="21"/>
      <c r="F31" s="21"/>
      <c r="G31" s="21"/>
      <c r="H31" s="21"/>
      <c r="I31" s="21"/>
    </row>
    <row r="32" spans="1:12" s="61" customFormat="1" x14ac:dyDescent="0.2">
      <c r="C32" s="21"/>
      <c r="D32" s="21"/>
      <c r="E32" s="21"/>
      <c r="F32" s="21"/>
      <c r="G32" s="21"/>
      <c r="H32" s="21"/>
      <c r="I32" s="21"/>
    </row>
    <row r="33" spans="3:9" s="61" customFormat="1" x14ac:dyDescent="0.2">
      <c r="C33" s="21"/>
      <c r="D33" s="21"/>
      <c r="E33" s="21"/>
      <c r="F33" s="21"/>
      <c r="G33" s="21"/>
      <c r="H33" s="21"/>
      <c r="I33" s="21"/>
    </row>
    <row r="34" spans="3:9" s="61" customFormat="1" x14ac:dyDescent="0.2">
      <c r="C34" s="21"/>
      <c r="D34" s="21"/>
      <c r="E34" s="21"/>
      <c r="F34" s="21"/>
      <c r="G34" s="21"/>
      <c r="H34" s="21"/>
      <c r="I34" s="21"/>
    </row>
    <row r="35" spans="3:9" s="61" customFormat="1" x14ac:dyDescent="0.2">
      <c r="C35" s="21"/>
      <c r="D35" s="21"/>
      <c r="E35" s="21"/>
      <c r="F35" s="21"/>
      <c r="G35" s="21"/>
      <c r="H35" s="21"/>
      <c r="I35" s="21"/>
    </row>
    <row r="36" spans="3:9" s="61" customFormat="1" x14ac:dyDescent="0.2">
      <c r="C36" s="21"/>
      <c r="D36" s="21"/>
      <c r="E36" s="21"/>
      <c r="F36" s="21"/>
      <c r="G36" s="21"/>
      <c r="H36" s="21"/>
      <c r="I36" s="21"/>
    </row>
    <row r="37" spans="3:9" s="61" customFormat="1" x14ac:dyDescent="0.2">
      <c r="C37" s="21"/>
      <c r="D37" s="21"/>
      <c r="E37" s="21"/>
      <c r="F37" s="21"/>
      <c r="G37" s="21"/>
      <c r="H37" s="21"/>
      <c r="I37" s="21"/>
    </row>
    <row r="38" spans="3:9" s="61" customFormat="1" x14ac:dyDescent="0.2">
      <c r="C38" s="21"/>
      <c r="D38" s="21"/>
      <c r="E38" s="21"/>
      <c r="F38" s="21"/>
      <c r="G38" s="21"/>
      <c r="H38" s="21"/>
      <c r="I38" s="21"/>
    </row>
    <row r="39" spans="3:9" s="61" customFormat="1" ht="12" customHeight="1" x14ac:dyDescent="0.2">
      <c r="C39" s="21"/>
      <c r="D39" s="21"/>
      <c r="E39" s="21"/>
      <c r="F39" s="21"/>
      <c r="G39" s="21"/>
      <c r="H39" s="21"/>
      <c r="I39" s="21"/>
    </row>
    <row r="40" spans="3:9" s="61" customFormat="1" x14ac:dyDescent="0.2">
      <c r="C40" s="21"/>
      <c r="D40" s="21"/>
      <c r="E40" s="21"/>
      <c r="F40" s="21"/>
      <c r="G40" s="21"/>
      <c r="H40" s="21"/>
      <c r="I40" s="21"/>
    </row>
    <row r="41" spans="3:9" s="61" customFormat="1" x14ac:dyDescent="0.2">
      <c r="C41" s="21"/>
      <c r="D41" s="21"/>
      <c r="E41" s="21"/>
      <c r="F41" s="21"/>
      <c r="G41" s="21"/>
      <c r="H41" s="21"/>
      <c r="I41" s="21"/>
    </row>
    <row r="42" spans="3:9" s="61" customFormat="1" x14ac:dyDescent="0.2">
      <c r="C42" s="21"/>
      <c r="D42" s="21"/>
      <c r="E42" s="21"/>
      <c r="F42" s="21"/>
      <c r="G42" s="21"/>
      <c r="H42" s="21"/>
      <c r="I42" s="21"/>
    </row>
    <row r="43" spans="3:9" s="61" customFormat="1" x14ac:dyDescent="0.2">
      <c r="C43" s="21"/>
      <c r="D43" s="21"/>
      <c r="E43" s="21"/>
      <c r="F43" s="21"/>
      <c r="G43" s="21"/>
      <c r="H43" s="21"/>
      <c r="I43" s="21"/>
    </row>
    <row r="44" spans="3:9" s="61" customFormat="1" x14ac:dyDescent="0.2">
      <c r="C44" s="21"/>
      <c r="D44" s="21"/>
      <c r="E44" s="21"/>
      <c r="F44" s="21"/>
      <c r="G44" s="21"/>
      <c r="H44" s="21"/>
      <c r="I44" s="21"/>
    </row>
    <row r="45" spans="3:9" s="61" customFormat="1" x14ac:dyDescent="0.2">
      <c r="C45" s="21"/>
      <c r="D45" s="21"/>
      <c r="E45" s="21"/>
      <c r="F45" s="21"/>
      <c r="G45" s="21"/>
      <c r="H45" s="21"/>
      <c r="I45" s="21"/>
    </row>
    <row r="46" spans="3:9" s="61" customFormat="1" x14ac:dyDescent="0.2">
      <c r="C46" s="21"/>
      <c r="D46" s="21"/>
      <c r="E46" s="21"/>
      <c r="F46" s="21"/>
      <c r="G46" s="21"/>
      <c r="H46" s="21"/>
      <c r="I46" s="21"/>
    </row>
    <row r="47" spans="3:9" s="61" customFormat="1" x14ac:dyDescent="0.2">
      <c r="C47" s="21"/>
      <c r="D47" s="21"/>
      <c r="E47" s="21"/>
      <c r="F47" s="21"/>
      <c r="G47" s="21"/>
      <c r="H47" s="21"/>
      <c r="I47" s="21"/>
    </row>
    <row r="48" spans="3:9" s="61" customFormat="1" x14ac:dyDescent="0.2">
      <c r="C48" s="21"/>
      <c r="D48" s="21"/>
      <c r="E48" s="21"/>
      <c r="F48" s="21"/>
      <c r="G48" s="21"/>
      <c r="H48" s="21"/>
      <c r="I48" s="21"/>
    </row>
    <row r="49" spans="3:9" s="61" customFormat="1" x14ac:dyDescent="0.2">
      <c r="C49" s="21"/>
      <c r="D49" s="21"/>
      <c r="E49" s="21"/>
      <c r="F49" s="21"/>
      <c r="G49" s="21"/>
      <c r="H49" s="21"/>
      <c r="I49" s="21"/>
    </row>
    <row r="50" spans="3:9" s="61" customFormat="1" x14ac:dyDescent="0.2">
      <c r="C50" s="21"/>
      <c r="D50" s="21"/>
      <c r="E50" s="21"/>
      <c r="F50" s="21"/>
      <c r="G50" s="21"/>
      <c r="H50" s="21"/>
      <c r="I50" s="21"/>
    </row>
    <row r="51" spans="3:9" s="61" customFormat="1" x14ac:dyDescent="0.2">
      <c r="C51" s="21"/>
      <c r="D51" s="21"/>
      <c r="E51" s="21"/>
      <c r="F51" s="21"/>
      <c r="G51" s="21"/>
      <c r="H51" s="21"/>
      <c r="I51" s="21"/>
    </row>
    <row r="52" spans="3:9" s="61" customFormat="1" x14ac:dyDescent="0.2">
      <c r="C52" s="21"/>
      <c r="D52" s="21"/>
      <c r="E52" s="21"/>
      <c r="F52" s="21"/>
      <c r="G52" s="21"/>
      <c r="H52" s="21"/>
      <c r="I52" s="21"/>
    </row>
    <row r="53" spans="3:9" s="61" customFormat="1" x14ac:dyDescent="0.2">
      <c r="C53" s="21"/>
      <c r="D53" s="21"/>
      <c r="E53" s="21"/>
      <c r="F53" s="21"/>
      <c r="G53" s="21"/>
      <c r="H53" s="21"/>
      <c r="I53" s="21"/>
    </row>
    <row r="54" spans="3:9" s="61" customFormat="1" x14ac:dyDescent="0.2">
      <c r="C54" s="21"/>
      <c r="D54" s="21"/>
      <c r="E54" s="21"/>
      <c r="F54" s="21"/>
      <c r="G54" s="21"/>
      <c r="H54" s="21"/>
      <c r="I54" s="21"/>
    </row>
    <row r="55" spans="3:9" s="61" customFormat="1" x14ac:dyDescent="0.2">
      <c r="C55" s="21"/>
      <c r="D55" s="21"/>
      <c r="E55" s="21"/>
      <c r="F55" s="21"/>
      <c r="G55" s="21"/>
      <c r="H55" s="21"/>
      <c r="I55" s="21"/>
    </row>
    <row r="56" spans="3:9" s="61" customFormat="1" x14ac:dyDescent="0.2">
      <c r="C56" s="21"/>
      <c r="D56" s="21"/>
      <c r="E56" s="21"/>
      <c r="F56" s="21"/>
      <c r="G56" s="21"/>
      <c r="H56" s="21"/>
      <c r="I56" s="21"/>
    </row>
    <row r="57" spans="3:9" s="61" customFormat="1" x14ac:dyDescent="0.2">
      <c r="C57" s="21"/>
      <c r="D57" s="21"/>
      <c r="E57" s="21"/>
      <c r="F57" s="21"/>
      <c r="G57" s="21"/>
      <c r="H57" s="21"/>
      <c r="I57" s="21"/>
    </row>
    <row r="58" spans="3:9" s="61" customFormat="1" x14ac:dyDescent="0.2">
      <c r="C58" s="21"/>
      <c r="D58" s="21"/>
      <c r="E58" s="21"/>
      <c r="F58" s="21"/>
      <c r="G58" s="21"/>
      <c r="H58" s="21"/>
      <c r="I58" s="21"/>
    </row>
    <row r="59" spans="3:9" s="61" customFormat="1" x14ac:dyDescent="0.2">
      <c r="C59" s="21"/>
      <c r="D59" s="21"/>
      <c r="E59" s="21"/>
      <c r="F59" s="21"/>
      <c r="G59" s="21"/>
      <c r="H59" s="21"/>
      <c r="I59" s="21"/>
    </row>
    <row r="60" spans="3:9" s="61" customFormat="1" x14ac:dyDescent="0.2">
      <c r="C60" s="21"/>
      <c r="D60" s="21"/>
      <c r="E60" s="21"/>
      <c r="F60" s="21"/>
      <c r="G60" s="21"/>
      <c r="H60" s="21"/>
      <c r="I60" s="21"/>
    </row>
    <row r="61" spans="3:9" s="61" customFormat="1" x14ac:dyDescent="0.2">
      <c r="C61" s="21"/>
      <c r="D61" s="21"/>
      <c r="E61" s="21"/>
      <c r="F61" s="21"/>
      <c r="G61" s="21"/>
      <c r="H61" s="21"/>
      <c r="I61" s="21"/>
    </row>
    <row r="62" spans="3:9" s="61" customFormat="1" x14ac:dyDescent="0.2">
      <c r="C62" s="21"/>
      <c r="D62" s="21"/>
      <c r="E62" s="21"/>
      <c r="F62" s="21"/>
      <c r="G62" s="21"/>
      <c r="H62" s="21"/>
      <c r="I62" s="21"/>
    </row>
  </sheetData>
  <mergeCells count="59">
    <mergeCell ref="C24:D24"/>
    <mergeCell ref="C25:D25"/>
    <mergeCell ref="I20:J20"/>
    <mergeCell ref="I21:J21"/>
    <mergeCell ref="E19:F19"/>
    <mergeCell ref="E20:F20"/>
    <mergeCell ref="E21:F21"/>
    <mergeCell ref="E22:F23"/>
    <mergeCell ref="E24:F24"/>
    <mergeCell ref="I24:J24"/>
    <mergeCell ref="I25:J25"/>
    <mergeCell ref="H22:H23"/>
    <mergeCell ref="I22:J23"/>
    <mergeCell ref="E25:F25"/>
    <mergeCell ref="G22:G23"/>
    <mergeCell ref="L5:L7"/>
    <mergeCell ref="A18:A19"/>
    <mergeCell ref="B18:B19"/>
    <mergeCell ref="A14:J14"/>
    <mergeCell ref="I3:J3"/>
    <mergeCell ref="I4:J4"/>
    <mergeCell ref="I5:J5"/>
    <mergeCell ref="I9:J9"/>
    <mergeCell ref="I8:J8"/>
    <mergeCell ref="I10:J10"/>
    <mergeCell ref="I11:J11"/>
    <mergeCell ref="I13:J13"/>
    <mergeCell ref="I12:J12"/>
    <mergeCell ref="C3:H3"/>
    <mergeCell ref="A16:J16"/>
    <mergeCell ref="C18:H18"/>
    <mergeCell ref="A1:J1"/>
    <mergeCell ref="I2:J2"/>
    <mergeCell ref="F11:G11"/>
    <mergeCell ref="F5:G5"/>
    <mergeCell ref="D4:E4"/>
    <mergeCell ref="D5:E5"/>
    <mergeCell ref="D9:E9"/>
    <mergeCell ref="D11:E11"/>
    <mergeCell ref="D10:E10"/>
    <mergeCell ref="D8:E8"/>
    <mergeCell ref="F9:G9"/>
    <mergeCell ref="F8:G8"/>
    <mergeCell ref="F10:G10"/>
    <mergeCell ref="F4:G4"/>
    <mergeCell ref="A3:A4"/>
    <mergeCell ref="B3:B4"/>
    <mergeCell ref="B22:B23"/>
    <mergeCell ref="C19:D19"/>
    <mergeCell ref="A15:J15"/>
    <mergeCell ref="F12:G12"/>
    <mergeCell ref="F13:G13"/>
    <mergeCell ref="I18:J18"/>
    <mergeCell ref="I19:J19"/>
    <mergeCell ref="D13:E13"/>
    <mergeCell ref="D12:E12"/>
    <mergeCell ref="C20:D20"/>
    <mergeCell ref="C21:D21"/>
    <mergeCell ref="C22:D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2"/>
  <sheetViews>
    <sheetView view="pageBreakPreview" zoomScale="70" zoomScaleNormal="80" zoomScaleSheetLayoutView="70" workbookViewId="0">
      <selection activeCell="I53" sqref="H53:I53"/>
    </sheetView>
  </sheetViews>
  <sheetFormatPr defaultColWidth="9.140625" defaultRowHeight="12.75" x14ac:dyDescent="0.2"/>
  <cols>
    <col min="1" max="1" width="8.140625" style="61" customWidth="1"/>
    <col min="2" max="2" width="79.28515625" style="61" customWidth="1"/>
    <col min="3" max="3" width="9.5703125" style="61" bestFit="1" customWidth="1"/>
    <col min="4" max="4" width="11.140625" style="61" customWidth="1"/>
    <col min="5" max="5" width="13.7109375" style="61" customWidth="1"/>
    <col min="6" max="6" width="14.42578125" style="61" customWidth="1"/>
    <col min="7" max="7" width="14.5703125" style="61" customWidth="1"/>
    <col min="8" max="8" width="12.28515625" style="61" customWidth="1"/>
    <col min="9" max="9" width="13.85546875" style="61" customWidth="1"/>
    <col min="10" max="10" width="12" style="61" hidden="1" customWidth="1"/>
    <col min="11" max="11" width="9.140625" style="52"/>
    <col min="12" max="16384" width="9.140625" style="61"/>
  </cols>
  <sheetData>
    <row r="1" spans="1:13" ht="21" customHeight="1" x14ac:dyDescent="0.2">
      <c r="A1" s="815" t="s">
        <v>254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3" ht="12" customHeight="1" thickBot="1" x14ac:dyDescent="0.35">
      <c r="A2" s="4"/>
      <c r="B2" s="283"/>
      <c r="C2" s="283"/>
      <c r="D2" s="862"/>
      <c r="E2" s="862"/>
      <c r="F2" s="862"/>
      <c r="G2" s="862"/>
      <c r="H2" s="862"/>
      <c r="I2" s="862"/>
      <c r="J2" s="283"/>
    </row>
    <row r="3" spans="1:13" ht="17.25" customHeight="1" thickBot="1" x14ac:dyDescent="0.25">
      <c r="A3" s="773" t="s">
        <v>407</v>
      </c>
      <c r="B3" s="875" t="s">
        <v>61</v>
      </c>
      <c r="C3" s="876"/>
      <c r="D3" s="775" t="s">
        <v>240</v>
      </c>
      <c r="E3" s="865" t="s">
        <v>522</v>
      </c>
      <c r="F3" s="881" t="s">
        <v>523</v>
      </c>
      <c r="G3" s="868" t="s">
        <v>524</v>
      </c>
      <c r="H3" s="871" t="s">
        <v>481</v>
      </c>
      <c r="I3" s="872"/>
      <c r="J3" s="287" t="s">
        <v>50</v>
      </c>
    </row>
    <row r="4" spans="1:13" ht="13.5" customHeight="1" thickBot="1" x14ac:dyDescent="0.25">
      <c r="A4" s="863"/>
      <c r="B4" s="877"/>
      <c r="C4" s="878"/>
      <c r="D4" s="884"/>
      <c r="E4" s="866"/>
      <c r="F4" s="882"/>
      <c r="G4" s="869"/>
      <c r="H4" s="873"/>
      <c r="I4" s="874"/>
      <c r="J4" s="287"/>
    </row>
    <row r="5" spans="1:13" ht="15.75" customHeight="1" thickBot="1" x14ac:dyDescent="0.25">
      <c r="A5" s="864"/>
      <c r="B5" s="879"/>
      <c r="C5" s="880"/>
      <c r="D5" s="885"/>
      <c r="E5" s="867"/>
      <c r="F5" s="883"/>
      <c r="G5" s="870"/>
      <c r="H5" s="522" t="s">
        <v>579</v>
      </c>
      <c r="I5" s="522" t="s">
        <v>28</v>
      </c>
      <c r="J5" s="288" t="s">
        <v>105</v>
      </c>
    </row>
    <row r="6" spans="1:13" ht="41.25" customHeight="1" x14ac:dyDescent="0.2">
      <c r="A6" s="499" t="s">
        <v>56</v>
      </c>
      <c r="B6" s="800" t="s">
        <v>538</v>
      </c>
      <c r="C6" s="801"/>
      <c r="D6" s="147" t="s">
        <v>27</v>
      </c>
      <c r="E6" s="500">
        <v>82736</v>
      </c>
      <c r="F6" s="501">
        <v>82303.533332999999</v>
      </c>
      <c r="G6" s="502">
        <v>77924.5</v>
      </c>
      <c r="H6" s="501">
        <f>G6-E6</f>
        <v>-4811.5</v>
      </c>
      <c r="I6" s="503">
        <f>G6/E6*100</f>
        <v>94.184514600657508</v>
      </c>
      <c r="J6" s="286"/>
      <c r="K6" s="51"/>
      <c r="L6" s="22"/>
    </row>
    <row r="7" spans="1:13" ht="19.5" hidden="1" customHeight="1" thickBot="1" x14ac:dyDescent="0.3">
      <c r="A7" s="504" t="s">
        <v>216</v>
      </c>
      <c r="B7" s="505" t="s">
        <v>539</v>
      </c>
      <c r="C7" s="506"/>
      <c r="D7" s="507"/>
      <c r="E7" s="508"/>
      <c r="F7" s="509"/>
      <c r="G7" s="339"/>
      <c r="H7" s="510">
        <f t="shared" ref="H7:H25" si="0">G7-E7</f>
        <v>0</v>
      </c>
      <c r="I7" s="511"/>
      <c r="J7" s="281"/>
    </row>
    <row r="8" spans="1:13" ht="16.5" customHeight="1" x14ac:dyDescent="0.2">
      <c r="A8" s="504" t="s">
        <v>216</v>
      </c>
      <c r="B8" s="796" t="s">
        <v>230</v>
      </c>
      <c r="C8" s="797"/>
      <c r="D8" s="148" t="s">
        <v>27</v>
      </c>
      <c r="E8" s="512">
        <v>10884</v>
      </c>
      <c r="F8" s="472" t="s">
        <v>275</v>
      </c>
      <c r="G8" s="339">
        <v>9024</v>
      </c>
      <c r="H8" s="472">
        <f t="shared" si="0"/>
        <v>-1860</v>
      </c>
      <c r="I8" s="511">
        <f>G8/E8*100</f>
        <v>82.91069459757442</v>
      </c>
      <c r="J8" s="281"/>
      <c r="K8" s="105"/>
      <c r="L8" s="22"/>
      <c r="M8" s="7"/>
    </row>
    <row r="9" spans="1:13" ht="16.5" customHeight="1" x14ac:dyDescent="0.2">
      <c r="A9" s="504" t="s">
        <v>217</v>
      </c>
      <c r="B9" s="796" t="s">
        <v>442</v>
      </c>
      <c r="C9" s="797"/>
      <c r="D9" s="148" t="s">
        <v>27</v>
      </c>
      <c r="E9" s="512">
        <v>21790.7</v>
      </c>
      <c r="F9" s="472">
        <v>33925.75</v>
      </c>
      <c r="G9" s="339">
        <v>20017.599999999999</v>
      </c>
      <c r="H9" s="472">
        <f>G9-E9</f>
        <v>-1773.1000000000022</v>
      </c>
      <c r="I9" s="511">
        <f>G9/E9*100</f>
        <v>91.863042490603775</v>
      </c>
      <c r="J9" s="281"/>
      <c r="K9" s="105"/>
      <c r="L9" s="22"/>
      <c r="M9" s="7"/>
    </row>
    <row r="10" spans="1:13" ht="16.5" customHeight="1" x14ac:dyDescent="0.25">
      <c r="A10" s="504" t="s">
        <v>512</v>
      </c>
      <c r="B10" s="796" t="s">
        <v>443</v>
      </c>
      <c r="C10" s="797"/>
      <c r="D10" s="148" t="s">
        <v>27</v>
      </c>
      <c r="E10" s="512">
        <v>22621</v>
      </c>
      <c r="F10" s="472">
        <v>22104</v>
      </c>
      <c r="G10" s="339">
        <v>19708</v>
      </c>
      <c r="H10" s="472">
        <f t="shared" si="0"/>
        <v>-2913</v>
      </c>
      <c r="I10" s="511">
        <f t="shared" ref="I10:I25" si="1">G10/E10*100</f>
        <v>87.122585208434643</v>
      </c>
      <c r="J10" s="281"/>
      <c r="K10" s="462"/>
      <c r="L10" s="22"/>
      <c r="M10" s="7"/>
    </row>
    <row r="11" spans="1:13" ht="33" hidden="1" customHeight="1" x14ac:dyDescent="0.2">
      <c r="A11" s="504" t="s">
        <v>218</v>
      </c>
      <c r="B11" s="796" t="s">
        <v>401</v>
      </c>
      <c r="C11" s="797"/>
      <c r="D11" s="148" t="s">
        <v>27</v>
      </c>
      <c r="E11" s="508"/>
      <c r="F11" s="509"/>
      <c r="G11" s="513"/>
      <c r="H11" s="472">
        <f t="shared" si="0"/>
        <v>0</v>
      </c>
      <c r="I11" s="511" t="e">
        <f t="shared" si="1"/>
        <v>#DIV/0!</v>
      </c>
      <c r="J11" s="281"/>
      <c r="K11" s="105"/>
      <c r="L11" s="22"/>
      <c r="M11" s="7"/>
    </row>
    <row r="12" spans="1:13" ht="33" customHeight="1" x14ac:dyDescent="0.2">
      <c r="A12" s="504" t="s">
        <v>218</v>
      </c>
      <c r="B12" s="798" t="s">
        <v>402</v>
      </c>
      <c r="C12" s="799"/>
      <c r="D12" s="148" t="s">
        <v>27</v>
      </c>
      <c r="E12" s="512">
        <v>1388</v>
      </c>
      <c r="F12" s="472" t="s">
        <v>275</v>
      </c>
      <c r="G12" s="339">
        <v>1354</v>
      </c>
      <c r="H12" s="472">
        <f t="shared" si="0"/>
        <v>-34</v>
      </c>
      <c r="I12" s="511">
        <f t="shared" si="1"/>
        <v>97.550432276657062</v>
      </c>
      <c r="J12" s="281"/>
      <c r="K12" s="105"/>
      <c r="L12" s="22"/>
      <c r="M12" s="7"/>
    </row>
    <row r="13" spans="1:13" ht="16.5" customHeight="1" x14ac:dyDescent="0.2">
      <c r="A13" s="504" t="s">
        <v>219</v>
      </c>
      <c r="B13" s="796" t="s">
        <v>231</v>
      </c>
      <c r="C13" s="797"/>
      <c r="D13" s="148" t="s">
        <v>27</v>
      </c>
      <c r="E13" s="512">
        <v>8210</v>
      </c>
      <c r="F13" s="472">
        <v>7897.625</v>
      </c>
      <c r="G13" s="339">
        <v>7826.8</v>
      </c>
      <c r="H13" s="472">
        <f t="shared" si="0"/>
        <v>-383.19999999999982</v>
      </c>
      <c r="I13" s="511">
        <f t="shared" si="1"/>
        <v>95.332521315468938</v>
      </c>
      <c r="J13" s="281"/>
      <c r="K13" s="105"/>
      <c r="L13" s="22"/>
      <c r="M13" s="7"/>
    </row>
    <row r="14" spans="1:13" ht="16.5" customHeight="1" x14ac:dyDescent="0.2">
      <c r="A14" s="504" t="s">
        <v>220</v>
      </c>
      <c r="B14" s="796" t="s">
        <v>394</v>
      </c>
      <c r="C14" s="797"/>
      <c r="D14" s="148" t="s">
        <v>27</v>
      </c>
      <c r="E14" s="512">
        <v>1558.7</v>
      </c>
      <c r="F14" s="472">
        <v>844.50833333333333</v>
      </c>
      <c r="G14" s="339">
        <v>1608</v>
      </c>
      <c r="H14" s="472">
        <f t="shared" si="0"/>
        <v>49.299999999999955</v>
      </c>
      <c r="I14" s="511">
        <f t="shared" si="1"/>
        <v>103.16289215371783</v>
      </c>
      <c r="J14" s="281"/>
      <c r="K14" s="105"/>
      <c r="L14" s="22"/>
      <c r="M14" s="7"/>
    </row>
    <row r="15" spans="1:13" ht="16.5" customHeight="1" x14ac:dyDescent="0.2">
      <c r="A15" s="504" t="s">
        <v>221</v>
      </c>
      <c r="B15" s="796" t="s">
        <v>395</v>
      </c>
      <c r="C15" s="797"/>
      <c r="D15" s="148" t="s">
        <v>27</v>
      </c>
      <c r="E15" s="512">
        <v>9377</v>
      </c>
      <c r="F15" s="472">
        <v>6942.5333333333338</v>
      </c>
      <c r="G15" s="339">
        <v>8703.7000000000007</v>
      </c>
      <c r="H15" s="472">
        <f>G15-E15</f>
        <v>-673.29999999999927</v>
      </c>
      <c r="I15" s="511">
        <f t="shared" si="1"/>
        <v>92.819665138103886</v>
      </c>
      <c r="J15" s="281"/>
      <c r="K15" s="105"/>
      <c r="L15" s="22"/>
      <c r="M15" s="7"/>
    </row>
    <row r="16" spans="1:13" ht="16.5" hidden="1" customHeight="1" x14ac:dyDescent="0.2">
      <c r="A16" s="504" t="s">
        <v>222</v>
      </c>
      <c r="B16" s="796" t="s">
        <v>396</v>
      </c>
      <c r="C16" s="797"/>
      <c r="D16" s="148" t="s">
        <v>27</v>
      </c>
      <c r="E16" s="508">
        <v>1142</v>
      </c>
      <c r="F16" s="509" t="s">
        <v>275</v>
      </c>
      <c r="G16" s="339">
        <v>1015</v>
      </c>
      <c r="H16" s="472">
        <f t="shared" si="0"/>
        <v>-127</v>
      </c>
      <c r="I16" s="511">
        <f t="shared" si="1"/>
        <v>88.879159369527144</v>
      </c>
      <c r="J16" s="281"/>
      <c r="K16" s="105"/>
      <c r="L16" s="22"/>
      <c r="M16" s="7"/>
    </row>
    <row r="17" spans="1:13" ht="16.5" customHeight="1" x14ac:dyDescent="0.2">
      <c r="A17" s="504" t="s">
        <v>223</v>
      </c>
      <c r="B17" s="796" t="s">
        <v>397</v>
      </c>
      <c r="C17" s="797"/>
      <c r="D17" s="148" t="s">
        <v>27</v>
      </c>
      <c r="E17" s="512">
        <v>1259.0999999999999</v>
      </c>
      <c r="F17" s="472">
        <v>1016.95</v>
      </c>
      <c r="G17" s="339">
        <v>1364.9</v>
      </c>
      <c r="H17" s="472">
        <f t="shared" si="0"/>
        <v>105.80000000000018</v>
      </c>
      <c r="I17" s="511">
        <f t="shared" si="1"/>
        <v>108.40282741640857</v>
      </c>
      <c r="J17" s="281"/>
      <c r="K17" s="105"/>
      <c r="L17" s="22"/>
      <c r="M17" s="7"/>
    </row>
    <row r="18" spans="1:13" ht="16.5" customHeight="1" x14ac:dyDescent="0.2">
      <c r="A18" s="504" t="s">
        <v>224</v>
      </c>
      <c r="B18" s="796" t="s">
        <v>406</v>
      </c>
      <c r="C18" s="797"/>
      <c r="D18" s="148" t="s">
        <v>27</v>
      </c>
      <c r="E18" s="512">
        <v>475</v>
      </c>
      <c r="F18" s="472">
        <v>520.24166666666667</v>
      </c>
      <c r="G18" s="339">
        <v>488</v>
      </c>
      <c r="H18" s="472">
        <f t="shared" si="0"/>
        <v>13</v>
      </c>
      <c r="I18" s="511">
        <f t="shared" si="1"/>
        <v>102.73684210526315</v>
      </c>
      <c r="J18" s="281"/>
      <c r="K18" s="105"/>
      <c r="L18" s="22"/>
      <c r="M18" s="7"/>
    </row>
    <row r="19" spans="1:13" ht="16.5" customHeight="1" x14ac:dyDescent="0.2">
      <c r="A19" s="504" t="s">
        <v>225</v>
      </c>
      <c r="B19" s="796" t="s">
        <v>415</v>
      </c>
      <c r="C19" s="797"/>
      <c r="D19" s="148" t="s">
        <v>27</v>
      </c>
      <c r="E19" s="512">
        <v>1865.2</v>
      </c>
      <c r="F19" s="472">
        <v>1757.675</v>
      </c>
      <c r="G19" s="339">
        <v>1859.8</v>
      </c>
      <c r="H19" s="472">
        <f t="shared" si="0"/>
        <v>-5.4000000000000909</v>
      </c>
      <c r="I19" s="511">
        <f t="shared" si="1"/>
        <v>99.710486811065834</v>
      </c>
      <c r="J19" s="281"/>
      <c r="K19" s="105"/>
      <c r="L19" s="22"/>
      <c r="M19" s="7"/>
    </row>
    <row r="20" spans="1:13" ht="16.5" customHeight="1" x14ac:dyDescent="0.2">
      <c r="A20" s="504" t="s">
        <v>226</v>
      </c>
      <c r="B20" s="796" t="s">
        <v>398</v>
      </c>
      <c r="C20" s="797"/>
      <c r="D20" s="148" t="s">
        <v>27</v>
      </c>
      <c r="E20" s="512">
        <v>1429.3</v>
      </c>
      <c r="F20" s="472">
        <v>1940.4166666666667</v>
      </c>
      <c r="G20" s="339">
        <v>1275.8</v>
      </c>
      <c r="H20" s="472">
        <f t="shared" si="0"/>
        <v>-153.5</v>
      </c>
      <c r="I20" s="511">
        <f t="shared" si="1"/>
        <v>89.260477156650111</v>
      </c>
      <c r="J20" s="281"/>
      <c r="K20" s="105"/>
      <c r="L20" s="22"/>
      <c r="M20" s="7"/>
    </row>
    <row r="21" spans="1:13" ht="16.5" customHeight="1" x14ac:dyDescent="0.2">
      <c r="A21" s="504" t="s">
        <v>227</v>
      </c>
      <c r="B21" s="796" t="s">
        <v>399</v>
      </c>
      <c r="C21" s="797"/>
      <c r="D21" s="148" t="s">
        <v>27</v>
      </c>
      <c r="E21" s="512">
        <v>1302</v>
      </c>
      <c r="F21" s="472">
        <v>1501.5833333333333</v>
      </c>
      <c r="G21" s="339">
        <v>1221</v>
      </c>
      <c r="H21" s="472">
        <f t="shared" si="0"/>
        <v>-81</v>
      </c>
      <c r="I21" s="511">
        <f t="shared" si="1"/>
        <v>93.778801843317979</v>
      </c>
      <c r="J21" s="281"/>
      <c r="K21" s="105"/>
      <c r="L21" s="22"/>
      <c r="M21" s="7"/>
    </row>
    <row r="22" spans="1:13" ht="31.5" customHeight="1" x14ac:dyDescent="0.2">
      <c r="A22" s="504" t="s">
        <v>228</v>
      </c>
      <c r="B22" s="798" t="s">
        <v>400</v>
      </c>
      <c r="C22" s="799"/>
      <c r="D22" s="148" t="s">
        <v>27</v>
      </c>
      <c r="E22" s="512">
        <v>3960.9</v>
      </c>
      <c r="F22" s="472">
        <v>5139.5416663333335</v>
      </c>
      <c r="G22" s="339">
        <v>4154.7</v>
      </c>
      <c r="H22" s="472">
        <f t="shared" si="0"/>
        <v>193.79999999999973</v>
      </c>
      <c r="I22" s="511">
        <f t="shared" si="1"/>
        <v>104.8928273877149</v>
      </c>
      <c r="J22" s="281"/>
      <c r="K22" s="105"/>
      <c r="L22" s="22"/>
      <c r="M22" s="7"/>
    </row>
    <row r="23" spans="1:13" ht="16.5" customHeight="1" x14ac:dyDescent="0.2">
      <c r="A23" s="504" t="s">
        <v>513</v>
      </c>
      <c r="B23" s="796" t="s">
        <v>51</v>
      </c>
      <c r="C23" s="797"/>
      <c r="D23" s="148" t="s">
        <v>27</v>
      </c>
      <c r="E23" s="512">
        <v>7343.9</v>
      </c>
      <c r="F23" s="472">
        <v>7526.1</v>
      </c>
      <c r="G23" s="339">
        <v>7445.5</v>
      </c>
      <c r="H23" s="472">
        <f t="shared" si="0"/>
        <v>101.60000000000036</v>
      </c>
      <c r="I23" s="511">
        <f t="shared" si="1"/>
        <v>101.38346110377321</v>
      </c>
      <c r="J23" s="281"/>
      <c r="K23" s="105"/>
      <c r="L23" s="22"/>
      <c r="M23" s="7"/>
    </row>
    <row r="24" spans="1:13" ht="16.5" customHeight="1" x14ac:dyDescent="0.2">
      <c r="A24" s="504" t="s">
        <v>229</v>
      </c>
      <c r="B24" s="796" t="s">
        <v>403</v>
      </c>
      <c r="C24" s="797"/>
      <c r="D24" s="148" t="s">
        <v>27</v>
      </c>
      <c r="E24" s="512">
        <v>6194.6</v>
      </c>
      <c r="F24" s="472">
        <v>6242.6750000000002</v>
      </c>
      <c r="G24" s="339">
        <v>6155</v>
      </c>
      <c r="H24" s="472">
        <f t="shared" si="0"/>
        <v>-39.600000000000364</v>
      </c>
      <c r="I24" s="511">
        <f t="shared" si="1"/>
        <v>99.360733542117316</v>
      </c>
      <c r="J24" s="281"/>
      <c r="K24" s="105"/>
      <c r="L24" s="22"/>
      <c r="M24" s="7"/>
    </row>
    <row r="25" spans="1:13" ht="16.5" customHeight="1" thickBot="1" x14ac:dyDescent="0.25">
      <c r="A25" s="514" t="s">
        <v>514</v>
      </c>
      <c r="B25" s="796" t="s">
        <v>404</v>
      </c>
      <c r="C25" s="797"/>
      <c r="D25" s="149" t="s">
        <v>27</v>
      </c>
      <c r="E25" s="515">
        <v>1338.4</v>
      </c>
      <c r="F25" s="516">
        <v>1244.9000000000001</v>
      </c>
      <c r="G25" s="517">
        <v>1349.3</v>
      </c>
      <c r="H25" s="518">
        <f t="shared" si="0"/>
        <v>10.899999999999864</v>
      </c>
      <c r="I25" s="519">
        <f t="shared" si="1"/>
        <v>100.81440526001195</v>
      </c>
      <c r="J25" s="281"/>
      <c r="K25" s="105"/>
      <c r="L25" s="22"/>
      <c r="M25" s="7"/>
    </row>
    <row r="26" spans="1:13" ht="35.25" hidden="1" customHeight="1" thickBot="1" x14ac:dyDescent="0.25">
      <c r="A26" s="289" t="s">
        <v>228</v>
      </c>
      <c r="B26" s="155" t="s">
        <v>405</v>
      </c>
      <c r="C26" s="290" t="s">
        <v>27</v>
      </c>
      <c r="D26" s="291"/>
      <c r="E26" s="291"/>
      <c r="F26" s="291">
        <v>2533</v>
      </c>
      <c r="G26" s="291"/>
      <c r="H26" s="291">
        <f>G26-D26</f>
        <v>0</v>
      </c>
      <c r="I26" s="292" t="e">
        <f>G26/D26*100</f>
        <v>#DIV/0!</v>
      </c>
      <c r="J26" s="281"/>
      <c r="K26" s="105"/>
      <c r="L26" s="22"/>
      <c r="M26" s="7"/>
    </row>
    <row r="27" spans="1:13" s="9" customFormat="1" ht="19.5" hidden="1" x14ac:dyDescent="0.2">
      <c r="A27" s="293" t="s">
        <v>229</v>
      </c>
      <c r="B27" s="294" t="s">
        <v>233</v>
      </c>
      <c r="C27" s="295" t="s">
        <v>27</v>
      </c>
      <c r="D27" s="296" t="s">
        <v>198</v>
      </c>
      <c r="E27" s="296"/>
      <c r="F27" s="296" t="s">
        <v>198</v>
      </c>
      <c r="G27" s="296" t="s">
        <v>198</v>
      </c>
      <c r="H27" s="297"/>
      <c r="I27" s="298"/>
      <c r="J27" s="124"/>
      <c r="K27" s="105"/>
      <c r="L27" s="22"/>
      <c r="M27" s="7"/>
    </row>
    <row r="28" spans="1:13" s="9" customFormat="1" ht="75.75" customHeight="1" x14ac:dyDescent="0.25">
      <c r="A28" s="813" t="s">
        <v>511</v>
      </c>
      <c r="B28" s="813"/>
      <c r="C28" s="813"/>
      <c r="D28" s="813"/>
      <c r="E28" s="813"/>
      <c r="F28" s="813"/>
      <c r="G28" s="813"/>
      <c r="H28" s="813"/>
      <c r="I28" s="813"/>
      <c r="J28" s="124"/>
      <c r="K28" s="327"/>
      <c r="L28" s="22"/>
      <c r="M28" s="7"/>
    </row>
    <row r="29" spans="1:13" s="9" customFormat="1" ht="18" customHeight="1" x14ac:dyDescent="0.2">
      <c r="A29" s="814" t="s">
        <v>242</v>
      </c>
      <c r="B29" s="814"/>
      <c r="C29" s="814"/>
      <c r="D29" s="814"/>
      <c r="E29" s="814"/>
      <c r="F29" s="814"/>
      <c r="G29" s="814"/>
      <c r="H29" s="814"/>
      <c r="I29" s="814"/>
      <c r="J29" s="124"/>
      <c r="K29" s="105"/>
      <c r="L29" s="22"/>
      <c r="M29" s="7"/>
    </row>
    <row r="30" spans="1:13" s="9" customFormat="1" ht="16.5" hidden="1" x14ac:dyDescent="0.2">
      <c r="A30" s="814" t="s">
        <v>232</v>
      </c>
      <c r="B30" s="814"/>
      <c r="C30" s="814"/>
      <c r="D30" s="814"/>
      <c r="E30" s="814"/>
      <c r="F30" s="814"/>
      <c r="G30" s="814"/>
      <c r="H30" s="814"/>
      <c r="I30" s="814"/>
      <c r="J30" s="124"/>
      <c r="K30" s="105"/>
      <c r="L30" s="22"/>
      <c r="M30" s="7"/>
    </row>
    <row r="31" spans="1:13" s="9" customFormat="1" ht="34.5" customHeight="1" x14ac:dyDescent="0.2">
      <c r="A31" s="814" t="s">
        <v>515</v>
      </c>
      <c r="B31" s="814"/>
      <c r="C31" s="814"/>
      <c r="D31" s="814"/>
      <c r="E31" s="814"/>
      <c r="F31" s="814"/>
      <c r="G31" s="814"/>
      <c r="H31" s="814"/>
      <c r="I31" s="814"/>
      <c r="J31" s="124"/>
      <c r="K31" s="105"/>
      <c r="L31" s="22"/>
      <c r="M31" s="7"/>
    </row>
    <row r="32" spans="1:13" s="9" customFormat="1" ht="9" customHeight="1" x14ac:dyDescent="0.2">
      <c r="A32" s="282"/>
      <c r="B32" s="282"/>
      <c r="C32" s="282"/>
      <c r="D32" s="282"/>
      <c r="E32" s="282"/>
      <c r="F32" s="282"/>
      <c r="G32" s="282"/>
      <c r="H32" s="282"/>
      <c r="I32" s="282"/>
      <c r="J32" s="124"/>
      <c r="K32" s="105"/>
      <c r="L32" s="22"/>
      <c r="M32" s="7"/>
    </row>
    <row r="33" spans="1:14" s="9" customFormat="1" ht="19.5" customHeight="1" x14ac:dyDescent="0.2">
      <c r="A33" s="815" t="s">
        <v>351</v>
      </c>
      <c r="B33" s="815"/>
      <c r="C33" s="815"/>
      <c r="D33" s="815"/>
      <c r="E33" s="815"/>
      <c r="F33" s="815"/>
      <c r="G33" s="815"/>
      <c r="H33" s="815"/>
      <c r="I33" s="815"/>
      <c r="J33" s="124"/>
      <c r="K33" s="105"/>
      <c r="L33" s="22"/>
      <c r="M33" s="7"/>
    </row>
    <row r="34" spans="1:14" s="9" customFormat="1" ht="12.75" customHeight="1" thickBot="1" x14ac:dyDescent="0.25">
      <c r="A34" s="282"/>
      <c r="B34" s="282"/>
      <c r="C34" s="282"/>
      <c r="D34" s="282"/>
      <c r="E34" s="282"/>
      <c r="F34" s="282"/>
      <c r="G34" s="282"/>
      <c r="H34" s="282"/>
      <c r="I34" s="282"/>
      <c r="J34" s="124"/>
      <c r="K34" s="105"/>
      <c r="L34" s="22"/>
      <c r="M34" s="7"/>
    </row>
    <row r="35" spans="1:14" s="9" customFormat="1" ht="33" customHeight="1" thickBot="1" x14ac:dyDescent="0.25">
      <c r="A35" s="826" t="s">
        <v>61</v>
      </c>
      <c r="B35" s="827"/>
      <c r="C35" s="824"/>
      <c r="D35" s="824" t="s">
        <v>98</v>
      </c>
      <c r="E35" s="811" t="s">
        <v>483</v>
      </c>
      <c r="F35" s="811" t="s">
        <v>525</v>
      </c>
      <c r="G35" s="811" t="s">
        <v>526</v>
      </c>
      <c r="H35" s="816" t="s">
        <v>480</v>
      </c>
      <c r="I35" s="817"/>
      <c r="J35" s="124"/>
      <c r="K35" s="105"/>
      <c r="L35" s="51"/>
      <c r="M35" s="7"/>
    </row>
    <row r="36" spans="1:14" s="9" customFormat="1" ht="17.25" customHeight="1" thickBot="1" x14ac:dyDescent="0.25">
      <c r="A36" s="828"/>
      <c r="B36" s="829"/>
      <c r="C36" s="830"/>
      <c r="D36" s="825"/>
      <c r="E36" s="812"/>
      <c r="F36" s="812"/>
      <c r="G36" s="812"/>
      <c r="H36" s="522" t="s">
        <v>579</v>
      </c>
      <c r="I36" s="522" t="s">
        <v>28</v>
      </c>
      <c r="J36" s="124"/>
      <c r="K36" s="105"/>
      <c r="L36" s="51"/>
      <c r="M36" s="7"/>
    </row>
    <row r="37" spans="1:14" s="9" customFormat="1" ht="25.5" customHeight="1" x14ac:dyDescent="0.35">
      <c r="A37" s="821" t="s">
        <v>284</v>
      </c>
      <c r="B37" s="822"/>
      <c r="C37" s="823"/>
      <c r="D37" s="161" t="s">
        <v>27</v>
      </c>
      <c r="E37" s="332">
        <f>E38+E40+E41+E42+E43</f>
        <v>9700.4</v>
      </c>
      <c r="F37" s="332">
        <f>F38+F40+F41+F42+F43</f>
        <v>9744</v>
      </c>
      <c r="G37" s="454">
        <f>G38+G40+G41+G42+G43</f>
        <v>9765</v>
      </c>
      <c r="H37" s="454">
        <f>G37-E37</f>
        <v>64.600000000000364</v>
      </c>
      <c r="I37" s="455">
        <f>G37/E37*100</f>
        <v>100.66595191950847</v>
      </c>
      <c r="J37" s="124"/>
      <c r="K37" s="121"/>
      <c r="L37" s="51"/>
      <c r="M37" s="7"/>
    </row>
    <row r="38" spans="1:14" s="9" customFormat="1" ht="30.75" customHeight="1" x14ac:dyDescent="0.2">
      <c r="A38" s="818" t="s">
        <v>211</v>
      </c>
      <c r="B38" s="819"/>
      <c r="C38" s="820"/>
      <c r="D38" s="162" t="s">
        <v>27</v>
      </c>
      <c r="E38" s="333">
        <v>771</v>
      </c>
      <c r="F38" s="336">
        <v>788</v>
      </c>
      <c r="G38" s="453">
        <v>784</v>
      </c>
      <c r="H38" s="453">
        <f>G38-E38</f>
        <v>13</v>
      </c>
      <c r="I38" s="456">
        <f>G38/E38*100</f>
        <v>101.68612191958495</v>
      </c>
      <c r="J38" s="124"/>
      <c r="K38" s="105"/>
      <c r="L38" s="51"/>
      <c r="M38" s="7"/>
    </row>
    <row r="39" spans="1:14" s="9" customFormat="1" ht="19.5" customHeight="1" x14ac:dyDescent="0.2">
      <c r="A39" s="818" t="s">
        <v>212</v>
      </c>
      <c r="B39" s="819"/>
      <c r="C39" s="820"/>
      <c r="D39" s="163"/>
      <c r="E39" s="520"/>
      <c r="F39" s="337"/>
      <c r="G39" s="521"/>
      <c r="H39" s="453"/>
      <c r="I39" s="456"/>
      <c r="J39" s="124"/>
      <c r="K39" s="105"/>
      <c r="L39" s="51"/>
      <c r="M39" s="7"/>
    </row>
    <row r="40" spans="1:14" s="9" customFormat="1" ht="19.5" customHeight="1" x14ac:dyDescent="0.2">
      <c r="A40" s="802" t="s">
        <v>213</v>
      </c>
      <c r="B40" s="803"/>
      <c r="C40" s="804"/>
      <c r="D40" s="163" t="s">
        <v>27</v>
      </c>
      <c r="E40" s="334">
        <v>411</v>
      </c>
      <c r="F40" s="337">
        <v>301</v>
      </c>
      <c r="G40" s="337">
        <v>297</v>
      </c>
      <c r="H40" s="457">
        <f>G40-E40</f>
        <v>-114</v>
      </c>
      <c r="I40" s="458">
        <f>G40/E40*100</f>
        <v>72.262773722627742</v>
      </c>
      <c r="J40" s="124"/>
      <c r="K40" s="105"/>
      <c r="L40" s="51"/>
      <c r="M40" s="7"/>
    </row>
    <row r="41" spans="1:14" s="9" customFormat="1" ht="21" customHeight="1" x14ac:dyDescent="0.2">
      <c r="A41" s="802" t="s">
        <v>373</v>
      </c>
      <c r="B41" s="803"/>
      <c r="C41" s="804"/>
      <c r="D41" s="163" t="s">
        <v>27</v>
      </c>
      <c r="E41" s="334">
        <v>399</v>
      </c>
      <c r="F41" s="337">
        <v>401</v>
      </c>
      <c r="G41" s="337">
        <v>404</v>
      </c>
      <c r="H41" s="457">
        <f>G41-E41</f>
        <v>5</v>
      </c>
      <c r="I41" s="458">
        <f>G41/E41*100</f>
        <v>101.2531328320802</v>
      </c>
      <c r="J41" s="124"/>
      <c r="K41" s="105"/>
      <c r="L41" s="51"/>
      <c r="M41" s="7"/>
    </row>
    <row r="42" spans="1:14" s="9" customFormat="1" ht="19.5" customHeight="1" x14ac:dyDescent="0.2">
      <c r="A42" s="805" t="s">
        <v>214</v>
      </c>
      <c r="B42" s="806"/>
      <c r="C42" s="807"/>
      <c r="D42" s="164" t="s">
        <v>27</v>
      </c>
      <c r="E42" s="334">
        <v>6764.1</v>
      </c>
      <c r="F42" s="337">
        <v>6766</v>
      </c>
      <c r="G42" s="452">
        <v>6790</v>
      </c>
      <c r="H42" s="457">
        <f>G42-E42</f>
        <v>25.899999999999636</v>
      </c>
      <c r="I42" s="458">
        <f>G42/E42*100</f>
        <v>100.38290386008487</v>
      </c>
      <c r="J42" s="124"/>
      <c r="K42" s="105"/>
      <c r="L42" s="51"/>
      <c r="M42" s="7"/>
    </row>
    <row r="43" spans="1:14" s="9" customFormat="1" ht="17.25" customHeight="1" thickBot="1" x14ac:dyDescent="0.35">
      <c r="A43" s="808" t="s">
        <v>215</v>
      </c>
      <c r="B43" s="809"/>
      <c r="C43" s="810"/>
      <c r="D43" s="314" t="s">
        <v>27</v>
      </c>
      <c r="E43" s="335">
        <v>1355.3</v>
      </c>
      <c r="F43" s="338">
        <v>1488</v>
      </c>
      <c r="G43" s="338">
        <v>1490</v>
      </c>
      <c r="H43" s="338">
        <f>G43-E43</f>
        <v>134.70000000000005</v>
      </c>
      <c r="I43" s="154">
        <f>G43/E43*100</f>
        <v>109.93875894635875</v>
      </c>
      <c r="J43" s="124"/>
      <c r="K43" s="122"/>
      <c r="L43" s="51"/>
      <c r="M43" s="7"/>
    </row>
    <row r="44" spans="1:14" s="9" customFormat="1" ht="16.5" hidden="1" customHeight="1" x14ac:dyDescent="0.2">
      <c r="A44" s="832" t="s">
        <v>347</v>
      </c>
      <c r="B44" s="833"/>
      <c r="C44" s="299" t="s">
        <v>27</v>
      </c>
      <c r="D44" s="300">
        <v>92</v>
      </c>
      <c r="E44" s="300"/>
      <c r="F44" s="300">
        <v>68</v>
      </c>
      <c r="G44" s="300">
        <v>89</v>
      </c>
      <c r="H44" s="300">
        <f t="shared" ref="H44:H46" si="2">G44-D44</f>
        <v>-3</v>
      </c>
      <c r="I44" s="301">
        <f t="shared" ref="I44:I46" si="3">G44/D44*100</f>
        <v>96.739130434782609</v>
      </c>
      <c r="J44" s="124"/>
      <c r="K44" s="105"/>
      <c r="L44" s="51"/>
      <c r="M44" s="7"/>
    </row>
    <row r="45" spans="1:14" s="9" customFormat="1" ht="16.5" hidden="1" customHeight="1" x14ac:dyDescent="0.2">
      <c r="A45" s="834" t="s">
        <v>348</v>
      </c>
      <c r="B45" s="823"/>
      <c r="C45" s="302" t="s">
        <v>27</v>
      </c>
      <c r="D45" s="303">
        <v>1777</v>
      </c>
      <c r="E45" s="303"/>
      <c r="F45" s="303">
        <v>1841</v>
      </c>
      <c r="G45" s="303">
        <v>1409</v>
      </c>
      <c r="H45" s="303">
        <f t="shared" si="2"/>
        <v>-368</v>
      </c>
      <c r="I45" s="266">
        <f t="shared" si="3"/>
        <v>79.290939786156443</v>
      </c>
      <c r="J45" s="124"/>
      <c r="K45" s="105"/>
      <c r="L45" s="51"/>
      <c r="M45" s="7"/>
    </row>
    <row r="46" spans="1:14" s="9" customFormat="1" ht="18" hidden="1" customHeight="1" thickBot="1" x14ac:dyDescent="0.25">
      <c r="A46" s="835" t="s">
        <v>283</v>
      </c>
      <c r="B46" s="836"/>
      <c r="C46" s="304" t="s">
        <v>27</v>
      </c>
      <c r="D46" s="305" t="e">
        <f>#REF!+D44+D45</f>
        <v>#REF!</v>
      </c>
      <c r="E46" s="305"/>
      <c r="F46" s="305">
        <f>E37+F44+F45</f>
        <v>11609.4</v>
      </c>
      <c r="G46" s="305">
        <f>G37+G44+G45</f>
        <v>11263</v>
      </c>
      <c r="H46" s="306" t="e">
        <f t="shared" si="2"/>
        <v>#REF!</v>
      </c>
      <c r="I46" s="307" t="e">
        <f t="shared" si="3"/>
        <v>#REF!</v>
      </c>
      <c r="J46" s="124"/>
      <c r="K46" s="105"/>
      <c r="L46" s="51"/>
      <c r="M46" s="7"/>
      <c r="N46" s="308"/>
    </row>
    <row r="47" spans="1:14" s="9" customFormat="1" ht="16.5" hidden="1" x14ac:dyDescent="0.2">
      <c r="A47" s="837" t="s">
        <v>349</v>
      </c>
      <c r="B47" s="837"/>
      <c r="C47" s="837"/>
      <c r="D47" s="837"/>
      <c r="E47" s="837"/>
      <c r="F47" s="837"/>
      <c r="G47" s="837"/>
      <c r="H47" s="837"/>
      <c r="I47" s="837"/>
      <c r="J47" s="124"/>
      <c r="K47" s="105"/>
      <c r="L47" s="51"/>
      <c r="M47" s="7"/>
    </row>
    <row r="48" spans="1:14" s="9" customFormat="1" ht="21.75" customHeight="1" x14ac:dyDescent="0.2">
      <c r="A48" s="837"/>
      <c r="B48" s="837"/>
      <c r="C48" s="837"/>
      <c r="D48" s="837"/>
      <c r="E48" s="837"/>
      <c r="F48" s="837"/>
      <c r="G48" s="837"/>
      <c r="H48" s="837"/>
      <c r="I48" s="837"/>
      <c r="J48" s="124"/>
      <c r="K48" s="105"/>
      <c r="L48" s="22"/>
      <c r="M48" s="7"/>
    </row>
    <row r="49" spans="1:13" s="9" customFormat="1" ht="9.75" customHeight="1" x14ac:dyDescent="0.25">
      <c r="A49" s="284"/>
      <c r="B49" s="284"/>
      <c r="C49" s="284"/>
      <c r="D49" s="284"/>
      <c r="E49" s="284"/>
      <c r="F49" s="284"/>
      <c r="G49" s="284"/>
      <c r="H49" s="284"/>
      <c r="I49" s="284"/>
      <c r="J49" s="124"/>
      <c r="K49" s="105"/>
      <c r="L49" s="22"/>
      <c r="M49" s="7"/>
    </row>
    <row r="50" spans="1:13" s="9" customFormat="1" ht="20.25" customHeight="1" x14ac:dyDescent="0.2">
      <c r="A50" s="815" t="s">
        <v>541</v>
      </c>
      <c r="B50" s="815"/>
      <c r="C50" s="815"/>
      <c r="D50" s="815"/>
      <c r="E50" s="815"/>
      <c r="F50" s="815"/>
      <c r="G50" s="815"/>
      <c r="H50" s="815"/>
      <c r="I50" s="815"/>
      <c r="J50" s="124"/>
      <c r="K50" s="105"/>
      <c r="L50" s="22"/>
      <c r="M50" s="7"/>
    </row>
    <row r="51" spans="1:13" s="9" customFormat="1" ht="9.75" customHeight="1" thickBot="1" x14ac:dyDescent="0.25">
      <c r="A51" s="282"/>
      <c r="B51" s="282"/>
      <c r="C51" s="282"/>
      <c r="D51" s="282"/>
      <c r="E51" s="282"/>
      <c r="F51" s="282"/>
      <c r="G51" s="282"/>
      <c r="H51" s="282"/>
      <c r="I51" s="282"/>
      <c r="J51" s="124"/>
      <c r="K51" s="105"/>
      <c r="L51" s="22"/>
      <c r="M51" s="7"/>
    </row>
    <row r="52" spans="1:13" s="9" customFormat="1" ht="33.75" customHeight="1" thickBot="1" x14ac:dyDescent="0.25">
      <c r="A52" s="853" t="s">
        <v>61</v>
      </c>
      <c r="B52" s="854"/>
      <c r="C52" s="855"/>
      <c r="D52" s="846" t="s">
        <v>98</v>
      </c>
      <c r="E52" s="811" t="s">
        <v>529</v>
      </c>
      <c r="F52" s="811" t="s">
        <v>530</v>
      </c>
      <c r="G52" s="811" t="s">
        <v>531</v>
      </c>
      <c r="H52" s="848" t="s">
        <v>508</v>
      </c>
      <c r="I52" s="849"/>
      <c r="J52" s="124"/>
      <c r="K52" s="105"/>
      <c r="L52" s="309"/>
      <c r="M52" s="7"/>
    </row>
    <row r="53" spans="1:13" s="9" customFormat="1" ht="17.25" thickBot="1" x14ac:dyDescent="0.25">
      <c r="A53" s="856"/>
      <c r="B53" s="857"/>
      <c r="C53" s="858"/>
      <c r="D53" s="847"/>
      <c r="E53" s="812"/>
      <c r="F53" s="812"/>
      <c r="G53" s="812"/>
      <c r="H53" s="522" t="s">
        <v>579</v>
      </c>
      <c r="I53" s="522" t="s">
        <v>28</v>
      </c>
      <c r="J53" s="124"/>
      <c r="K53" s="105"/>
      <c r="L53" s="309"/>
      <c r="M53" s="7"/>
    </row>
    <row r="54" spans="1:13" ht="26.25" customHeight="1" x14ac:dyDescent="0.2">
      <c r="A54" s="859" t="s">
        <v>527</v>
      </c>
      <c r="B54" s="860"/>
      <c r="C54" s="861"/>
      <c r="D54" s="523" t="s">
        <v>27</v>
      </c>
      <c r="E54" s="524">
        <f>E55+E56</f>
        <v>41164</v>
      </c>
      <c r="F54" s="523">
        <f>F55+F56</f>
        <v>41642</v>
      </c>
      <c r="G54" s="524">
        <f>G55+G56</f>
        <v>41795</v>
      </c>
      <c r="H54" s="525">
        <f>G54-E54</f>
        <v>631</v>
      </c>
      <c r="I54" s="461">
        <f>G54/E54*100</f>
        <v>101.53289281896802</v>
      </c>
      <c r="J54" s="285"/>
      <c r="L54" s="4"/>
      <c r="M54" s="27"/>
    </row>
    <row r="55" spans="1:13" ht="16.5" customHeight="1" x14ac:dyDescent="0.2">
      <c r="A55" s="841" t="s">
        <v>147</v>
      </c>
      <c r="B55" s="842"/>
      <c r="C55" s="843"/>
      <c r="D55" s="471" t="s">
        <v>27</v>
      </c>
      <c r="E55" s="451">
        <v>18591</v>
      </c>
      <c r="F55" s="471">
        <v>18230</v>
      </c>
      <c r="G55" s="451">
        <v>17800</v>
      </c>
      <c r="H55" s="525">
        <f t="shared" ref="H55:H60" si="4">G55-E55</f>
        <v>-791</v>
      </c>
      <c r="I55" s="461">
        <f t="shared" ref="I55:I60" si="5">G55/E55*100</f>
        <v>95.745253079447039</v>
      </c>
      <c r="J55" s="285"/>
      <c r="K55" s="844"/>
      <c r="L55" s="4"/>
    </row>
    <row r="56" spans="1:13" ht="16.5" customHeight="1" x14ac:dyDescent="0.2">
      <c r="A56" s="841" t="s">
        <v>148</v>
      </c>
      <c r="B56" s="842"/>
      <c r="C56" s="843"/>
      <c r="D56" s="471" t="s">
        <v>27</v>
      </c>
      <c r="E56" s="451">
        <v>22573</v>
      </c>
      <c r="F56" s="471">
        <v>23412</v>
      </c>
      <c r="G56" s="451">
        <v>23995</v>
      </c>
      <c r="H56" s="525">
        <f t="shared" si="4"/>
        <v>1422</v>
      </c>
      <c r="I56" s="461">
        <f t="shared" si="5"/>
        <v>106.29956142293891</v>
      </c>
      <c r="J56" s="285"/>
      <c r="K56" s="844"/>
      <c r="L56" s="4"/>
    </row>
    <row r="57" spans="1:13" ht="18" customHeight="1" x14ac:dyDescent="0.2">
      <c r="A57" s="838" t="s">
        <v>197</v>
      </c>
      <c r="B57" s="839"/>
      <c r="C57" s="840"/>
      <c r="D57" s="471"/>
      <c r="E57" s="451"/>
      <c r="F57" s="471"/>
      <c r="G57" s="451"/>
      <c r="H57" s="525"/>
      <c r="I57" s="461"/>
      <c r="J57" s="285"/>
      <c r="K57" s="844"/>
      <c r="L57" s="4"/>
    </row>
    <row r="58" spans="1:13" ht="19.5" customHeight="1" x14ac:dyDescent="0.2">
      <c r="A58" s="838" t="s">
        <v>540</v>
      </c>
      <c r="B58" s="839"/>
      <c r="C58" s="840"/>
      <c r="D58" s="471" t="s">
        <v>27</v>
      </c>
      <c r="E58" s="451">
        <f>E59+E60</f>
        <v>35789</v>
      </c>
      <c r="F58" s="471">
        <f>F59+F60</f>
        <v>38575</v>
      </c>
      <c r="G58" s="451">
        <f>G59+G60</f>
        <v>36154</v>
      </c>
      <c r="H58" s="525">
        <f t="shared" si="4"/>
        <v>365</v>
      </c>
      <c r="I58" s="461">
        <f t="shared" si="5"/>
        <v>101.01986643940877</v>
      </c>
      <c r="J58" s="285"/>
      <c r="K58" s="844"/>
      <c r="L58" s="4"/>
      <c r="M58" s="4"/>
    </row>
    <row r="59" spans="1:13" ht="16.5" customHeight="1" x14ac:dyDescent="0.2">
      <c r="A59" s="841" t="s">
        <v>147</v>
      </c>
      <c r="B59" s="842"/>
      <c r="C59" s="843"/>
      <c r="D59" s="471" t="s">
        <v>27</v>
      </c>
      <c r="E59" s="451">
        <v>17867</v>
      </c>
      <c r="F59" s="471">
        <v>17985</v>
      </c>
      <c r="G59" s="451">
        <v>16951</v>
      </c>
      <c r="H59" s="525">
        <f t="shared" si="4"/>
        <v>-916</v>
      </c>
      <c r="I59" s="461">
        <f t="shared" si="5"/>
        <v>94.873229977052659</v>
      </c>
      <c r="J59" s="285"/>
      <c r="K59" s="844"/>
      <c r="L59" s="4"/>
    </row>
    <row r="60" spans="1:13" ht="16.5" customHeight="1" x14ac:dyDescent="0.2">
      <c r="A60" s="841" t="s">
        <v>148</v>
      </c>
      <c r="B60" s="842"/>
      <c r="C60" s="843"/>
      <c r="D60" s="471" t="s">
        <v>27</v>
      </c>
      <c r="E60" s="451">
        <v>17922</v>
      </c>
      <c r="F60" s="471">
        <v>20590</v>
      </c>
      <c r="G60" s="451">
        <v>19203</v>
      </c>
      <c r="H60" s="525">
        <f t="shared" si="4"/>
        <v>1281</v>
      </c>
      <c r="I60" s="461">
        <f t="shared" si="5"/>
        <v>107.14763977234682</v>
      </c>
      <c r="J60" s="285"/>
      <c r="K60" s="844"/>
      <c r="L60" s="4"/>
      <c r="M60" s="4"/>
    </row>
    <row r="61" spans="1:13" ht="16.5" customHeight="1" x14ac:dyDescent="0.2">
      <c r="A61" s="838" t="s">
        <v>528</v>
      </c>
      <c r="B61" s="839"/>
      <c r="C61" s="840"/>
      <c r="D61" s="471" t="s">
        <v>27</v>
      </c>
      <c r="E61" s="451" t="s">
        <v>516</v>
      </c>
      <c r="F61" s="451" t="s">
        <v>516</v>
      </c>
      <c r="G61" s="451" t="s">
        <v>516</v>
      </c>
      <c r="H61" s="525"/>
      <c r="I61" s="461"/>
      <c r="J61" s="285"/>
      <c r="K61" s="844"/>
      <c r="L61" s="4"/>
      <c r="M61" s="27"/>
    </row>
    <row r="62" spans="1:13" ht="16.5" customHeight="1" x14ac:dyDescent="0.2">
      <c r="A62" s="841" t="s">
        <v>147</v>
      </c>
      <c r="B62" s="842"/>
      <c r="C62" s="843"/>
      <c r="D62" s="471" t="s">
        <v>27</v>
      </c>
      <c r="E62" s="451" t="s">
        <v>516</v>
      </c>
      <c r="F62" s="451" t="s">
        <v>516</v>
      </c>
      <c r="G62" s="451" t="s">
        <v>516</v>
      </c>
      <c r="H62" s="525"/>
      <c r="I62" s="461"/>
      <c r="J62" s="285"/>
      <c r="K62" s="844"/>
      <c r="L62" s="4"/>
    </row>
    <row r="63" spans="1:13" ht="16.5" customHeight="1" x14ac:dyDescent="0.2">
      <c r="A63" s="841" t="s">
        <v>148</v>
      </c>
      <c r="B63" s="842"/>
      <c r="C63" s="843"/>
      <c r="D63" s="471" t="s">
        <v>27</v>
      </c>
      <c r="E63" s="451" t="s">
        <v>516</v>
      </c>
      <c r="F63" s="451" t="s">
        <v>516</v>
      </c>
      <c r="G63" s="451" t="s">
        <v>516</v>
      </c>
      <c r="H63" s="525"/>
      <c r="I63" s="461"/>
      <c r="J63" s="285"/>
      <c r="K63" s="844"/>
      <c r="L63" s="4"/>
    </row>
    <row r="64" spans="1:13" ht="33.75" customHeight="1" thickBot="1" x14ac:dyDescent="0.25">
      <c r="A64" s="850" t="s">
        <v>210</v>
      </c>
      <c r="B64" s="851"/>
      <c r="C64" s="852"/>
      <c r="D64" s="526" t="s">
        <v>27</v>
      </c>
      <c r="E64" s="451" t="s">
        <v>516</v>
      </c>
      <c r="F64" s="451" t="s">
        <v>516</v>
      </c>
      <c r="G64" s="451" t="s">
        <v>516</v>
      </c>
      <c r="H64" s="527"/>
      <c r="I64" s="528"/>
      <c r="J64" s="281"/>
      <c r="K64" s="844"/>
      <c r="L64" s="4"/>
    </row>
    <row r="65" spans="1:10" ht="32.25" customHeight="1" x14ac:dyDescent="0.2">
      <c r="A65" s="831" t="s">
        <v>517</v>
      </c>
      <c r="B65" s="831"/>
      <c r="C65" s="831"/>
      <c r="D65" s="831"/>
      <c r="E65" s="831"/>
      <c r="F65" s="831"/>
      <c r="G65" s="831"/>
      <c r="H65" s="831"/>
      <c r="I65" s="831"/>
      <c r="J65" s="4"/>
    </row>
    <row r="66" spans="1:10" ht="15.75" x14ac:dyDescent="0.2">
      <c r="A66" s="845" t="s">
        <v>352</v>
      </c>
      <c r="B66" s="845"/>
      <c r="C66" s="845"/>
      <c r="D66" s="845"/>
      <c r="E66" s="845"/>
      <c r="F66" s="845"/>
      <c r="G66" s="845"/>
      <c r="H66" s="845"/>
      <c r="I66" s="845"/>
      <c r="J66" s="4"/>
    </row>
    <row r="72" spans="1:10" x14ac:dyDescent="0.2">
      <c r="B72" s="9"/>
      <c r="C72" s="9"/>
      <c r="D72" s="9"/>
      <c r="E72" s="9"/>
      <c r="F72" s="9"/>
      <c r="G72" s="9"/>
      <c r="H72" s="9"/>
      <c r="I72" s="9"/>
      <c r="J72" s="9"/>
    </row>
  </sheetData>
  <mergeCells count="72">
    <mergeCell ref="A1:J1"/>
    <mergeCell ref="D2:I2"/>
    <mergeCell ref="A3:A5"/>
    <mergeCell ref="E3:E5"/>
    <mergeCell ref="G3:G5"/>
    <mergeCell ref="H3:I4"/>
    <mergeCell ref="B3:C5"/>
    <mergeCell ref="F3:F5"/>
    <mergeCell ref="D3:D5"/>
    <mergeCell ref="K55:K64"/>
    <mergeCell ref="A66:I66"/>
    <mergeCell ref="A50:I50"/>
    <mergeCell ref="D52:D53"/>
    <mergeCell ref="H52:I52"/>
    <mergeCell ref="G52:G53"/>
    <mergeCell ref="F52:F53"/>
    <mergeCell ref="E52:E53"/>
    <mergeCell ref="A63:C63"/>
    <mergeCell ref="A61:C61"/>
    <mergeCell ref="A64:C64"/>
    <mergeCell ref="A52:C53"/>
    <mergeCell ref="A54:C54"/>
    <mergeCell ref="A55:C55"/>
    <mergeCell ref="A56:C56"/>
    <mergeCell ref="A57:C57"/>
    <mergeCell ref="A37:C37"/>
    <mergeCell ref="D35:D36"/>
    <mergeCell ref="A35:C36"/>
    <mergeCell ref="A65:I65"/>
    <mergeCell ref="A44:B44"/>
    <mergeCell ref="A45:B45"/>
    <mergeCell ref="A46:B46"/>
    <mergeCell ref="A47:I47"/>
    <mergeCell ref="A48:I48"/>
    <mergeCell ref="A58:C58"/>
    <mergeCell ref="A59:C59"/>
    <mergeCell ref="A60:C60"/>
    <mergeCell ref="A62:C62"/>
    <mergeCell ref="B6:C6"/>
    <mergeCell ref="A41:C41"/>
    <mergeCell ref="A42:C42"/>
    <mergeCell ref="A43:C43"/>
    <mergeCell ref="E35:E36"/>
    <mergeCell ref="A28:I28"/>
    <mergeCell ref="A29:I29"/>
    <mergeCell ref="A30:I30"/>
    <mergeCell ref="A31:I31"/>
    <mergeCell ref="A33:I33"/>
    <mergeCell ref="G35:G36"/>
    <mergeCell ref="H35:I35"/>
    <mergeCell ref="F35:F36"/>
    <mergeCell ref="A38:C38"/>
    <mergeCell ref="A39:C39"/>
    <mergeCell ref="A40:C4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18:C18"/>
    <mergeCell ref="B19:C19"/>
    <mergeCell ref="B20:C20"/>
    <mergeCell ref="B21:C21"/>
    <mergeCell ref="B22:C22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2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view="pageBreakPreview" zoomScale="70" zoomScaleNormal="80" zoomScaleSheetLayoutView="70" workbookViewId="0">
      <selection activeCell="N5" sqref="N5"/>
    </sheetView>
  </sheetViews>
  <sheetFormatPr defaultColWidth="9.140625" defaultRowHeight="12.75" x14ac:dyDescent="0.2"/>
  <cols>
    <col min="1" max="1" width="47.85546875" style="61" customWidth="1"/>
    <col min="2" max="2" width="10.85546875" style="61" customWidth="1"/>
    <col min="3" max="3" width="16.28515625" style="61" customWidth="1"/>
    <col min="4" max="4" width="17.28515625" style="61" customWidth="1"/>
    <col min="5" max="5" width="15.42578125" style="61" customWidth="1"/>
    <col min="6" max="6" width="17.140625" style="61" customWidth="1"/>
    <col min="7" max="7" width="22" style="61" customWidth="1"/>
    <col min="8" max="8" width="19.7109375" style="61" customWidth="1"/>
    <col min="9" max="16384" width="9.140625" style="61"/>
  </cols>
  <sheetData>
    <row r="1" spans="1:13" ht="24.75" customHeight="1" x14ac:dyDescent="0.3">
      <c r="A1" s="886" t="s">
        <v>38</v>
      </c>
      <c r="B1" s="886"/>
      <c r="C1" s="886"/>
      <c r="D1" s="886"/>
      <c r="E1" s="886"/>
      <c r="F1" s="886"/>
      <c r="G1" s="886"/>
      <c r="H1" s="886"/>
    </row>
    <row r="2" spans="1:13" ht="15.75" customHeight="1" thickBot="1" x14ac:dyDescent="0.25">
      <c r="A2" s="125"/>
      <c r="B2" s="125"/>
      <c r="C2" s="125"/>
      <c r="D2" s="125"/>
      <c r="E2" s="125"/>
      <c r="F2" s="125"/>
      <c r="H2" s="8"/>
    </row>
    <row r="3" spans="1:13" ht="76.5" customHeight="1" thickBot="1" x14ac:dyDescent="0.25">
      <c r="A3" s="773" t="s">
        <v>61</v>
      </c>
      <c r="B3" s="775" t="s">
        <v>240</v>
      </c>
      <c r="C3" s="887" t="s">
        <v>59</v>
      </c>
      <c r="D3" s="888"/>
      <c r="E3" s="888"/>
      <c r="F3" s="889"/>
      <c r="G3" s="448" t="s">
        <v>580</v>
      </c>
      <c r="H3" s="331" t="s">
        <v>55</v>
      </c>
      <c r="M3" s="23"/>
    </row>
    <row r="4" spans="1:13" ht="66.75" customHeight="1" thickBot="1" x14ac:dyDescent="0.25">
      <c r="A4" s="774"/>
      <c r="B4" s="774"/>
      <c r="C4" s="529" t="s">
        <v>518</v>
      </c>
      <c r="D4" s="331" t="s">
        <v>521</v>
      </c>
      <c r="E4" s="530" t="s">
        <v>519</v>
      </c>
      <c r="F4" s="331" t="s">
        <v>482</v>
      </c>
      <c r="G4" s="448" t="s">
        <v>521</v>
      </c>
      <c r="H4" s="448" t="s">
        <v>519</v>
      </c>
      <c r="M4" s="75"/>
    </row>
    <row r="5" spans="1:13" ht="36.75" customHeight="1" x14ac:dyDescent="0.2">
      <c r="A5" s="131" t="s">
        <v>140</v>
      </c>
      <c r="B5" s="138" t="s">
        <v>27</v>
      </c>
      <c r="C5" s="340">
        <v>1621</v>
      </c>
      <c r="D5" s="474">
        <v>1695</v>
      </c>
      <c r="E5" s="478">
        <v>1652</v>
      </c>
      <c r="F5" s="478">
        <f>E5-C5</f>
        <v>31</v>
      </c>
      <c r="G5" s="478">
        <v>1646</v>
      </c>
      <c r="H5" s="478">
        <v>19100</v>
      </c>
      <c r="M5" s="75"/>
    </row>
    <row r="6" spans="1:13" ht="20.25" customHeight="1" thickBot="1" x14ac:dyDescent="0.25">
      <c r="A6" s="132" t="s">
        <v>30</v>
      </c>
      <c r="B6" s="136" t="s">
        <v>27</v>
      </c>
      <c r="C6" s="341">
        <v>973</v>
      </c>
      <c r="D6" s="476">
        <v>976</v>
      </c>
      <c r="E6" s="479">
        <v>989</v>
      </c>
      <c r="F6" s="479">
        <f t="shared" ref="F6:F9" si="0">E6-C6</f>
        <v>16</v>
      </c>
      <c r="G6" s="366">
        <v>626</v>
      </c>
      <c r="H6" s="479">
        <v>14500</v>
      </c>
      <c r="M6" s="75"/>
    </row>
    <row r="7" spans="1:13" ht="35.25" customHeight="1" thickBot="1" x14ac:dyDescent="0.25">
      <c r="A7" s="133" t="s">
        <v>37</v>
      </c>
      <c r="B7" s="137" t="s">
        <v>28</v>
      </c>
      <c r="C7" s="342">
        <v>0.8</v>
      </c>
      <c r="D7" s="364">
        <v>0.8</v>
      </c>
      <c r="E7" s="362">
        <v>0.8</v>
      </c>
      <c r="F7" s="478">
        <f t="shared" si="0"/>
        <v>0</v>
      </c>
      <c r="G7" s="362">
        <v>0.9</v>
      </c>
      <c r="H7" s="394">
        <v>1</v>
      </c>
      <c r="M7" s="75"/>
    </row>
    <row r="8" spans="1:13" ht="54.75" customHeight="1" thickBot="1" x14ac:dyDescent="0.25">
      <c r="A8" s="134" t="s">
        <v>367</v>
      </c>
      <c r="B8" s="137" t="s">
        <v>278</v>
      </c>
      <c r="C8" s="343">
        <v>2204</v>
      </c>
      <c r="D8" s="365">
        <v>2236</v>
      </c>
      <c r="E8" s="363">
        <v>2253</v>
      </c>
      <c r="F8" s="478">
        <f>E8-C8</f>
        <v>49</v>
      </c>
      <c r="G8" s="367">
        <v>243</v>
      </c>
      <c r="H8" s="330">
        <v>50100</v>
      </c>
      <c r="M8" s="75"/>
    </row>
    <row r="9" spans="1:13" ht="43.5" customHeight="1" thickBot="1" x14ac:dyDescent="0.25">
      <c r="A9" s="135" t="s">
        <v>45</v>
      </c>
      <c r="B9" s="137" t="s">
        <v>27</v>
      </c>
      <c r="C9" s="342">
        <v>0.7</v>
      </c>
      <c r="D9" s="364">
        <v>0.7</v>
      </c>
      <c r="E9" s="362">
        <v>0.7</v>
      </c>
      <c r="F9" s="330">
        <f t="shared" si="0"/>
        <v>0</v>
      </c>
      <c r="G9" s="362">
        <v>0.8</v>
      </c>
      <c r="H9" s="488">
        <v>0.38</v>
      </c>
    </row>
    <row r="10" spans="1:13" ht="33" hidden="1" x14ac:dyDescent="0.2">
      <c r="A10" s="82" t="s">
        <v>143</v>
      </c>
      <c r="B10" s="83"/>
      <c r="C10" s="106"/>
      <c r="D10" s="315"/>
      <c r="E10" s="315"/>
      <c r="F10" s="84"/>
      <c r="G10" s="85"/>
      <c r="H10" s="128"/>
    </row>
    <row r="11" spans="1:13" ht="16.5" hidden="1" customHeight="1" x14ac:dyDescent="0.2">
      <c r="A11" s="86" t="s">
        <v>144</v>
      </c>
      <c r="B11" s="87" t="s">
        <v>28</v>
      </c>
      <c r="C11" s="344">
        <v>21.5</v>
      </c>
      <c r="D11" s="1"/>
      <c r="E11" s="1">
        <v>29.4</v>
      </c>
      <c r="F11" s="88">
        <f>E11-C11</f>
        <v>7.8999999999999986</v>
      </c>
      <c r="G11" s="89"/>
      <c r="H11" s="129"/>
    </row>
    <row r="12" spans="1:13" ht="16.5" hidden="1" customHeight="1" x14ac:dyDescent="0.2">
      <c r="A12" s="86" t="s">
        <v>145</v>
      </c>
      <c r="B12" s="87" t="s">
        <v>28</v>
      </c>
      <c r="C12" s="344">
        <v>69.2</v>
      </c>
      <c r="D12" s="1"/>
      <c r="E12" s="1">
        <v>64.7</v>
      </c>
      <c r="F12" s="88">
        <f>E12-C12</f>
        <v>-4.5</v>
      </c>
      <c r="G12" s="89"/>
      <c r="H12" s="129"/>
    </row>
    <row r="13" spans="1:13" ht="17.25" hidden="1" customHeight="1" thickBot="1" x14ac:dyDescent="0.25">
      <c r="A13" s="90" t="s">
        <v>146</v>
      </c>
      <c r="B13" s="91" t="s">
        <v>28</v>
      </c>
      <c r="C13" s="345">
        <v>9.3000000000000007</v>
      </c>
      <c r="D13" s="316"/>
      <c r="E13" s="316">
        <v>5.9</v>
      </c>
      <c r="F13" s="81">
        <f>E13-C13</f>
        <v>-3.4000000000000004</v>
      </c>
      <c r="G13" s="92"/>
      <c r="H13" s="130"/>
    </row>
    <row r="14" spans="1:13" ht="17.25" customHeight="1" x14ac:dyDescent="0.2">
      <c r="A14" s="24" t="s">
        <v>381</v>
      </c>
      <c r="B14" s="44"/>
      <c r="C14" s="1"/>
      <c r="D14" s="1"/>
      <c r="E14" s="1"/>
      <c r="F14" s="1"/>
      <c r="G14" s="60"/>
      <c r="H14" s="60"/>
    </row>
    <row r="15" spans="1:13" s="4" customFormat="1" ht="40.5" customHeight="1" x14ac:dyDescent="0.2">
      <c r="A15" s="68"/>
      <c r="B15" s="67"/>
      <c r="C15" s="67"/>
      <c r="D15" s="67"/>
      <c r="E15" s="67"/>
      <c r="F15" s="67"/>
      <c r="G15" s="67"/>
      <c r="H15" s="67"/>
      <c r="I15" s="67"/>
    </row>
    <row r="16" spans="1:13" s="4" customFormat="1" ht="19.5" customHeight="1" x14ac:dyDescent="0.25">
      <c r="A16" s="5"/>
      <c r="B16" s="69"/>
      <c r="C16" s="42"/>
      <c r="D16" s="42"/>
      <c r="E16" s="76"/>
    </row>
    <row r="17" spans="1:18" s="4" customFormat="1" ht="19.5" customHeight="1" x14ac:dyDescent="0.25">
      <c r="A17" s="5"/>
      <c r="B17" s="69"/>
      <c r="C17" s="42"/>
      <c r="D17" s="42"/>
      <c r="E17" s="76"/>
    </row>
    <row r="18" spans="1:18" s="4" customFormat="1" ht="21.75" customHeight="1" x14ac:dyDescent="0.25">
      <c r="A18" s="5"/>
      <c r="B18" s="69"/>
      <c r="C18" s="42"/>
      <c r="D18" s="42"/>
      <c r="E18" s="76"/>
    </row>
    <row r="19" spans="1:18" s="4" customFormat="1" ht="19.5" customHeight="1" x14ac:dyDescent="0.25">
      <c r="A19" s="5"/>
      <c r="B19" s="69"/>
      <c r="C19" s="42"/>
      <c r="D19" s="42"/>
      <c r="E19" s="76"/>
    </row>
    <row r="20" spans="1:18" s="4" customFormat="1" ht="19.5" customHeight="1" x14ac:dyDescent="0.25">
      <c r="A20" s="5"/>
      <c r="B20" s="69"/>
      <c r="C20" s="42"/>
      <c r="D20" s="42"/>
      <c r="E20" s="76"/>
    </row>
    <row r="21" spans="1:18" s="4" customFormat="1" ht="19.5" customHeight="1" x14ac:dyDescent="0.25">
      <c r="A21" s="5"/>
      <c r="B21" s="69"/>
      <c r="C21" s="42"/>
      <c r="D21" s="42"/>
      <c r="E21" s="76"/>
    </row>
    <row r="22" spans="1:18" s="4" customFormat="1" ht="19.5" customHeight="1" x14ac:dyDescent="0.25">
      <c r="A22" s="5"/>
      <c r="B22" s="69"/>
      <c r="C22" s="42"/>
      <c r="D22" s="42"/>
      <c r="E22" s="76"/>
      <c r="P22" s="19"/>
      <c r="Q22" s="28"/>
      <c r="R22" s="28"/>
    </row>
    <row r="23" spans="1:18" s="4" customFormat="1" ht="19.5" customHeight="1" x14ac:dyDescent="0.25">
      <c r="A23" s="5"/>
      <c r="B23" s="69"/>
      <c r="C23" s="42"/>
      <c r="D23" s="42"/>
      <c r="E23" s="76"/>
      <c r="P23" s="19"/>
      <c r="Q23" s="28"/>
      <c r="R23" s="28"/>
    </row>
    <row r="24" spans="1:18" ht="15.75" x14ac:dyDescent="0.25">
      <c r="P24" s="19"/>
      <c r="Q24" s="28"/>
      <c r="R24" s="28"/>
    </row>
    <row r="25" spans="1:18" ht="15.75" x14ac:dyDescent="0.25">
      <c r="P25" s="19"/>
      <c r="Q25" s="28"/>
      <c r="R25" s="28"/>
    </row>
    <row r="26" spans="1:18" ht="15.75" x14ac:dyDescent="0.25">
      <c r="P26" s="19"/>
      <c r="Q26" s="28"/>
      <c r="R26" s="28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4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8"/>
  <sheetViews>
    <sheetView view="pageBreakPreview" zoomScale="60" zoomScalePageLayoutView="80" workbookViewId="0">
      <selection activeCell="R117" sqref="R117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85546875" style="4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91" t="s">
        <v>452</v>
      </c>
      <c r="B1" s="891"/>
      <c r="C1" s="891"/>
      <c r="D1" s="891"/>
      <c r="E1" s="891"/>
      <c r="F1" s="891"/>
      <c r="G1" s="891"/>
      <c r="H1" s="891"/>
      <c r="I1" s="891"/>
      <c r="J1" s="891"/>
      <c r="K1" s="30"/>
      <c r="L1" s="18"/>
      <c r="M1" s="18"/>
    </row>
    <row r="2" spans="1:13" ht="22.5" customHeight="1" thickBot="1" x14ac:dyDescent="0.3">
      <c r="A2" s="902"/>
      <c r="B2" s="894" t="s">
        <v>205</v>
      </c>
      <c r="C2" s="895"/>
      <c r="D2" s="896"/>
      <c r="E2" s="894" t="s">
        <v>55</v>
      </c>
      <c r="F2" s="895"/>
      <c r="G2" s="896"/>
      <c r="H2" s="905" t="s">
        <v>24</v>
      </c>
      <c r="I2" s="895"/>
      <c r="J2" s="896"/>
      <c r="K2" s="16"/>
      <c r="L2" s="18"/>
      <c r="M2" s="18"/>
    </row>
    <row r="3" spans="1:13" ht="14.25" x14ac:dyDescent="0.2">
      <c r="A3" s="903"/>
      <c r="B3" s="906" t="s">
        <v>21</v>
      </c>
      <c r="C3" s="907" t="s">
        <v>25</v>
      </c>
      <c r="D3" s="892" t="s">
        <v>485</v>
      </c>
      <c r="E3" s="897" t="s">
        <v>21</v>
      </c>
      <c r="F3" s="899" t="s">
        <v>25</v>
      </c>
      <c r="G3" s="901" t="s">
        <v>485</v>
      </c>
      <c r="H3" s="908" t="s">
        <v>21</v>
      </c>
      <c r="I3" s="907" t="s">
        <v>25</v>
      </c>
      <c r="J3" s="892" t="s">
        <v>486</v>
      </c>
      <c r="K3" s="17"/>
      <c r="L3" s="17"/>
      <c r="M3" s="17"/>
    </row>
    <row r="4" spans="1:13" ht="50.25" customHeight="1" thickBot="1" x14ac:dyDescent="0.25">
      <c r="A4" s="904"/>
      <c r="B4" s="898"/>
      <c r="C4" s="900"/>
      <c r="D4" s="893"/>
      <c r="E4" s="898"/>
      <c r="F4" s="900"/>
      <c r="G4" s="893"/>
      <c r="H4" s="909"/>
      <c r="I4" s="900"/>
      <c r="J4" s="893"/>
      <c r="K4" s="17"/>
      <c r="L4" s="17"/>
      <c r="M4" s="17"/>
    </row>
    <row r="5" spans="1:13" ht="16.5" hidden="1" x14ac:dyDescent="0.25">
      <c r="A5" s="531" t="s">
        <v>9</v>
      </c>
      <c r="B5" s="532">
        <v>2679.4</v>
      </c>
      <c r="C5" s="533">
        <v>101.1</v>
      </c>
      <c r="D5" s="534">
        <v>101.1</v>
      </c>
      <c r="E5" s="532">
        <v>1662.34</v>
      </c>
      <c r="F5" s="535">
        <f>E5/1645.8*100</f>
        <v>101.00498237938996</v>
      </c>
      <c r="G5" s="536">
        <f t="shared" ref="G5:G10" si="0">E5/1645.8*100</f>
        <v>101.00498237938996</v>
      </c>
      <c r="H5" s="532">
        <v>1506.8</v>
      </c>
      <c r="I5" s="533">
        <v>102.2</v>
      </c>
      <c r="J5" s="534">
        <v>102.2</v>
      </c>
      <c r="K5" s="17"/>
      <c r="L5" s="17"/>
      <c r="M5" s="17"/>
    </row>
    <row r="6" spans="1:13" ht="16.5" hidden="1" x14ac:dyDescent="0.25">
      <c r="A6" s="537" t="s">
        <v>10</v>
      </c>
      <c r="B6" s="538">
        <v>2703.1</v>
      </c>
      <c r="C6" s="539">
        <v>100.9</v>
      </c>
      <c r="D6" s="540">
        <v>102</v>
      </c>
      <c r="E6" s="538">
        <v>1671.55</v>
      </c>
      <c r="F6" s="541">
        <f t="shared" ref="F6:F11" si="1">E6/E5*100</f>
        <v>100.55403828338368</v>
      </c>
      <c r="G6" s="542">
        <f t="shared" si="0"/>
        <v>101.56458864989671</v>
      </c>
      <c r="H6" s="538">
        <v>1524.3</v>
      </c>
      <c r="I6" s="539">
        <v>101.2</v>
      </c>
      <c r="J6" s="540">
        <v>103.4</v>
      </c>
      <c r="K6" s="17"/>
      <c r="L6" s="17"/>
      <c r="M6" s="17"/>
    </row>
    <row r="7" spans="1:13" ht="16.5" hidden="1" x14ac:dyDescent="0.25">
      <c r="A7" s="537" t="s">
        <v>11</v>
      </c>
      <c r="B7" s="538">
        <v>2800.3</v>
      </c>
      <c r="C7" s="539">
        <v>103.6</v>
      </c>
      <c r="D7" s="540">
        <v>105.6</v>
      </c>
      <c r="E7" s="538">
        <v>1684.83</v>
      </c>
      <c r="F7" s="541">
        <f t="shared" si="1"/>
        <v>100.79447219646435</v>
      </c>
      <c r="G7" s="542">
        <f t="shared" si="0"/>
        <v>102.37149106817354</v>
      </c>
      <c r="H7" s="538">
        <v>1542.5</v>
      </c>
      <c r="I7" s="539">
        <v>101.2</v>
      </c>
      <c r="J7" s="540">
        <v>104.7</v>
      </c>
      <c r="K7" s="17"/>
      <c r="L7" s="17"/>
      <c r="M7" s="17"/>
    </row>
    <row r="8" spans="1:13" ht="16.5" hidden="1" x14ac:dyDescent="0.25">
      <c r="A8" s="537" t="s">
        <v>12</v>
      </c>
      <c r="B8" s="538">
        <v>2903.6</v>
      </c>
      <c r="C8" s="539">
        <v>103.7</v>
      </c>
      <c r="D8" s="540">
        <v>109.5</v>
      </c>
      <c r="E8" s="538">
        <v>1703.7</v>
      </c>
      <c r="F8" s="541">
        <f t="shared" si="1"/>
        <v>101.11999430209578</v>
      </c>
      <c r="G8" s="542">
        <f t="shared" si="0"/>
        <v>103.51804593510757</v>
      </c>
      <c r="H8" s="538">
        <v>1555.4</v>
      </c>
      <c r="I8" s="539">
        <v>100.8</v>
      </c>
      <c r="J8" s="540">
        <v>105.5</v>
      </c>
      <c r="K8" s="17"/>
      <c r="L8" s="16"/>
      <c r="M8" s="16"/>
    </row>
    <row r="9" spans="1:13" ht="16.5" hidden="1" x14ac:dyDescent="0.25">
      <c r="A9" s="537" t="s">
        <v>13</v>
      </c>
      <c r="B9" s="538">
        <v>2944.1</v>
      </c>
      <c r="C9" s="539">
        <v>101.4</v>
      </c>
      <c r="D9" s="540">
        <v>111.1</v>
      </c>
      <c r="E9" s="538">
        <v>1752.4</v>
      </c>
      <c r="F9" s="541">
        <f t="shared" si="1"/>
        <v>102.85848447496626</v>
      </c>
      <c r="G9" s="542">
        <f t="shared" si="0"/>
        <v>106.47709320695104</v>
      </c>
      <c r="H9" s="538">
        <v>1589.8</v>
      </c>
      <c r="I9" s="539">
        <v>102.2</v>
      </c>
      <c r="J9" s="540">
        <v>107.9</v>
      </c>
      <c r="K9" s="11"/>
      <c r="L9" s="11"/>
      <c r="M9" s="11"/>
    </row>
    <row r="10" spans="1:13" ht="16.5" hidden="1" x14ac:dyDescent="0.25">
      <c r="A10" s="537" t="s">
        <v>14</v>
      </c>
      <c r="B10" s="538">
        <v>2989.1</v>
      </c>
      <c r="C10" s="539">
        <v>101.5</v>
      </c>
      <c r="D10" s="540">
        <v>112.8</v>
      </c>
      <c r="E10" s="538">
        <v>1769.4</v>
      </c>
      <c r="F10" s="541">
        <f t="shared" si="1"/>
        <v>100.97009815110705</v>
      </c>
      <c r="G10" s="542">
        <f t="shared" si="0"/>
        <v>107.5100255195042</v>
      </c>
      <c r="H10" s="538">
        <v>1666.3</v>
      </c>
      <c r="I10" s="539">
        <v>102.2</v>
      </c>
      <c r="J10" s="540">
        <v>113.1</v>
      </c>
      <c r="K10" s="11"/>
      <c r="L10" s="11"/>
      <c r="M10" s="11"/>
    </row>
    <row r="11" spans="1:13" ht="16.5" hidden="1" x14ac:dyDescent="0.25">
      <c r="A11" s="537" t="s">
        <v>110</v>
      </c>
      <c r="B11" s="538">
        <v>2970.1</v>
      </c>
      <c r="C11" s="539">
        <v>99.4</v>
      </c>
      <c r="D11" s="540">
        <v>112</v>
      </c>
      <c r="E11" s="538">
        <v>1775.6</v>
      </c>
      <c r="F11" s="541">
        <f t="shared" si="1"/>
        <v>100.35040126596586</v>
      </c>
      <c r="G11" s="542">
        <f>E11/1645.8*100</f>
        <v>107.88674200996475</v>
      </c>
      <c r="H11" s="538">
        <v>1726.5</v>
      </c>
      <c r="I11" s="541">
        <f t="shared" ref="I11:I17" si="2">H11/H10*100</f>
        <v>103.61279481485927</v>
      </c>
      <c r="J11" s="542">
        <f>H11/1473.8*100</f>
        <v>117.14615280227983</v>
      </c>
      <c r="K11" s="11"/>
      <c r="L11" s="11"/>
      <c r="M11" s="11"/>
    </row>
    <row r="12" spans="1:13" ht="16.5" hidden="1" x14ac:dyDescent="0.25">
      <c r="A12" s="537" t="s">
        <v>117</v>
      </c>
      <c r="B12" s="538">
        <v>2889.4</v>
      </c>
      <c r="C12" s="541">
        <f t="shared" ref="C12:C17" si="3">B12/B11*100</f>
        <v>97.282919767011222</v>
      </c>
      <c r="D12" s="543">
        <f>B12/2650.25*100</f>
        <v>109.0236770116027</v>
      </c>
      <c r="E12" s="538">
        <v>1783.1</v>
      </c>
      <c r="F12" s="541">
        <f t="shared" ref="F12:F17" si="4">E12/E11*100</f>
        <v>100.42239243072764</v>
      </c>
      <c r="G12" s="542">
        <f>E12/1645.8*100</f>
        <v>108.3424474419735</v>
      </c>
      <c r="H12" s="538">
        <v>1656.9</v>
      </c>
      <c r="I12" s="541">
        <f t="shared" si="2"/>
        <v>95.968722849695922</v>
      </c>
      <c r="J12" s="542">
        <f>H12/1473.8*100</f>
        <v>112.42366671190123</v>
      </c>
      <c r="K12" s="11"/>
      <c r="L12" s="11"/>
      <c r="M12" s="11"/>
    </row>
    <row r="13" spans="1:13" ht="16.5" hidden="1" x14ac:dyDescent="0.25">
      <c r="A13" s="544" t="s">
        <v>123</v>
      </c>
      <c r="B13" s="545">
        <v>2726.8</v>
      </c>
      <c r="C13" s="546">
        <f t="shared" si="3"/>
        <v>94.372534090122514</v>
      </c>
      <c r="D13" s="547">
        <f>B13/2650.25*100</f>
        <v>102.88840675407982</v>
      </c>
      <c r="E13" s="545">
        <v>1718.9</v>
      </c>
      <c r="F13" s="546">
        <f t="shared" si="4"/>
        <v>96.399528910324733</v>
      </c>
      <c r="G13" s="548">
        <f>E13/1645.8*100</f>
        <v>104.44160894397862</v>
      </c>
      <c r="H13" s="545">
        <v>1640.4</v>
      </c>
      <c r="I13" s="546">
        <f t="shared" si="2"/>
        <v>99.004164403403948</v>
      </c>
      <c r="J13" s="548">
        <f>H13/1473.8*100</f>
        <v>111.30411181978559</v>
      </c>
      <c r="K13" s="11"/>
      <c r="L13" s="11"/>
      <c r="M13" s="11"/>
    </row>
    <row r="14" spans="1:13" ht="16.5" hidden="1" x14ac:dyDescent="0.25">
      <c r="A14" s="544" t="s">
        <v>124</v>
      </c>
      <c r="B14" s="545">
        <v>2842.3</v>
      </c>
      <c r="C14" s="546">
        <f t="shared" si="3"/>
        <v>104.23573419392696</v>
      </c>
      <c r="D14" s="547">
        <f>B14/2650.25*100</f>
        <v>107.24648618054901</v>
      </c>
      <c r="E14" s="545">
        <v>1788.9</v>
      </c>
      <c r="F14" s="546">
        <f t="shared" si="4"/>
        <v>104.07237186572809</v>
      </c>
      <c r="G14" s="548">
        <f>E14/1645.8*100</f>
        <v>108.69485964272695</v>
      </c>
      <c r="H14" s="545">
        <v>1706.3</v>
      </c>
      <c r="I14" s="546">
        <f t="shared" si="2"/>
        <v>104.01731285052425</v>
      </c>
      <c r="J14" s="548">
        <f>H14/1473.8*100</f>
        <v>115.77554620708372</v>
      </c>
      <c r="K14" s="11"/>
      <c r="L14" s="11"/>
      <c r="M14" s="11"/>
    </row>
    <row r="15" spans="1:13" ht="17.25" hidden="1" thickBot="1" x14ac:dyDescent="0.3">
      <c r="A15" s="544" t="s">
        <v>128</v>
      </c>
      <c r="B15" s="545">
        <v>2955.4</v>
      </c>
      <c r="C15" s="546">
        <f t="shared" si="3"/>
        <v>103.97917179748795</v>
      </c>
      <c r="D15" s="547">
        <f>B15/2650.25*100</f>
        <v>111.51400811244223</v>
      </c>
      <c r="E15" s="545">
        <v>1847.5</v>
      </c>
      <c r="F15" s="546">
        <f t="shared" si="4"/>
        <v>103.27575605120465</v>
      </c>
      <c r="G15" s="548">
        <f>E15/1645.8*100</f>
        <v>112.25543808482198</v>
      </c>
      <c r="H15" s="545">
        <v>1754.5</v>
      </c>
      <c r="I15" s="546">
        <f t="shared" si="2"/>
        <v>102.82482564613491</v>
      </c>
      <c r="J15" s="548">
        <f>H15/1473.8*100</f>
        <v>119.04600352829422</v>
      </c>
      <c r="K15" s="11"/>
      <c r="L15" s="11"/>
      <c r="M15" s="11"/>
    </row>
    <row r="16" spans="1:13" ht="33" hidden="1" x14ac:dyDescent="0.25">
      <c r="A16" s="549" t="s">
        <v>130</v>
      </c>
      <c r="B16" s="532">
        <v>3026.4</v>
      </c>
      <c r="C16" s="535">
        <f t="shared" si="3"/>
        <v>102.40238208025987</v>
      </c>
      <c r="D16" s="550">
        <f>B16/B16*100</f>
        <v>100</v>
      </c>
      <c r="E16" s="551">
        <v>1922.04</v>
      </c>
      <c r="F16" s="535">
        <f t="shared" si="4"/>
        <v>104.03464140730716</v>
      </c>
      <c r="G16" s="536">
        <f>E16/E16*100</f>
        <v>100</v>
      </c>
      <c r="H16" s="551">
        <v>1802</v>
      </c>
      <c r="I16" s="535">
        <f t="shared" si="2"/>
        <v>102.70732402393845</v>
      </c>
      <c r="J16" s="536">
        <f>H16/H16*100</f>
        <v>100</v>
      </c>
      <c r="K16" s="11"/>
      <c r="L16" s="11"/>
      <c r="M16" s="11"/>
    </row>
    <row r="17" spans="1:13" ht="16.5" hidden="1" x14ac:dyDescent="0.25">
      <c r="A17" s="552" t="s">
        <v>9</v>
      </c>
      <c r="B17" s="553">
        <v>3049.23</v>
      </c>
      <c r="C17" s="546">
        <f t="shared" si="3"/>
        <v>100.75436161776368</v>
      </c>
      <c r="D17" s="547">
        <f>B17/B16*100</f>
        <v>100.75436161776368</v>
      </c>
      <c r="E17" s="553">
        <v>2038.6</v>
      </c>
      <c r="F17" s="546">
        <f t="shared" si="4"/>
        <v>106.06438991904434</v>
      </c>
      <c r="G17" s="548">
        <f>E17/1922*100</f>
        <v>106.06659729448491</v>
      </c>
      <c r="H17" s="553">
        <v>1880</v>
      </c>
      <c r="I17" s="546">
        <f t="shared" si="2"/>
        <v>104.32852386237515</v>
      </c>
      <c r="J17" s="548">
        <f>H17/1802*100</f>
        <v>104.32852386237515</v>
      </c>
      <c r="K17" s="11"/>
      <c r="L17" s="11"/>
      <c r="M17" s="11"/>
    </row>
    <row r="18" spans="1:13" ht="16.5" hidden="1" x14ac:dyDescent="0.25">
      <c r="A18" s="552" t="s">
        <v>10</v>
      </c>
      <c r="B18" s="553">
        <v>3222.24</v>
      </c>
      <c r="C18" s="546">
        <f t="shared" ref="C18:C23" si="5">B18/B17*100</f>
        <v>105.67389144144586</v>
      </c>
      <c r="D18" s="547">
        <f>B18/B16*100</f>
        <v>106.4710547184774</v>
      </c>
      <c r="E18" s="553">
        <v>2109.6</v>
      </c>
      <c r="F18" s="546">
        <f t="shared" ref="F18:F23" si="6">E18/E17*100</f>
        <v>103.48278230157952</v>
      </c>
      <c r="G18" s="548">
        <f>E18/E16*100</f>
        <v>109.75838171942311</v>
      </c>
      <c r="H18" s="553">
        <v>1941</v>
      </c>
      <c r="I18" s="546">
        <f t="shared" ref="I18:I23" si="7">H18/H17*100</f>
        <v>103.24468085106382</v>
      </c>
      <c r="J18" s="548">
        <f>H18/H16*100</f>
        <v>107.71365149833518</v>
      </c>
      <c r="K18" s="11"/>
      <c r="L18" s="11"/>
      <c r="M18" s="11"/>
    </row>
    <row r="19" spans="1:13" ht="16.5" hidden="1" x14ac:dyDescent="0.25">
      <c r="A19" s="552" t="s">
        <v>11</v>
      </c>
      <c r="B19" s="553">
        <v>3317.51</v>
      </c>
      <c r="C19" s="546">
        <f t="shared" si="5"/>
        <v>102.95663885992354</v>
      </c>
      <c r="D19" s="547">
        <f>B19/B16*100</f>
        <v>109.61901929685436</v>
      </c>
      <c r="E19" s="553">
        <v>2179.4</v>
      </c>
      <c r="F19" s="546">
        <f t="shared" si="6"/>
        <v>103.3086841107319</v>
      </c>
      <c r="G19" s="548">
        <f>E19/E16*100</f>
        <v>113.38993985557013</v>
      </c>
      <c r="H19" s="553">
        <v>1993.5</v>
      </c>
      <c r="I19" s="546">
        <f t="shared" si="7"/>
        <v>102.7047913446677</v>
      </c>
      <c r="J19" s="548">
        <f>H19/H16*100</f>
        <v>110.62708102108768</v>
      </c>
      <c r="K19" s="11"/>
      <c r="L19" s="11"/>
      <c r="M19" s="11"/>
    </row>
    <row r="20" spans="1:13" ht="16.5" hidden="1" x14ac:dyDescent="0.25">
      <c r="A20" s="554" t="s">
        <v>12</v>
      </c>
      <c r="B20" s="553">
        <v>3437.04</v>
      </c>
      <c r="C20" s="546">
        <f t="shared" si="5"/>
        <v>103.60300345741234</v>
      </c>
      <c r="D20" s="547">
        <f>B20/B16*100</f>
        <v>113.56859635210151</v>
      </c>
      <c r="E20" s="553">
        <v>2274.83</v>
      </c>
      <c r="F20" s="546">
        <f t="shared" si="6"/>
        <v>104.37872809030007</v>
      </c>
      <c r="G20" s="548">
        <f>E20/E16*100</f>
        <v>118.35497700360034</v>
      </c>
      <c r="H20" s="545">
        <v>2070.3000000000002</v>
      </c>
      <c r="I20" s="546">
        <f t="shared" si="7"/>
        <v>103.85252069224981</v>
      </c>
      <c r="J20" s="548">
        <f>H20/H16*100</f>
        <v>114.88901220865706</v>
      </c>
      <c r="K20" s="11"/>
      <c r="L20" s="11"/>
      <c r="M20" s="11"/>
    </row>
    <row r="21" spans="1:13" ht="16.5" hidden="1" x14ac:dyDescent="0.25">
      <c r="A21" s="555" t="s">
        <v>13</v>
      </c>
      <c r="B21" s="556">
        <v>3674.67</v>
      </c>
      <c r="C21" s="541">
        <f t="shared" si="5"/>
        <v>106.91379791913972</v>
      </c>
      <c r="D21" s="543">
        <f>B21/B16*100</f>
        <v>121.42049960348929</v>
      </c>
      <c r="E21" s="556">
        <v>2357.1</v>
      </c>
      <c r="F21" s="541">
        <f t="shared" si="6"/>
        <v>103.61653398275914</v>
      </c>
      <c r="G21" s="542">
        <f>E21/E16*100</f>
        <v>122.63532496722232</v>
      </c>
      <c r="H21" s="538">
        <v>2155.1999999999998</v>
      </c>
      <c r="I21" s="541">
        <f t="shared" si="7"/>
        <v>104.10085494855817</v>
      </c>
      <c r="J21" s="542">
        <f>H21/H16*100</f>
        <v>119.60044395116536</v>
      </c>
      <c r="K21" s="11"/>
      <c r="L21" s="11"/>
      <c r="M21" s="11"/>
    </row>
    <row r="22" spans="1:13" ht="16.5" hidden="1" x14ac:dyDescent="0.25">
      <c r="A22" s="554" t="s">
        <v>14</v>
      </c>
      <c r="B22" s="553">
        <v>3705.87</v>
      </c>
      <c r="C22" s="546">
        <f t="shared" si="5"/>
        <v>100.84905583358506</v>
      </c>
      <c r="D22" s="547">
        <f>B22/B16*100</f>
        <v>122.45142743854083</v>
      </c>
      <c r="E22" s="553">
        <v>2355.83</v>
      </c>
      <c r="F22" s="546">
        <f t="shared" si="6"/>
        <v>99.946120232489079</v>
      </c>
      <c r="G22" s="548">
        <f>E22/E16*100</f>
        <v>122.56924933924371</v>
      </c>
      <c r="H22" s="545">
        <v>2173.9</v>
      </c>
      <c r="I22" s="546">
        <f t="shared" si="7"/>
        <v>100.86766889383819</v>
      </c>
      <c r="J22" s="548">
        <f>H22/H16*100</f>
        <v>120.63817980022198</v>
      </c>
      <c r="K22" s="11"/>
      <c r="L22" s="11"/>
      <c r="M22" s="11"/>
    </row>
    <row r="23" spans="1:13" ht="16.5" hidden="1" x14ac:dyDescent="0.25">
      <c r="A23" s="554" t="s">
        <v>110</v>
      </c>
      <c r="B23" s="553">
        <v>3734.85</v>
      </c>
      <c r="C23" s="546">
        <f t="shared" si="5"/>
        <v>100.78200260667536</v>
      </c>
      <c r="D23" s="547">
        <f>B23/B16*100</f>
        <v>123.40900079302139</v>
      </c>
      <c r="E23" s="553">
        <v>2382.3000000000002</v>
      </c>
      <c r="F23" s="546">
        <f t="shared" si="6"/>
        <v>101.12359550561798</v>
      </c>
      <c r="G23" s="548">
        <f>E23/E16*100</f>
        <v>123.94643191608917</v>
      </c>
      <c r="H23" s="545">
        <v>2147.4</v>
      </c>
      <c r="I23" s="546">
        <f t="shared" si="7"/>
        <v>98.780992685956122</v>
      </c>
      <c r="J23" s="548">
        <f>H23/H16*100</f>
        <v>119.16759156492786</v>
      </c>
      <c r="K23" s="11"/>
      <c r="L23" s="11"/>
      <c r="M23" s="11"/>
    </row>
    <row r="24" spans="1:13" ht="16.5" hidden="1" x14ac:dyDescent="0.25">
      <c r="A24" s="554" t="s">
        <v>117</v>
      </c>
      <c r="B24" s="556">
        <v>3311.01</v>
      </c>
      <c r="C24" s="541">
        <f t="shared" ref="C24:C31" si="8">B24/B23*100</f>
        <v>88.651753082453126</v>
      </c>
      <c r="D24" s="543">
        <f>B24/B16*100</f>
        <v>109.40424266455196</v>
      </c>
      <c r="E24" s="556">
        <v>2262.54</v>
      </c>
      <c r="F24" s="541">
        <f t="shared" ref="F24:F34" si="9">E24/E23*100</f>
        <v>94.972925324266456</v>
      </c>
      <c r="G24" s="542">
        <f>E24/E16*100</f>
        <v>117.71555222576013</v>
      </c>
      <c r="H24" s="538">
        <v>2068.1</v>
      </c>
      <c r="I24" s="541">
        <f t="shared" ref="I24:I31" si="10">H24/H23*100</f>
        <v>96.307162149576214</v>
      </c>
      <c r="J24" s="542">
        <f>H24/H16*100</f>
        <v>114.76692563817979</v>
      </c>
      <c r="K24" s="11"/>
      <c r="L24" s="11"/>
      <c r="M24" s="11"/>
    </row>
    <row r="25" spans="1:13" ht="16.5" hidden="1" x14ac:dyDescent="0.25">
      <c r="A25" s="554" t="s">
        <v>123</v>
      </c>
      <c r="B25" s="553">
        <v>3270.26</v>
      </c>
      <c r="C25" s="546">
        <f t="shared" si="8"/>
        <v>98.769257718943777</v>
      </c>
      <c r="D25" s="547">
        <f>B25/B16*100</f>
        <v>108.05775839280993</v>
      </c>
      <c r="E25" s="553">
        <v>2196.8000000000002</v>
      </c>
      <c r="F25" s="546">
        <f t="shared" si="9"/>
        <v>97.094416010324693</v>
      </c>
      <c r="G25" s="548">
        <f>E25/E16*100</f>
        <v>114.29522798693057</v>
      </c>
      <c r="H25" s="545">
        <v>2037.8</v>
      </c>
      <c r="I25" s="546">
        <f t="shared" si="10"/>
        <v>98.534887094434509</v>
      </c>
      <c r="J25" s="548">
        <f>H25/H16*100</f>
        <v>113.08546059933407</v>
      </c>
      <c r="K25" s="11"/>
      <c r="L25" s="11"/>
      <c r="M25" s="11"/>
    </row>
    <row r="26" spans="1:13" ht="16.5" hidden="1" x14ac:dyDescent="0.25">
      <c r="A26" s="554" t="s">
        <v>124</v>
      </c>
      <c r="B26" s="553">
        <v>3404.45</v>
      </c>
      <c r="C26" s="546">
        <f t="shared" si="8"/>
        <v>104.10334346504557</v>
      </c>
      <c r="D26" s="547">
        <f>B26/B16*100</f>
        <v>112.49173936029607</v>
      </c>
      <c r="E26" s="553">
        <v>2201.81</v>
      </c>
      <c r="F26" s="546">
        <f t="shared" si="9"/>
        <v>100.22805899490166</v>
      </c>
      <c r="G26" s="548">
        <f>E26/E16*100</f>
        <v>114.55588853509812</v>
      </c>
      <c r="H26" s="545">
        <v>2066.8000000000002</v>
      </c>
      <c r="I26" s="546">
        <f t="shared" si="10"/>
        <v>101.42310334674652</v>
      </c>
      <c r="J26" s="548">
        <f>H26/H16*100</f>
        <v>114.69478357380689</v>
      </c>
      <c r="K26" s="11"/>
      <c r="L26" s="11"/>
      <c r="M26" s="11"/>
    </row>
    <row r="27" spans="1:13" ht="17.25" hidden="1" thickBot="1" x14ac:dyDescent="0.3">
      <c r="A27" s="554" t="s">
        <v>128</v>
      </c>
      <c r="B27" s="553">
        <v>3476.63</v>
      </c>
      <c r="C27" s="546">
        <f>B27/B26*100</f>
        <v>102.12016625299241</v>
      </c>
      <c r="D27" s="547">
        <f>B27/B16*100</f>
        <v>114.87675125561722</v>
      </c>
      <c r="E27" s="553">
        <v>2225.09</v>
      </c>
      <c r="F27" s="546">
        <f>E27/E26*100</f>
        <v>101.05731193881398</v>
      </c>
      <c r="G27" s="548">
        <f>E27/E16*100</f>
        <v>115.76710162119417</v>
      </c>
      <c r="H27" s="545">
        <v>2093.5</v>
      </c>
      <c r="I27" s="546">
        <f>H27/H26*100</f>
        <v>101.2918521385717</v>
      </c>
      <c r="J27" s="548">
        <f>H27/H16*100</f>
        <v>116.1764705882353</v>
      </c>
      <c r="K27" s="11"/>
      <c r="L27" s="11"/>
      <c r="M27" s="11"/>
    </row>
    <row r="28" spans="1:13" ht="16.5" hidden="1" x14ac:dyDescent="0.25">
      <c r="A28" s="557" t="s">
        <v>139</v>
      </c>
      <c r="B28" s="551">
        <v>3437.58</v>
      </c>
      <c r="C28" s="535">
        <f>B28/B27*100</f>
        <v>98.876785852966805</v>
      </c>
      <c r="D28" s="536">
        <v>120.1</v>
      </c>
      <c r="E28" s="558">
        <v>2241.8000000000002</v>
      </c>
      <c r="F28" s="535">
        <f>E28/E27*100</f>
        <v>100.75098085920121</v>
      </c>
      <c r="G28" s="559">
        <f>E28/E16*100</f>
        <v>116.63649039562134</v>
      </c>
      <c r="H28" s="560">
        <v>2116.4</v>
      </c>
      <c r="I28" s="535">
        <f>H28/H27*100</f>
        <v>101.09386195366612</v>
      </c>
      <c r="J28" s="536">
        <f>H28/H16*100</f>
        <v>117.44728079911211</v>
      </c>
      <c r="K28" s="11"/>
      <c r="L28" s="11"/>
      <c r="M28" s="11"/>
    </row>
    <row r="29" spans="1:13" ht="16.5" hidden="1" x14ac:dyDescent="0.25">
      <c r="A29" s="561" t="s">
        <v>9</v>
      </c>
      <c r="B29" s="556">
        <v>3458.68</v>
      </c>
      <c r="C29" s="541">
        <f>B29/B28*100</f>
        <v>100.61380389692749</v>
      </c>
      <c r="D29" s="542">
        <f t="shared" ref="D29:D34" si="11">B29/B$28*100</f>
        <v>100.61380389692749</v>
      </c>
      <c r="E29" s="562">
        <v>2295.15</v>
      </c>
      <c r="F29" s="541">
        <f>E29/E28*100</f>
        <v>102.37978410206084</v>
      </c>
      <c r="G29" s="563">
        <f t="shared" ref="G29:G34" si="12">E29/E$28*100</f>
        <v>102.37978410206084</v>
      </c>
      <c r="H29" s="538">
        <v>2159.42</v>
      </c>
      <c r="I29" s="541">
        <f>H29/H28*100</f>
        <v>102.03269703269704</v>
      </c>
      <c r="J29" s="542">
        <f t="shared" ref="J29:J34" si="13">H29/H$28*100</f>
        <v>102.03269703269704</v>
      </c>
      <c r="K29" s="11"/>
      <c r="L29" s="11"/>
      <c r="M29" s="11"/>
    </row>
    <row r="30" spans="1:13" ht="16.5" hidden="1" x14ac:dyDescent="0.25">
      <c r="A30" s="561" t="s">
        <v>10</v>
      </c>
      <c r="B30" s="556">
        <v>3610.8</v>
      </c>
      <c r="C30" s="541">
        <f t="shared" si="8"/>
        <v>104.39820972162792</v>
      </c>
      <c r="D30" s="542">
        <f t="shared" si="11"/>
        <v>105.0390100012218</v>
      </c>
      <c r="E30" s="562">
        <v>2360.09</v>
      </c>
      <c r="F30" s="541">
        <f t="shared" si="9"/>
        <v>102.82944469860358</v>
      </c>
      <c r="G30" s="563">
        <f t="shared" si="12"/>
        <v>105.27656347577839</v>
      </c>
      <c r="H30" s="538">
        <v>2190.87</v>
      </c>
      <c r="I30" s="541">
        <f t="shared" si="10"/>
        <v>101.45640959146436</v>
      </c>
      <c r="J30" s="542">
        <f t="shared" si="13"/>
        <v>103.51871101871102</v>
      </c>
      <c r="K30" s="11"/>
      <c r="L30" s="11"/>
      <c r="M30" s="11"/>
    </row>
    <row r="31" spans="1:13" ht="16.5" hidden="1" x14ac:dyDescent="0.25">
      <c r="A31" s="561" t="s">
        <v>11</v>
      </c>
      <c r="B31" s="556">
        <v>3757.48</v>
      </c>
      <c r="C31" s="541">
        <f t="shared" si="8"/>
        <v>104.06225767143016</v>
      </c>
      <c r="D31" s="542">
        <f t="shared" si="11"/>
        <v>109.30596524299072</v>
      </c>
      <c r="E31" s="562">
        <v>2423.02</v>
      </c>
      <c r="F31" s="541">
        <f t="shared" si="9"/>
        <v>102.66642373807777</v>
      </c>
      <c r="G31" s="563">
        <f t="shared" si="12"/>
        <v>108.08368275492906</v>
      </c>
      <c r="H31" s="538">
        <v>2204.0500000000002</v>
      </c>
      <c r="I31" s="541">
        <f t="shared" si="10"/>
        <v>100.60158749720432</v>
      </c>
      <c r="J31" s="542">
        <f t="shared" si="13"/>
        <v>104.14146664146664</v>
      </c>
      <c r="K31" s="11"/>
      <c r="L31" s="11"/>
      <c r="M31" s="11"/>
    </row>
    <row r="32" spans="1:13" ht="16.5" hidden="1" x14ac:dyDescent="0.25">
      <c r="A32" s="561" t="s">
        <v>12</v>
      </c>
      <c r="B32" s="556">
        <v>3814.09</v>
      </c>
      <c r="C32" s="541">
        <f t="shared" ref="C32:C37" si="14">B32/B31*100</f>
        <v>101.50659484548154</v>
      </c>
      <c r="D32" s="542">
        <f t="shared" si="11"/>
        <v>110.95276328114548</v>
      </c>
      <c r="E32" s="562">
        <v>2406.36</v>
      </c>
      <c r="F32" s="541">
        <f t="shared" si="9"/>
        <v>99.312428291966228</v>
      </c>
      <c r="G32" s="563">
        <f t="shared" si="12"/>
        <v>107.34052993130521</v>
      </c>
      <c r="H32" s="538">
        <v>2212.92</v>
      </c>
      <c r="I32" s="541">
        <f t="shared" ref="I32:I37" si="15">H32/H31*100</f>
        <v>100.40244096095823</v>
      </c>
      <c r="J32" s="542">
        <f t="shared" si="13"/>
        <v>104.56057456057455</v>
      </c>
      <c r="K32" s="11"/>
      <c r="L32" s="11"/>
      <c r="M32" s="11"/>
    </row>
    <row r="33" spans="1:13" ht="16.5" hidden="1" x14ac:dyDescent="0.25">
      <c r="A33" s="564" t="s">
        <v>13</v>
      </c>
      <c r="B33" s="553">
        <v>3947.2</v>
      </c>
      <c r="C33" s="546">
        <f t="shared" si="14"/>
        <v>103.48995435346306</v>
      </c>
      <c r="D33" s="548">
        <f t="shared" si="11"/>
        <v>114.82496407356338</v>
      </c>
      <c r="E33" s="565">
        <v>2406.1</v>
      </c>
      <c r="F33" s="566">
        <f t="shared" si="9"/>
        <v>99.989195299123978</v>
      </c>
      <c r="G33" s="567">
        <f t="shared" si="12"/>
        <v>107.32893210812739</v>
      </c>
      <c r="H33" s="568">
        <v>2240.4</v>
      </c>
      <c r="I33" s="546">
        <f t="shared" si="15"/>
        <v>101.2417981671276</v>
      </c>
      <c r="J33" s="548">
        <f t="shared" si="13"/>
        <v>105.85900585900585</v>
      </c>
      <c r="K33" s="11"/>
      <c r="L33" s="11"/>
      <c r="M33" s="11"/>
    </row>
    <row r="34" spans="1:13" ht="16.5" hidden="1" x14ac:dyDescent="0.25">
      <c r="A34" s="561" t="s">
        <v>14</v>
      </c>
      <c r="B34" s="556">
        <v>3926.3</v>
      </c>
      <c r="C34" s="541">
        <f t="shared" si="14"/>
        <v>99.470510741791657</v>
      </c>
      <c r="D34" s="542">
        <f t="shared" si="11"/>
        <v>114.21697822305228</v>
      </c>
      <c r="E34" s="562">
        <v>2410.9299999999998</v>
      </c>
      <c r="F34" s="569">
        <f t="shared" si="9"/>
        <v>100.20073978637629</v>
      </c>
      <c r="G34" s="563">
        <f t="shared" si="12"/>
        <v>107.54438397716119</v>
      </c>
      <c r="H34" s="538">
        <v>2270.63</v>
      </c>
      <c r="I34" s="541">
        <f t="shared" si="15"/>
        <v>101.34931262274594</v>
      </c>
      <c r="J34" s="542">
        <f t="shared" si="13"/>
        <v>107.28737478737477</v>
      </c>
      <c r="K34" s="11"/>
      <c r="L34" s="11"/>
      <c r="M34" s="11"/>
    </row>
    <row r="35" spans="1:13" ht="16.5" hidden="1" x14ac:dyDescent="0.25">
      <c r="A35" s="561" t="s">
        <v>110</v>
      </c>
      <c r="B35" s="556">
        <v>3709.52</v>
      </c>
      <c r="C35" s="541">
        <f t="shared" si="14"/>
        <v>94.478771362351324</v>
      </c>
      <c r="D35" s="542">
        <f>B35/B$28*100</f>
        <v>107.91079771234415</v>
      </c>
      <c r="E35" s="562">
        <v>2423.37</v>
      </c>
      <c r="F35" s="541">
        <f t="shared" ref="F35:F40" si="16">E35/E34*100</f>
        <v>100.51598345866533</v>
      </c>
      <c r="G35" s="563">
        <f>E35/E$28*100</f>
        <v>108.09929520920687</v>
      </c>
      <c r="H35" s="570">
        <v>2305.1999999999998</v>
      </c>
      <c r="I35" s="541">
        <f t="shared" si="15"/>
        <v>101.52248494911103</v>
      </c>
      <c r="J35" s="542">
        <f>H35/H$28*100</f>
        <v>108.92080892080891</v>
      </c>
      <c r="K35" s="11"/>
      <c r="L35" s="11"/>
      <c r="M35" s="11"/>
    </row>
    <row r="36" spans="1:13" ht="16.5" hidden="1" x14ac:dyDescent="0.25">
      <c r="A36" s="561" t="s">
        <v>117</v>
      </c>
      <c r="B36" s="556">
        <v>3718.28</v>
      </c>
      <c r="C36" s="541">
        <f t="shared" si="14"/>
        <v>100.23614915137269</v>
      </c>
      <c r="D36" s="542">
        <f>B36/B$28*100</f>
        <v>108.16562814538135</v>
      </c>
      <c r="E36" s="562">
        <v>2428.86</v>
      </c>
      <c r="F36" s="541">
        <f t="shared" si="16"/>
        <v>100.22654402753193</v>
      </c>
      <c r="G36" s="563">
        <f>E36/E$28*100</f>
        <v>108.34418770630742</v>
      </c>
      <c r="H36" s="570">
        <v>2225.67</v>
      </c>
      <c r="I36" s="541">
        <f t="shared" si="15"/>
        <v>96.549973971889642</v>
      </c>
      <c r="J36" s="542">
        <f>H36/H$28*100</f>
        <v>105.16301266301267</v>
      </c>
      <c r="K36" s="11"/>
      <c r="L36" s="11"/>
      <c r="M36" s="11"/>
    </row>
    <row r="37" spans="1:13" ht="16.5" hidden="1" x14ac:dyDescent="0.25">
      <c r="A37" s="571" t="s">
        <v>123</v>
      </c>
      <c r="B37" s="556">
        <v>3475.35</v>
      </c>
      <c r="C37" s="541">
        <f t="shared" si="14"/>
        <v>93.466602837871278</v>
      </c>
      <c r="D37" s="542">
        <f>B37/B$28*100</f>
        <v>101.09873806573229</v>
      </c>
      <c r="E37" s="562">
        <v>2313.62</v>
      </c>
      <c r="F37" s="541">
        <f t="shared" si="16"/>
        <v>95.25538730103834</v>
      </c>
      <c r="G37" s="542">
        <f>E37/E$28*100</f>
        <v>103.20367561780711</v>
      </c>
      <c r="H37" s="556">
        <v>2139.96</v>
      </c>
      <c r="I37" s="541">
        <f t="shared" si="15"/>
        <v>96.149024788041345</v>
      </c>
      <c r="J37" s="542">
        <f>H37/H$28*100</f>
        <v>101.11321111321112</v>
      </c>
      <c r="K37" s="11"/>
      <c r="L37" s="11"/>
      <c r="M37" s="11"/>
    </row>
    <row r="38" spans="1:13" ht="16.5" hidden="1" x14ac:dyDescent="0.25">
      <c r="A38" s="571" t="s">
        <v>124</v>
      </c>
      <c r="B38" s="556">
        <v>3484.3</v>
      </c>
      <c r="C38" s="541">
        <f t="shared" ref="C38:C43" si="17">B38/B37*100</f>
        <v>100.25752801876071</v>
      </c>
      <c r="D38" s="542">
        <f>B38/B$28*100</f>
        <v>101.35909564286504</v>
      </c>
      <c r="E38" s="562">
        <v>2259.6999999999998</v>
      </c>
      <c r="F38" s="541">
        <f t="shared" si="16"/>
        <v>97.669453064893972</v>
      </c>
      <c r="G38" s="542">
        <f>E38/E$28*100</f>
        <v>100.79846551877954</v>
      </c>
      <c r="H38" s="556">
        <v>2101.3000000000002</v>
      </c>
      <c r="I38" s="541">
        <f t="shared" ref="I38:I43" si="18">H38/H37*100</f>
        <v>98.193424176152831</v>
      </c>
      <c r="J38" s="542">
        <f>H38/H$28*100</f>
        <v>99.286524286524298</v>
      </c>
      <c r="K38" s="11"/>
      <c r="L38" s="11"/>
      <c r="M38" s="11"/>
    </row>
    <row r="39" spans="1:13" ht="17.25" hidden="1" thickBot="1" x14ac:dyDescent="0.3">
      <c r="A39" s="572" t="s">
        <v>128</v>
      </c>
      <c r="B39" s="573">
        <v>3509.28</v>
      </c>
      <c r="C39" s="574">
        <f t="shared" si="17"/>
        <v>100.71693022988835</v>
      </c>
      <c r="D39" s="575">
        <f>B39/B$28*100</f>
        <v>102.0857696402702</v>
      </c>
      <c r="E39" s="576">
        <v>2268.39</v>
      </c>
      <c r="F39" s="574">
        <f t="shared" si="16"/>
        <v>100.38456432269771</v>
      </c>
      <c r="G39" s="575">
        <f>E39/E$28*100</f>
        <v>101.1861004549915</v>
      </c>
      <c r="H39" s="573">
        <v>2107.6999999999998</v>
      </c>
      <c r="I39" s="574">
        <f t="shared" si="18"/>
        <v>100.30457335934895</v>
      </c>
      <c r="J39" s="575">
        <f>H39/H$28*100</f>
        <v>99.58892458892457</v>
      </c>
      <c r="K39" s="11"/>
      <c r="L39" s="11"/>
      <c r="M39" s="11"/>
    </row>
    <row r="40" spans="1:13" ht="16.5" hidden="1" x14ac:dyDescent="0.2">
      <c r="A40" s="557" t="s">
        <v>149</v>
      </c>
      <c r="B40" s="577">
        <v>3484.4</v>
      </c>
      <c r="C40" s="578">
        <f t="shared" si="17"/>
        <v>99.291022659918838</v>
      </c>
      <c r="D40" s="579">
        <f t="shared" ref="D40:D45" si="19">B40/B$40*100</f>
        <v>100</v>
      </c>
      <c r="E40" s="580">
        <v>2298.23</v>
      </c>
      <c r="F40" s="578">
        <f t="shared" si="16"/>
        <v>101.31547044379494</v>
      </c>
      <c r="G40" s="581">
        <f t="shared" ref="G40:G45" si="20">E40/E$40*100</f>
        <v>100</v>
      </c>
      <c r="H40" s="577">
        <v>2131</v>
      </c>
      <c r="I40" s="578">
        <f t="shared" si="18"/>
        <v>101.10547041799119</v>
      </c>
      <c r="J40" s="579">
        <f t="shared" ref="J40:J45" si="21">H40/H$40*100</f>
        <v>100</v>
      </c>
      <c r="K40" s="11"/>
      <c r="L40" s="11"/>
      <c r="M40" s="11"/>
    </row>
    <row r="41" spans="1:13" ht="16.5" hidden="1" x14ac:dyDescent="0.25">
      <c r="A41" s="561" t="s">
        <v>9</v>
      </c>
      <c r="B41" s="556">
        <v>3582.03</v>
      </c>
      <c r="C41" s="541">
        <f t="shared" si="17"/>
        <v>102.80191711628974</v>
      </c>
      <c r="D41" s="582">
        <f t="shared" si="19"/>
        <v>102.80191711628974</v>
      </c>
      <c r="E41" s="562">
        <v>2348.34</v>
      </c>
      <c r="F41" s="541">
        <f t="shared" ref="F41:F46" si="22">E41/E40*100</f>
        <v>102.18037359185112</v>
      </c>
      <c r="G41" s="583">
        <f t="shared" si="20"/>
        <v>102.18037359185112</v>
      </c>
      <c r="H41" s="584">
        <v>2192.7199999999998</v>
      </c>
      <c r="I41" s="541">
        <f t="shared" si="18"/>
        <v>102.89629282027218</v>
      </c>
      <c r="J41" s="582">
        <f t="shared" si="21"/>
        <v>102.89629282027218</v>
      </c>
      <c r="K41" s="11"/>
      <c r="L41" s="11"/>
      <c r="M41" s="11"/>
    </row>
    <row r="42" spans="1:13" ht="16.5" hidden="1" x14ac:dyDescent="0.25">
      <c r="A42" s="561" t="s">
        <v>10</v>
      </c>
      <c r="B42" s="556">
        <v>3667.61</v>
      </c>
      <c r="C42" s="541">
        <f t="shared" si="17"/>
        <v>102.38914805291972</v>
      </c>
      <c r="D42" s="582">
        <f t="shared" si="19"/>
        <v>105.25800711743771</v>
      </c>
      <c r="E42" s="562">
        <v>2397.3200000000002</v>
      </c>
      <c r="F42" s="541">
        <f t="shared" si="22"/>
        <v>102.08572864236014</v>
      </c>
      <c r="G42" s="583">
        <f t="shared" si="20"/>
        <v>104.31157891072695</v>
      </c>
      <c r="H42" s="584">
        <v>2239.67</v>
      </c>
      <c r="I42" s="541">
        <f t="shared" si="18"/>
        <v>102.14117625597432</v>
      </c>
      <c r="J42" s="582">
        <f t="shared" si="21"/>
        <v>105.09948381041765</v>
      </c>
      <c r="K42" s="11"/>
      <c r="L42" s="11"/>
      <c r="M42" s="11"/>
    </row>
    <row r="43" spans="1:13" ht="16.5" hidden="1" x14ac:dyDescent="0.25">
      <c r="A43" s="561" t="s">
        <v>11</v>
      </c>
      <c r="B43" s="556">
        <v>3761.96</v>
      </c>
      <c r="C43" s="541">
        <f t="shared" si="17"/>
        <v>102.57251997895087</v>
      </c>
      <c r="D43" s="582">
        <f t="shared" si="19"/>
        <v>107.96579037997932</v>
      </c>
      <c r="E43" s="562">
        <v>2457.02</v>
      </c>
      <c r="F43" s="541">
        <f t="shared" si="22"/>
        <v>102.49028081357514</v>
      </c>
      <c r="G43" s="583">
        <f t="shared" si="20"/>
        <v>106.9092301466781</v>
      </c>
      <c r="H43" s="584">
        <v>2272.67</v>
      </c>
      <c r="I43" s="541">
        <f t="shared" si="18"/>
        <v>101.47343135372621</v>
      </c>
      <c r="J43" s="582">
        <f t="shared" si="21"/>
        <v>106.64805255748475</v>
      </c>
      <c r="K43" s="11"/>
      <c r="L43" s="11"/>
      <c r="M43" s="11"/>
    </row>
    <row r="44" spans="1:13" ht="16.5" hidden="1" x14ac:dyDescent="0.25">
      <c r="A44" s="561" t="s">
        <v>12</v>
      </c>
      <c r="B44" s="556">
        <v>3809.35</v>
      </c>
      <c r="C44" s="541">
        <f t="shared" ref="C44:C49" si="23">B44/B43*100</f>
        <v>101.2597156801242</v>
      </c>
      <c r="D44" s="582">
        <f t="shared" si="19"/>
        <v>109.32585237056594</v>
      </c>
      <c r="E44" s="562">
        <v>2470.25</v>
      </c>
      <c r="F44" s="541">
        <f t="shared" si="22"/>
        <v>100.53845715541591</v>
      </c>
      <c r="G44" s="583">
        <f t="shared" si="20"/>
        <v>107.48489054620293</v>
      </c>
      <c r="H44" s="584">
        <v>2282.61</v>
      </c>
      <c r="I44" s="541">
        <f t="shared" ref="I44:I49" si="24">H44/H43*100</f>
        <v>100.43737102174974</v>
      </c>
      <c r="J44" s="582">
        <f t="shared" si="21"/>
        <v>107.11450023463162</v>
      </c>
      <c r="K44" s="11"/>
      <c r="L44" s="11"/>
      <c r="M44" s="11"/>
    </row>
    <row r="45" spans="1:13" ht="16.5" hidden="1" x14ac:dyDescent="0.2">
      <c r="A45" s="585" t="s">
        <v>13</v>
      </c>
      <c r="B45" s="584">
        <v>3854.5</v>
      </c>
      <c r="C45" s="586">
        <f t="shared" si="23"/>
        <v>101.18524157664694</v>
      </c>
      <c r="D45" s="582">
        <f t="shared" si="19"/>
        <v>110.62162782688554</v>
      </c>
      <c r="E45" s="587">
        <v>2532.1999999999998</v>
      </c>
      <c r="F45" s="586">
        <f t="shared" si="22"/>
        <v>102.50784333569476</v>
      </c>
      <c r="G45" s="583">
        <f t="shared" si="20"/>
        <v>110.18044321064471</v>
      </c>
      <c r="H45" s="584">
        <v>2316.8000000000002</v>
      </c>
      <c r="I45" s="586">
        <f t="shared" si="24"/>
        <v>101.49784676313519</v>
      </c>
      <c r="J45" s="582">
        <f t="shared" si="21"/>
        <v>108.71891130924449</v>
      </c>
      <c r="K45" s="11"/>
      <c r="L45" s="11"/>
      <c r="M45" s="11"/>
    </row>
    <row r="46" spans="1:13" ht="16.5" hidden="1" x14ac:dyDescent="0.2">
      <c r="A46" s="585" t="s">
        <v>14</v>
      </c>
      <c r="B46" s="584">
        <v>3808.84</v>
      </c>
      <c r="C46" s="586">
        <f t="shared" si="23"/>
        <v>98.815410559086786</v>
      </c>
      <c r="D46" s="582">
        <f t="shared" ref="D46:D51" si="25">B46/B$40*100</f>
        <v>109.31121570428195</v>
      </c>
      <c r="E46" s="587">
        <v>2548.98</v>
      </c>
      <c r="F46" s="586">
        <f t="shared" si="22"/>
        <v>100.66266487639209</v>
      </c>
      <c r="G46" s="583">
        <f t="shared" ref="G46:G51" si="26">E46/E$40*100</f>
        <v>110.91057030845477</v>
      </c>
      <c r="H46" s="584">
        <v>2344.36</v>
      </c>
      <c r="I46" s="586">
        <f t="shared" si="24"/>
        <v>101.18957182320443</v>
      </c>
      <c r="J46" s="582">
        <f t="shared" ref="J46:J51" si="27">H46/H$40*100</f>
        <v>110.01220084467387</v>
      </c>
      <c r="K46" s="11"/>
      <c r="L46" s="11"/>
      <c r="M46" s="11"/>
    </row>
    <row r="47" spans="1:13" ht="16.5" hidden="1" x14ac:dyDescent="0.2">
      <c r="A47" s="588" t="s">
        <v>110</v>
      </c>
      <c r="B47" s="589">
        <v>3758.33</v>
      </c>
      <c r="C47" s="590">
        <f t="shared" si="23"/>
        <v>98.673874460465655</v>
      </c>
      <c r="D47" s="591">
        <f t="shared" si="25"/>
        <v>107.86161175525197</v>
      </c>
      <c r="E47" s="592">
        <v>2617.46</v>
      </c>
      <c r="F47" s="590">
        <f>E47/E46*100</f>
        <v>102.68656482200724</v>
      </c>
      <c r="G47" s="593">
        <f t="shared" si="26"/>
        <v>113.89025467424932</v>
      </c>
      <c r="H47" s="589">
        <v>2354.6</v>
      </c>
      <c r="I47" s="590">
        <f t="shared" si="24"/>
        <v>100.4367929840127</v>
      </c>
      <c r="J47" s="591">
        <f t="shared" si="27"/>
        <v>110.49272641952135</v>
      </c>
      <c r="K47" s="11"/>
      <c r="L47" s="11"/>
      <c r="M47" s="11"/>
    </row>
    <row r="48" spans="1:13" ht="16.5" hidden="1" x14ac:dyDescent="0.2">
      <c r="A48" s="588" t="s">
        <v>117</v>
      </c>
      <c r="B48" s="589">
        <v>3877.71</v>
      </c>
      <c r="C48" s="590">
        <f t="shared" si="23"/>
        <v>103.17641079947744</v>
      </c>
      <c r="D48" s="591">
        <f t="shared" si="25"/>
        <v>111.28773963953623</v>
      </c>
      <c r="E48" s="592">
        <v>2590.12</v>
      </c>
      <c r="F48" s="590">
        <f>E48/E47*100</f>
        <v>98.955475919402772</v>
      </c>
      <c r="G48" s="593">
        <f t="shared" si="26"/>
        <v>112.70064353872327</v>
      </c>
      <c r="H48" s="589">
        <v>2371.96</v>
      </c>
      <c r="I48" s="590">
        <f t="shared" si="24"/>
        <v>100.7372802174467</v>
      </c>
      <c r="J48" s="591">
        <f t="shared" si="27"/>
        <v>111.30736743312998</v>
      </c>
      <c r="K48" s="11"/>
      <c r="L48" s="11"/>
      <c r="M48" s="11"/>
    </row>
    <row r="49" spans="1:13" ht="16.5" hidden="1" x14ac:dyDescent="0.2">
      <c r="A49" s="588" t="s">
        <v>123</v>
      </c>
      <c r="B49" s="589">
        <v>3758.21</v>
      </c>
      <c r="C49" s="590">
        <f t="shared" si="23"/>
        <v>96.918284245082802</v>
      </c>
      <c r="D49" s="591">
        <f t="shared" si="25"/>
        <v>107.85816783377338</v>
      </c>
      <c r="E49" s="592">
        <v>2496.67</v>
      </c>
      <c r="F49" s="590">
        <f>E49/E48*100</f>
        <v>96.392059055178919</v>
      </c>
      <c r="G49" s="593">
        <f t="shared" si="26"/>
        <v>108.63447087541283</v>
      </c>
      <c r="H49" s="589">
        <v>2442.54</v>
      </c>
      <c r="I49" s="590">
        <f t="shared" si="24"/>
        <v>102.97559823943068</v>
      </c>
      <c r="J49" s="591">
        <f t="shared" si="27"/>
        <v>114.61942749882684</v>
      </c>
      <c r="K49" s="11"/>
      <c r="L49" s="11"/>
      <c r="M49" s="11"/>
    </row>
    <row r="50" spans="1:13" ht="16.5" hidden="1" x14ac:dyDescent="0.2">
      <c r="A50" s="588" t="s">
        <v>124</v>
      </c>
      <c r="B50" s="589">
        <v>3894.63</v>
      </c>
      <c r="C50" s="590">
        <f>B50/B49*100</f>
        <v>103.62991956277057</v>
      </c>
      <c r="D50" s="591">
        <f t="shared" si="25"/>
        <v>111.77333256801745</v>
      </c>
      <c r="E50" s="592">
        <v>2539.16</v>
      </c>
      <c r="F50" s="590">
        <f>E50/E49*100</f>
        <v>101.70186688669307</v>
      </c>
      <c r="G50" s="593">
        <f t="shared" si="26"/>
        <v>110.48328496277568</v>
      </c>
      <c r="H50" s="589">
        <v>2464.96</v>
      </c>
      <c r="I50" s="590">
        <f>H50/H49*100</f>
        <v>100.91789694334588</v>
      </c>
      <c r="J50" s="591">
        <f t="shared" si="27"/>
        <v>115.67151572031911</v>
      </c>
      <c r="K50" s="11"/>
      <c r="L50" s="11"/>
      <c r="M50" s="11"/>
    </row>
    <row r="51" spans="1:13" ht="16.5" hidden="1" x14ac:dyDescent="0.2">
      <c r="A51" s="588" t="s">
        <v>128</v>
      </c>
      <c r="B51" s="589">
        <v>3912.55</v>
      </c>
      <c r="C51" s="590">
        <f>B51/B50*100</f>
        <v>100.46012073033896</v>
      </c>
      <c r="D51" s="591">
        <f t="shared" si="25"/>
        <v>112.2876248421536</v>
      </c>
      <c r="E51" s="592">
        <v>2618.0300000000002</v>
      </c>
      <c r="F51" s="590">
        <f>E51/E50*100</f>
        <v>103.10614533940358</v>
      </c>
      <c r="G51" s="593">
        <f t="shared" si="26"/>
        <v>113.91505636946695</v>
      </c>
      <c r="H51" s="589">
        <v>2519.35</v>
      </c>
      <c r="I51" s="590">
        <f>H51/H50*100</f>
        <v>102.20652667791769</v>
      </c>
      <c r="J51" s="591">
        <f t="shared" si="27"/>
        <v>118.22383857343969</v>
      </c>
      <c r="K51" s="11"/>
      <c r="L51" s="11"/>
      <c r="M51" s="11"/>
    </row>
    <row r="52" spans="1:13" ht="17.25" hidden="1" thickBot="1" x14ac:dyDescent="0.25">
      <c r="A52" s="594" t="s">
        <v>238</v>
      </c>
      <c r="B52" s="595">
        <v>4663.51</v>
      </c>
      <c r="C52" s="596">
        <v>98.945726894678785</v>
      </c>
      <c r="D52" s="597">
        <v>104.97088462568681</v>
      </c>
      <c r="E52" s="595">
        <v>3171.84</v>
      </c>
      <c r="F52" s="596">
        <v>101.01755157027794</v>
      </c>
      <c r="G52" s="597">
        <v>104.26755905615349</v>
      </c>
      <c r="H52" s="595">
        <v>2871.48</v>
      </c>
      <c r="I52" s="596">
        <v>101.24213309828119</v>
      </c>
      <c r="J52" s="597">
        <v>110.06309075716574</v>
      </c>
      <c r="K52" s="11"/>
      <c r="L52" s="11"/>
      <c r="M52" s="11"/>
    </row>
    <row r="53" spans="1:13" ht="17.25" hidden="1" thickBot="1" x14ac:dyDescent="0.25">
      <c r="A53" s="910" t="s">
        <v>241</v>
      </c>
      <c r="B53" s="911"/>
      <c r="C53" s="911"/>
      <c r="D53" s="911"/>
      <c r="E53" s="911"/>
      <c r="F53" s="911"/>
      <c r="G53" s="911"/>
      <c r="H53" s="911"/>
      <c r="I53" s="911"/>
      <c r="J53" s="912"/>
      <c r="K53" s="11"/>
      <c r="L53" s="11"/>
      <c r="M53" s="11"/>
    </row>
    <row r="54" spans="1:13" ht="16.5" hidden="1" x14ac:dyDescent="0.2">
      <c r="A54" s="598" t="s">
        <v>9</v>
      </c>
      <c r="B54" s="599">
        <v>4636.76</v>
      </c>
      <c r="C54" s="578">
        <f>B54/B52*100</f>
        <v>99.426397713310365</v>
      </c>
      <c r="D54" s="579">
        <f>B54/B$52*100</f>
        <v>99.426397713310365</v>
      </c>
      <c r="E54" s="599">
        <v>3230.64</v>
      </c>
      <c r="F54" s="578">
        <f>E54/E52*100</f>
        <v>101.85381355932202</v>
      </c>
      <c r="G54" s="579">
        <f t="shared" ref="G54:G61" si="28">E54/E$52*100</f>
        <v>101.85381355932202</v>
      </c>
      <c r="H54" s="599">
        <v>2922.88</v>
      </c>
      <c r="I54" s="578">
        <f>H54/H52*100</f>
        <v>101.79001769122544</v>
      </c>
      <c r="J54" s="579">
        <f t="shared" ref="J54:J61" si="29">H54/H$52*100</f>
        <v>101.79001769122544</v>
      </c>
      <c r="K54" s="11"/>
      <c r="L54" s="11"/>
      <c r="M54" s="11"/>
    </row>
    <row r="55" spans="1:13" ht="16.5" hidden="1" x14ac:dyDescent="0.2">
      <c r="A55" s="600" t="s">
        <v>10</v>
      </c>
      <c r="B55" s="601">
        <v>4730.58</v>
      </c>
      <c r="C55" s="586">
        <f>B55/B54*100</f>
        <v>102.02339564696037</v>
      </c>
      <c r="D55" s="582">
        <f t="shared" ref="D55:D61" si="30">B55/B$52*100</f>
        <v>101.438187116571</v>
      </c>
      <c r="E55" s="601">
        <v>3288.8</v>
      </c>
      <c r="F55" s="586">
        <f t="shared" ref="F55:F62" si="31">E55/E54*100</f>
        <v>101.80026248668996</v>
      </c>
      <c r="G55" s="582">
        <f t="shared" si="28"/>
        <v>103.68744955609361</v>
      </c>
      <c r="H55" s="601">
        <v>2998.3</v>
      </c>
      <c r="I55" s="586">
        <f t="shared" ref="I55:I62" si="32">H55/H54*100</f>
        <v>102.58033172761112</v>
      </c>
      <c r="J55" s="582">
        <f t="shared" si="29"/>
        <v>104.41653781325311</v>
      </c>
      <c r="K55" s="11"/>
      <c r="L55" s="11"/>
      <c r="M55" s="11"/>
    </row>
    <row r="56" spans="1:13" ht="16.5" hidden="1" x14ac:dyDescent="0.2">
      <c r="A56" s="602" t="s">
        <v>11</v>
      </c>
      <c r="B56" s="603">
        <v>4763.34</v>
      </c>
      <c r="C56" s="590">
        <f t="shared" ref="C56:C62" si="33">B56/B55*100</f>
        <v>100.69251550549826</v>
      </c>
      <c r="D56" s="591">
        <f t="shared" si="30"/>
        <v>102.14066229084959</v>
      </c>
      <c r="E56" s="603">
        <v>3388</v>
      </c>
      <c r="F56" s="590">
        <f t="shared" si="31"/>
        <v>103.0162977377767</v>
      </c>
      <c r="G56" s="591">
        <f t="shared" si="28"/>
        <v>106.81497175141243</v>
      </c>
      <c r="H56" s="603">
        <v>3080.4</v>
      </c>
      <c r="I56" s="590">
        <f t="shared" si="32"/>
        <v>102.73821832371677</v>
      </c>
      <c r="J56" s="591">
        <f t="shared" si="29"/>
        <v>107.27569058464626</v>
      </c>
      <c r="K56" s="11"/>
      <c r="L56" s="11"/>
      <c r="M56" s="11"/>
    </row>
    <row r="57" spans="1:13" ht="16.5" hidden="1" x14ac:dyDescent="0.2">
      <c r="A57" s="602" t="s">
        <v>12</v>
      </c>
      <c r="B57" s="603">
        <v>4923.8</v>
      </c>
      <c r="C57" s="590">
        <f t="shared" si="33"/>
        <v>103.3686446904903</v>
      </c>
      <c r="D57" s="591">
        <f t="shared" si="30"/>
        <v>105.58141828794191</v>
      </c>
      <c r="E57" s="603">
        <v>3444.6</v>
      </c>
      <c r="F57" s="590">
        <f t="shared" si="31"/>
        <v>101.67060212514758</v>
      </c>
      <c r="G57" s="591">
        <f t="shared" si="28"/>
        <v>108.5994249394673</v>
      </c>
      <c r="H57" s="603">
        <v>3137.5</v>
      </c>
      <c r="I57" s="590">
        <f t="shared" si="32"/>
        <v>101.85365536943254</v>
      </c>
      <c r="J57" s="591">
        <f t="shared" si="29"/>
        <v>109.26421218326439</v>
      </c>
      <c r="K57" s="11"/>
      <c r="L57" s="11"/>
      <c r="M57" s="11"/>
    </row>
    <row r="58" spans="1:13" ht="16.5" hidden="1" x14ac:dyDescent="0.2">
      <c r="A58" s="602" t="s">
        <v>13</v>
      </c>
      <c r="B58" s="603">
        <v>5473.72</v>
      </c>
      <c r="C58" s="590">
        <f t="shared" si="33"/>
        <v>111.16860961046346</v>
      </c>
      <c r="D58" s="591">
        <f t="shared" si="30"/>
        <v>117.37339471771261</v>
      </c>
      <c r="E58" s="603">
        <v>3637</v>
      </c>
      <c r="F58" s="590">
        <f t="shared" si="31"/>
        <v>105.58555420077805</v>
      </c>
      <c r="G58" s="591">
        <f t="shared" si="28"/>
        <v>114.66530468119451</v>
      </c>
      <c r="H58" s="603">
        <v>3235.71</v>
      </c>
      <c r="I58" s="590">
        <f t="shared" si="32"/>
        <v>103.13019920318725</v>
      </c>
      <c r="J58" s="591">
        <f t="shared" si="29"/>
        <v>112.68439968239375</v>
      </c>
      <c r="K58" s="11"/>
      <c r="L58" s="11"/>
      <c r="M58" s="11"/>
    </row>
    <row r="59" spans="1:13" ht="16.5" hidden="1" x14ac:dyDescent="0.2">
      <c r="A59" s="602" t="s">
        <v>14</v>
      </c>
      <c r="B59" s="603">
        <v>4886.84</v>
      </c>
      <c r="C59" s="590">
        <f t="shared" si="33"/>
        <v>89.278223950074178</v>
      </c>
      <c r="D59" s="591">
        <f t="shared" si="30"/>
        <v>104.78888219388401</v>
      </c>
      <c r="E59" s="603">
        <v>3571.24</v>
      </c>
      <c r="F59" s="590">
        <f t="shared" si="31"/>
        <v>98.191916414627428</v>
      </c>
      <c r="G59" s="591">
        <f t="shared" si="28"/>
        <v>112.59206012913639</v>
      </c>
      <c r="H59" s="603">
        <v>3281.88</v>
      </c>
      <c r="I59" s="590">
        <f t="shared" si="32"/>
        <v>101.42688930713817</v>
      </c>
      <c r="J59" s="591">
        <f t="shared" si="29"/>
        <v>114.29228133227465</v>
      </c>
      <c r="K59" s="11"/>
      <c r="L59" s="11"/>
      <c r="M59" s="11"/>
    </row>
    <row r="60" spans="1:13" ht="16.5" hidden="1" x14ac:dyDescent="0.2">
      <c r="A60" s="602" t="s">
        <v>110</v>
      </c>
      <c r="B60" s="603">
        <v>4926.45</v>
      </c>
      <c r="C60" s="590">
        <f t="shared" si="33"/>
        <v>100.81054423717575</v>
      </c>
      <c r="D60" s="591">
        <f t="shared" si="30"/>
        <v>105.63824243970743</v>
      </c>
      <c r="E60" s="603">
        <v>3592.64</v>
      </c>
      <c r="F60" s="590">
        <f t="shared" si="31"/>
        <v>100.59923163943057</v>
      </c>
      <c r="G60" s="591">
        <f t="shared" si="28"/>
        <v>113.26674737691687</v>
      </c>
      <c r="H60" s="603">
        <v>3180.11</v>
      </c>
      <c r="I60" s="590">
        <f t="shared" si="32"/>
        <v>96.899033480809777</v>
      </c>
      <c r="J60" s="591">
        <f t="shared" si="29"/>
        <v>110.74811595414211</v>
      </c>
      <c r="K60" s="11"/>
      <c r="L60" s="11"/>
      <c r="M60" s="11"/>
    </row>
    <row r="61" spans="1:13" ht="16.5" hidden="1" x14ac:dyDescent="0.2">
      <c r="A61" s="600" t="s">
        <v>117</v>
      </c>
      <c r="B61" s="601">
        <v>4913.3500000000004</v>
      </c>
      <c r="C61" s="586">
        <f>B61/B60*100</f>
        <v>99.73408844096663</v>
      </c>
      <c r="D61" s="582">
        <f t="shared" si="30"/>
        <v>105.35733814230055</v>
      </c>
      <c r="E61" s="601">
        <v>3552.92</v>
      </c>
      <c r="F61" s="586">
        <f>E61/E60*100</f>
        <v>98.894406341854463</v>
      </c>
      <c r="G61" s="582">
        <f t="shared" si="28"/>
        <v>112.01447740112994</v>
      </c>
      <c r="H61" s="601">
        <v>3017.5</v>
      </c>
      <c r="I61" s="586">
        <f>H61/H60*100</f>
        <v>94.886654864139913</v>
      </c>
      <c r="J61" s="582">
        <f t="shared" si="29"/>
        <v>105.08518255394431</v>
      </c>
      <c r="K61" s="11"/>
      <c r="L61" s="11"/>
      <c r="M61" s="11"/>
    </row>
    <row r="62" spans="1:13" ht="16.5" hidden="1" x14ac:dyDescent="0.2">
      <c r="A62" s="600" t="s">
        <v>123</v>
      </c>
      <c r="B62" s="601">
        <v>4746.9399999999996</v>
      </c>
      <c r="C62" s="586">
        <f t="shared" si="33"/>
        <v>96.613105111583735</v>
      </c>
      <c r="D62" s="582">
        <f>B62/B$52*100</f>
        <v>101.78899584218752</v>
      </c>
      <c r="E62" s="601">
        <v>3429.76</v>
      </c>
      <c r="F62" s="586">
        <f t="shared" si="31"/>
        <v>96.533555498012902</v>
      </c>
      <c r="G62" s="582">
        <f>E62/E$52*100</f>
        <v>108.13155770782889</v>
      </c>
      <c r="H62" s="601">
        <v>2996.05</v>
      </c>
      <c r="I62" s="586">
        <f t="shared" si="32"/>
        <v>99.289146644573322</v>
      </c>
      <c r="J62" s="582">
        <f>H62/H$52*100</f>
        <v>104.33818100770335</v>
      </c>
      <c r="K62" s="11"/>
      <c r="L62" s="11"/>
      <c r="M62" s="11"/>
    </row>
    <row r="63" spans="1:13" ht="16.5" hidden="1" x14ac:dyDescent="0.2">
      <c r="A63" s="604" t="s">
        <v>124</v>
      </c>
      <c r="B63" s="605">
        <v>4675.8999999999996</v>
      </c>
      <c r="C63" s="606">
        <f>B63/B62*100</f>
        <v>98.503456963854603</v>
      </c>
      <c r="D63" s="607">
        <f>B63/B$52*100</f>
        <v>100.26567971334894</v>
      </c>
      <c r="E63" s="605">
        <v>3401.8</v>
      </c>
      <c r="F63" s="606">
        <f>E63/E62*100</f>
        <v>99.184782608695656</v>
      </c>
      <c r="G63" s="607">
        <f>E63/E$52*100</f>
        <v>107.25005044390639</v>
      </c>
      <c r="H63" s="605">
        <v>3043.7</v>
      </c>
      <c r="I63" s="606">
        <f>H63/H62*100</f>
        <v>101.59042739607149</v>
      </c>
      <c r="J63" s="607">
        <f>H63/H$52*100</f>
        <v>105.99760402301253</v>
      </c>
      <c r="K63" s="11"/>
      <c r="L63" s="11"/>
      <c r="M63" s="11"/>
    </row>
    <row r="64" spans="1:13" ht="16.5" hidden="1" x14ac:dyDescent="0.2">
      <c r="A64" s="602" t="s">
        <v>128</v>
      </c>
      <c r="B64" s="603">
        <v>4645.1000000000004</v>
      </c>
      <c r="C64" s="590">
        <f>B64/B63*100</f>
        <v>99.341303278513237</v>
      </c>
      <c r="D64" s="591">
        <f>B64/B$52*100</f>
        <v>99.605232968300712</v>
      </c>
      <c r="E64" s="603">
        <v>3472.7</v>
      </c>
      <c r="F64" s="590">
        <f>E64/E63*100</f>
        <v>102.08419072255863</v>
      </c>
      <c r="G64" s="591">
        <f>E64/E$52*100</f>
        <v>109.48534604519773</v>
      </c>
      <c r="H64" s="603">
        <v>3139.4</v>
      </c>
      <c r="I64" s="590">
        <f>H64/H63*100</f>
        <v>103.14419949403688</v>
      </c>
      <c r="J64" s="591">
        <f>H64/H$52*100</f>
        <v>109.33038015239529</v>
      </c>
      <c r="K64" s="11"/>
      <c r="L64" s="11"/>
      <c r="M64" s="11"/>
    </row>
    <row r="65" spans="1:13" ht="17.25" hidden="1" thickBot="1" x14ac:dyDescent="0.25">
      <c r="A65" s="594" t="s">
        <v>277</v>
      </c>
      <c r="B65" s="595">
        <v>4758.3999999999996</v>
      </c>
      <c r="C65" s="596">
        <f>B65/B64*100</f>
        <v>102.43912940517963</v>
      </c>
      <c r="D65" s="597">
        <f>B65/B$52*100</f>
        <v>102.0347334947282</v>
      </c>
      <c r="E65" s="595">
        <v>3603.54</v>
      </c>
      <c r="F65" s="596">
        <f>E65/E64*100</f>
        <v>103.76767356811702</v>
      </c>
      <c r="G65" s="597">
        <f>E65/E$52*100</f>
        <v>113.61039648910412</v>
      </c>
      <c r="H65" s="595">
        <v>3297.89</v>
      </c>
      <c r="I65" s="596">
        <f>H65/H64*100</f>
        <v>105.04841689494808</v>
      </c>
      <c r="J65" s="597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910" t="s">
        <v>279</v>
      </c>
      <c r="B66" s="911"/>
      <c r="C66" s="911"/>
      <c r="D66" s="911"/>
      <c r="E66" s="911"/>
      <c r="F66" s="911"/>
      <c r="G66" s="911"/>
      <c r="H66" s="911"/>
      <c r="I66" s="911"/>
      <c r="J66" s="912"/>
      <c r="K66" s="11"/>
      <c r="L66" s="11"/>
      <c r="M66" s="11"/>
    </row>
    <row r="67" spans="1:13" ht="16.5" hidden="1" customHeight="1" x14ac:dyDescent="0.2">
      <c r="A67" s="608" t="s">
        <v>9</v>
      </c>
      <c r="B67" s="609">
        <v>5223.7700000000004</v>
      </c>
      <c r="C67" s="610">
        <f>B67/B65*100</f>
        <v>109.77996805648959</v>
      </c>
      <c r="D67" s="611">
        <f t="shared" ref="D67:D78" si="34">B67/B$65*100</f>
        <v>109.77996805648959</v>
      </c>
      <c r="E67" s="609">
        <v>3900.95</v>
      </c>
      <c r="F67" s="610">
        <f>E67/E65*100</f>
        <v>108.25327317027144</v>
      </c>
      <c r="G67" s="611">
        <f t="shared" ref="G67:G78" si="35">E67/E$65*100</f>
        <v>108.25327317027144</v>
      </c>
      <c r="H67" s="609">
        <v>3592.51</v>
      </c>
      <c r="I67" s="610">
        <f>H67/H65*100</f>
        <v>108.93359087173921</v>
      </c>
      <c r="J67" s="611">
        <f t="shared" ref="J67:J78" si="36">H67/H$65*100</f>
        <v>108.93359087173921</v>
      </c>
      <c r="K67" s="11"/>
      <c r="L67" s="11"/>
      <c r="M67" s="11"/>
    </row>
    <row r="68" spans="1:13" ht="16.5" hidden="1" customHeight="1" x14ac:dyDescent="0.2">
      <c r="A68" s="602" t="s">
        <v>10</v>
      </c>
      <c r="B68" s="603">
        <v>5449.3</v>
      </c>
      <c r="C68" s="590">
        <f t="shared" ref="C68:C78" si="37">B68/B67*100</f>
        <v>104.31737997653035</v>
      </c>
      <c r="D68" s="591">
        <f t="shared" si="34"/>
        <v>114.51958641560189</v>
      </c>
      <c r="E68" s="603">
        <v>4060.44</v>
      </c>
      <c r="F68" s="590">
        <f t="shared" ref="F68:F78" si="38">E68/E67*100</f>
        <v>104.08849126494827</v>
      </c>
      <c r="G68" s="591">
        <f t="shared" si="35"/>
        <v>112.67919878785861</v>
      </c>
      <c r="H68" s="603">
        <v>3730.03</v>
      </c>
      <c r="I68" s="590">
        <f t="shared" ref="I68:I78" si="39">H68/H67*100</f>
        <v>103.82796429237497</v>
      </c>
      <c r="J68" s="591">
        <f t="shared" si="36"/>
        <v>113.10352983271123</v>
      </c>
      <c r="K68" s="11"/>
      <c r="L68" s="11"/>
      <c r="M68" s="11"/>
    </row>
    <row r="69" spans="1:13" ht="16.5" hidden="1" customHeight="1" x14ac:dyDescent="0.2">
      <c r="A69" s="602" t="s">
        <v>11</v>
      </c>
      <c r="B69" s="603">
        <v>5698.93</v>
      </c>
      <c r="C69" s="590">
        <f t="shared" si="37"/>
        <v>104.58095535206357</v>
      </c>
      <c r="D69" s="591">
        <f t="shared" si="34"/>
        <v>119.76567753866847</v>
      </c>
      <c r="E69" s="603">
        <v>4141.03</v>
      </c>
      <c r="F69" s="590">
        <f t="shared" si="38"/>
        <v>101.98476027228575</v>
      </c>
      <c r="G69" s="591">
        <f t="shared" si="35"/>
        <v>114.91561076052992</v>
      </c>
      <c r="H69" s="603">
        <v>3774.34</v>
      </c>
      <c r="I69" s="590">
        <f t="shared" si="39"/>
        <v>101.18792610247102</v>
      </c>
      <c r="J69" s="591">
        <f t="shared" si="36"/>
        <v>114.4471161864101</v>
      </c>
      <c r="K69" s="11"/>
      <c r="L69" s="11"/>
      <c r="M69" s="11"/>
    </row>
    <row r="70" spans="1:13" ht="16.5" hidden="1" customHeight="1" x14ac:dyDescent="0.2">
      <c r="A70" s="600" t="s">
        <v>12</v>
      </c>
      <c r="B70" s="601">
        <v>5747.51</v>
      </c>
      <c r="C70" s="590">
        <f t="shared" si="37"/>
        <v>100.85244072132839</v>
      </c>
      <c r="D70" s="591">
        <f t="shared" si="34"/>
        <v>120.78660894418294</v>
      </c>
      <c r="E70" s="603">
        <v>4174.51</v>
      </c>
      <c r="F70" s="590">
        <f t="shared" si="38"/>
        <v>100.80849450499032</v>
      </c>
      <c r="G70" s="591">
        <f t="shared" si="35"/>
        <v>115.84469715890486</v>
      </c>
      <c r="H70" s="603">
        <v>3785.74</v>
      </c>
      <c r="I70" s="590">
        <f t="shared" si="39"/>
        <v>100.30203956188366</v>
      </c>
      <c r="J70" s="591">
        <f t="shared" si="36"/>
        <v>114.79279175472803</v>
      </c>
      <c r="K70" s="11"/>
      <c r="L70" s="11"/>
      <c r="M70" s="11"/>
    </row>
    <row r="71" spans="1:13" ht="16.5" hidden="1" customHeight="1" x14ac:dyDescent="0.2">
      <c r="A71" s="602" t="s">
        <v>13</v>
      </c>
      <c r="B71" s="603">
        <v>5664.71</v>
      </c>
      <c r="C71" s="590">
        <f t="shared" si="37"/>
        <v>98.559376147235938</v>
      </c>
      <c r="D71" s="591">
        <f t="shared" si="34"/>
        <v>119.04652824478816</v>
      </c>
      <c r="E71" s="603">
        <v>4204.16</v>
      </c>
      <c r="F71" s="590">
        <f t="shared" si="38"/>
        <v>100.71026300092704</v>
      </c>
      <c r="G71" s="591">
        <f t="shared" si="35"/>
        <v>116.66749918136054</v>
      </c>
      <c r="H71" s="603">
        <v>3824.29</v>
      </c>
      <c r="I71" s="590">
        <f t="shared" si="39"/>
        <v>101.01829497007191</v>
      </c>
      <c r="J71" s="591">
        <f t="shared" si="36"/>
        <v>115.96172097917155</v>
      </c>
      <c r="K71" s="11"/>
      <c r="L71" s="11"/>
      <c r="M71" s="11"/>
    </row>
    <row r="72" spans="1:13" ht="16.5" hidden="1" customHeight="1" x14ac:dyDescent="0.2">
      <c r="A72" s="602" t="s">
        <v>14</v>
      </c>
      <c r="B72" s="603">
        <v>5577.76</v>
      </c>
      <c r="C72" s="590">
        <f t="shared" si="37"/>
        <v>98.465058228929635</v>
      </c>
      <c r="D72" s="591">
        <f t="shared" si="34"/>
        <v>117.21923335574984</v>
      </c>
      <c r="E72" s="603">
        <v>4148.72</v>
      </c>
      <c r="F72" s="590">
        <f t="shared" si="38"/>
        <v>98.681306134875939</v>
      </c>
      <c r="G72" s="591">
        <f t="shared" si="35"/>
        <v>115.12901202706229</v>
      </c>
      <c r="H72" s="603">
        <v>3792.68</v>
      </c>
      <c r="I72" s="590">
        <f t="shared" si="39"/>
        <v>99.173441344667907</v>
      </c>
      <c r="J72" s="591">
        <f t="shared" si="36"/>
        <v>115.00322933754612</v>
      </c>
      <c r="K72" s="11"/>
      <c r="L72" s="11"/>
      <c r="M72" s="11"/>
    </row>
    <row r="73" spans="1:13" ht="16.5" hidden="1" customHeight="1" x14ac:dyDescent="0.2">
      <c r="A73" s="600" t="s">
        <v>110</v>
      </c>
      <c r="B73" s="601">
        <v>5623.5</v>
      </c>
      <c r="C73" s="586">
        <f t="shared" si="37"/>
        <v>100.82004245431857</v>
      </c>
      <c r="D73" s="582">
        <f t="shared" si="34"/>
        <v>118.18048083389377</v>
      </c>
      <c r="E73" s="601">
        <v>4224.0200000000004</v>
      </c>
      <c r="F73" s="586">
        <f t="shared" si="38"/>
        <v>101.81501764399623</v>
      </c>
      <c r="G73" s="582">
        <f t="shared" si="35"/>
        <v>117.218623908712</v>
      </c>
      <c r="H73" s="601">
        <v>3765.76</v>
      </c>
      <c r="I73" s="586">
        <f t="shared" si="39"/>
        <v>99.290211670902906</v>
      </c>
      <c r="J73" s="582">
        <f t="shared" si="36"/>
        <v>114.18694983762346</v>
      </c>
      <c r="K73" s="11"/>
      <c r="L73" s="11"/>
      <c r="M73" s="11"/>
    </row>
    <row r="74" spans="1:13" ht="16.5" hidden="1" customHeight="1" x14ac:dyDescent="0.2">
      <c r="A74" s="600" t="s">
        <v>117</v>
      </c>
      <c r="B74" s="601">
        <v>5652.44</v>
      </c>
      <c r="C74" s="586">
        <f t="shared" si="37"/>
        <v>100.51462612252155</v>
      </c>
      <c r="D74" s="582">
        <f t="shared" si="34"/>
        <v>118.78866845998655</v>
      </c>
      <c r="E74" s="601">
        <v>4125.17</v>
      </c>
      <c r="F74" s="586">
        <f t="shared" si="38"/>
        <v>97.659812216798201</v>
      </c>
      <c r="G74" s="582">
        <f t="shared" si="35"/>
        <v>114.47548799236307</v>
      </c>
      <c r="H74" s="601">
        <v>3583.85</v>
      </c>
      <c r="I74" s="586">
        <f t="shared" si="39"/>
        <v>95.169368201903453</v>
      </c>
      <c r="J74" s="582">
        <f t="shared" si="36"/>
        <v>108.67099872949069</v>
      </c>
      <c r="K74" s="11"/>
      <c r="L74" s="11"/>
      <c r="M74" s="11"/>
    </row>
    <row r="75" spans="1:13" ht="16.5" hidden="1" customHeight="1" x14ac:dyDescent="0.2">
      <c r="A75" s="612" t="s">
        <v>123</v>
      </c>
      <c r="B75" s="613">
        <v>5500.74</v>
      </c>
      <c r="C75" s="614">
        <f t="shared" si="37"/>
        <v>97.316203267969243</v>
      </c>
      <c r="D75" s="615">
        <f t="shared" si="34"/>
        <v>115.60062205783457</v>
      </c>
      <c r="E75" s="613">
        <v>3994.18</v>
      </c>
      <c r="F75" s="614">
        <f t="shared" si="38"/>
        <v>96.824615712806988</v>
      </c>
      <c r="G75" s="615">
        <f t="shared" si="35"/>
        <v>110.84045133396604</v>
      </c>
      <c r="H75" s="613">
        <v>3516.69</v>
      </c>
      <c r="I75" s="614">
        <f t="shared" si="39"/>
        <v>98.126037641084324</v>
      </c>
      <c r="J75" s="615">
        <f t="shared" si="36"/>
        <v>106.63454511824229</v>
      </c>
      <c r="K75" s="11"/>
      <c r="L75" s="11"/>
      <c r="M75" s="11"/>
    </row>
    <row r="76" spans="1:13" ht="96.75" hidden="1" customHeight="1" x14ac:dyDescent="0.2">
      <c r="A76" s="616" t="s">
        <v>124</v>
      </c>
      <c r="B76" s="617">
        <v>5362.02</v>
      </c>
      <c r="C76" s="618">
        <f t="shared" si="37"/>
        <v>97.478157484265765</v>
      </c>
      <c r="D76" s="619">
        <f t="shared" si="34"/>
        <v>112.68535642232685</v>
      </c>
      <c r="E76" s="617">
        <v>3943.1</v>
      </c>
      <c r="F76" s="618">
        <f t="shared" si="38"/>
        <v>98.721139257619839</v>
      </c>
      <c r="G76" s="619">
        <f t="shared" si="35"/>
        <v>109.42295631517895</v>
      </c>
      <c r="H76" s="617">
        <v>3516.52</v>
      </c>
      <c r="I76" s="618">
        <f t="shared" si="39"/>
        <v>99.995165908851789</v>
      </c>
      <c r="J76" s="619">
        <f t="shared" si="36"/>
        <v>106.62939030713578</v>
      </c>
      <c r="K76" s="11"/>
      <c r="L76" s="11"/>
      <c r="M76" s="11"/>
    </row>
    <row r="77" spans="1:13" ht="10.5" hidden="1" customHeight="1" thickBot="1" x14ac:dyDescent="0.25">
      <c r="A77" s="616" t="s">
        <v>128</v>
      </c>
      <c r="B77" s="617">
        <v>5338.1</v>
      </c>
      <c r="C77" s="618">
        <f t="shared" si="37"/>
        <v>99.55389946326197</v>
      </c>
      <c r="D77" s="619">
        <f t="shared" si="34"/>
        <v>112.1826664425017</v>
      </c>
      <c r="E77" s="617">
        <v>4023.2</v>
      </c>
      <c r="F77" s="618">
        <f t="shared" si="38"/>
        <v>102.03139661687504</v>
      </c>
      <c r="G77" s="619">
        <f t="shared" si="35"/>
        <v>111.64577054785016</v>
      </c>
      <c r="H77" s="617">
        <v>3547.2</v>
      </c>
      <c r="I77" s="618">
        <f t="shared" si="39"/>
        <v>100.87245344829547</v>
      </c>
      <c r="J77" s="619">
        <f t="shared" si="36"/>
        <v>107.55968209976683</v>
      </c>
      <c r="K77" s="11"/>
      <c r="L77" s="11"/>
      <c r="M77" s="11"/>
    </row>
    <row r="78" spans="1:13" ht="16.5" hidden="1" customHeight="1" thickBot="1" x14ac:dyDescent="0.25">
      <c r="A78" s="620" t="s">
        <v>384</v>
      </c>
      <c r="B78" s="621">
        <v>5620.83</v>
      </c>
      <c r="C78" s="622">
        <f t="shared" si="37"/>
        <v>105.29645379442123</v>
      </c>
      <c r="D78" s="623">
        <f t="shared" si="34"/>
        <v>118.12436953597849</v>
      </c>
      <c r="E78" s="621">
        <v>4152.71</v>
      </c>
      <c r="F78" s="622">
        <f t="shared" si="38"/>
        <v>103.21907933982899</v>
      </c>
      <c r="G78" s="623">
        <f t="shared" si="35"/>
        <v>115.23973648134891</v>
      </c>
      <c r="H78" s="621">
        <v>3701.89</v>
      </c>
      <c r="I78" s="622">
        <f t="shared" si="39"/>
        <v>104.36090437528192</v>
      </c>
      <c r="J78" s="623">
        <f t="shared" si="36"/>
        <v>112.25025698249486</v>
      </c>
      <c r="K78" s="11"/>
      <c r="L78" s="11"/>
      <c r="M78" s="11"/>
    </row>
    <row r="79" spans="1:13" ht="16.5" hidden="1" customHeight="1" thickBot="1" x14ac:dyDescent="0.25">
      <c r="A79" s="910" t="s">
        <v>385</v>
      </c>
      <c r="B79" s="911"/>
      <c r="C79" s="911"/>
      <c r="D79" s="911"/>
      <c r="E79" s="911"/>
      <c r="F79" s="911"/>
      <c r="G79" s="911"/>
      <c r="H79" s="911"/>
      <c r="I79" s="911"/>
      <c r="J79" s="912"/>
      <c r="K79" s="11"/>
      <c r="L79" s="11"/>
      <c r="M79" s="11"/>
    </row>
    <row r="80" spans="1:13" ht="16.5" hidden="1" customHeight="1" thickBot="1" x14ac:dyDescent="0.25">
      <c r="A80" s="624" t="s">
        <v>9</v>
      </c>
      <c r="B80" s="625">
        <v>5706.68</v>
      </c>
      <c r="C80" s="626">
        <f>B80/B78*100</f>
        <v>101.52735450102566</v>
      </c>
      <c r="D80" s="627">
        <f t="shared" ref="D80:D85" si="40">B80/B$78*100</f>
        <v>101.52735450102566</v>
      </c>
      <c r="E80" s="625">
        <v>4186.66</v>
      </c>
      <c r="F80" s="626">
        <f>E80/E78*100</f>
        <v>100.81753842671412</v>
      </c>
      <c r="G80" s="627">
        <f>E80/E$78*100</f>
        <v>100.81753842671412</v>
      </c>
      <c r="H80" s="625">
        <v>3726.36</v>
      </c>
      <c r="I80" s="626">
        <f>H80/H78*100</f>
        <v>100.66101369840811</v>
      </c>
      <c r="J80" s="627">
        <f>H80/H$78*100</f>
        <v>100.66101369840811</v>
      </c>
      <c r="K80" s="11"/>
      <c r="L80" s="11"/>
      <c r="M80" s="11"/>
    </row>
    <row r="81" spans="1:13" ht="16.5" hidden="1" customHeight="1" thickBot="1" x14ac:dyDescent="0.25">
      <c r="A81" s="624" t="s">
        <v>10</v>
      </c>
      <c r="B81" s="625">
        <v>5725.77</v>
      </c>
      <c r="C81" s="626">
        <f t="shared" ref="C81:C89" si="41">B81/B80*100</f>
        <v>100.33452024644802</v>
      </c>
      <c r="D81" s="627">
        <f t="shared" si="40"/>
        <v>101.86698405751464</v>
      </c>
      <c r="E81" s="625">
        <v>4200.1400000000003</v>
      </c>
      <c r="F81" s="626">
        <f t="shared" ref="F81:F89" si="42">E81/E80*100</f>
        <v>100.32197503499209</v>
      </c>
      <c r="G81" s="627">
        <f>E81/E$78*100</f>
        <v>101.1421457313417</v>
      </c>
      <c r="H81" s="625">
        <v>3745.11</v>
      </c>
      <c r="I81" s="626">
        <f t="shared" ref="I81:I89" si="43">H81/H80*100</f>
        <v>100.50317199626446</v>
      </c>
      <c r="J81" s="627">
        <f>H81/H$78*100</f>
        <v>101.16751173049443</v>
      </c>
      <c r="K81" s="11"/>
      <c r="L81" s="11"/>
      <c r="M81" s="11"/>
    </row>
    <row r="82" spans="1:13" ht="16.5" hidden="1" customHeight="1" thickBot="1" x14ac:dyDescent="0.25">
      <c r="A82" s="608" t="s">
        <v>11</v>
      </c>
      <c r="B82" s="625">
        <v>5740.27</v>
      </c>
      <c r="C82" s="626">
        <f t="shared" si="41"/>
        <v>100.25324104880218</v>
      </c>
      <c r="D82" s="627">
        <f t="shared" si="40"/>
        <v>102.12495307632503</v>
      </c>
      <c r="E82" s="609">
        <v>4242.49</v>
      </c>
      <c r="F82" s="610">
        <f t="shared" si="42"/>
        <v>101.00829972334253</v>
      </c>
      <c r="G82" s="611">
        <f>E82/E$78*100</f>
        <v>102.16196170693354</v>
      </c>
      <c r="H82" s="609">
        <v>3771.9</v>
      </c>
      <c r="I82" s="610">
        <f t="shared" si="43"/>
        <v>100.71533279396331</v>
      </c>
      <c r="J82" s="611">
        <f>H82/H$78*100</f>
        <v>101.89119611873936</v>
      </c>
      <c r="K82" s="11"/>
      <c r="L82" s="11"/>
      <c r="M82" s="11"/>
    </row>
    <row r="83" spans="1:13" ht="16.5" hidden="1" customHeight="1" thickBot="1" x14ac:dyDescent="0.3">
      <c r="A83" s="628" t="s">
        <v>12</v>
      </c>
      <c r="B83" s="625">
        <v>5772.52</v>
      </c>
      <c r="C83" s="626">
        <f t="shared" si="41"/>
        <v>100.56182026280993</v>
      </c>
      <c r="D83" s="627">
        <f t="shared" si="40"/>
        <v>102.69871175609298</v>
      </c>
      <c r="E83" s="629">
        <v>4328.1099999999997</v>
      </c>
      <c r="F83" s="626">
        <f t="shared" si="42"/>
        <v>102.01815443289199</v>
      </c>
      <c r="G83" s="627">
        <f>E83/E78*100</f>
        <v>104.22374786585145</v>
      </c>
      <c r="H83" s="625">
        <v>3872.49</v>
      </c>
      <c r="I83" s="626">
        <f t="shared" si="43"/>
        <v>102.66682573769188</v>
      </c>
      <c r="J83" s="627">
        <f>H83/H78*100</f>
        <v>104.60845676127599</v>
      </c>
      <c r="K83" s="11"/>
      <c r="L83" s="107"/>
      <c r="M83" s="11"/>
    </row>
    <row r="84" spans="1:13" ht="16.5" hidden="1" customHeight="1" thickBot="1" x14ac:dyDescent="0.3">
      <c r="A84" s="628" t="s">
        <v>13</v>
      </c>
      <c r="B84" s="625">
        <v>5814.3</v>
      </c>
      <c r="C84" s="626">
        <f t="shared" si="41"/>
        <v>100.72377401897266</v>
      </c>
      <c r="D84" s="627">
        <f t="shared" si="40"/>
        <v>103.44201834960319</v>
      </c>
      <c r="E84" s="629">
        <v>4385.75</v>
      </c>
      <c r="F84" s="626">
        <f t="shared" si="42"/>
        <v>101.33175912811829</v>
      </c>
      <c r="G84" s="627">
        <f>E84/E78*100</f>
        <v>105.61175714172191</v>
      </c>
      <c r="H84" s="625">
        <v>4036.68</v>
      </c>
      <c r="I84" s="626">
        <f t="shared" si="43"/>
        <v>104.23990765631414</v>
      </c>
      <c r="J84" s="627">
        <f>H84/H78*100</f>
        <v>109.04375872864942</v>
      </c>
      <c r="K84" s="11"/>
      <c r="L84" s="107"/>
      <c r="M84" s="11"/>
    </row>
    <row r="85" spans="1:13" ht="16.5" hidden="1" customHeight="1" thickBot="1" x14ac:dyDescent="0.3">
      <c r="A85" s="628" t="s">
        <v>14</v>
      </c>
      <c r="B85" s="625">
        <v>5874.92</v>
      </c>
      <c r="C85" s="626">
        <f t="shared" si="41"/>
        <v>101.04260186092908</v>
      </c>
      <c r="D85" s="627">
        <f t="shared" si="40"/>
        <v>104.52050675789874</v>
      </c>
      <c r="E85" s="629">
        <v>4588.34</v>
      </c>
      <c r="F85" s="626">
        <f t="shared" si="42"/>
        <v>104.61927834463889</v>
      </c>
      <c r="G85" s="627">
        <f>E85/E78*100</f>
        <v>110.49025816876208</v>
      </c>
      <c r="H85" s="625">
        <v>4233.1899999999996</v>
      </c>
      <c r="I85" s="626">
        <f t="shared" si="43"/>
        <v>104.86810943646758</v>
      </c>
      <c r="J85" s="627">
        <f>H85/H78*100</f>
        <v>114.35212823719776</v>
      </c>
      <c r="K85" s="11"/>
      <c r="L85" s="107"/>
      <c r="M85" s="11"/>
    </row>
    <row r="86" spans="1:13" ht="16.5" hidden="1" customHeight="1" thickBot="1" x14ac:dyDescent="0.3">
      <c r="A86" s="624" t="s">
        <v>110</v>
      </c>
      <c r="B86" s="625">
        <v>6107.5</v>
      </c>
      <c r="C86" s="626">
        <f t="shared" si="41"/>
        <v>103.95886241855207</v>
      </c>
      <c r="D86" s="627">
        <f t="shared" ref="D86" si="44">B86/B$78*100</f>
        <v>108.65832981961738</v>
      </c>
      <c r="E86" s="625">
        <v>4625.53</v>
      </c>
      <c r="F86" s="626">
        <f t="shared" si="42"/>
        <v>100.81053278527745</v>
      </c>
      <c r="G86" s="627">
        <f t="shared" ref="G86:G91" si="45">E86/E$78*100</f>
        <v>111.38581793575761</v>
      </c>
      <c r="H86" s="625">
        <v>4066.84</v>
      </c>
      <c r="I86" s="626">
        <f t="shared" si="43"/>
        <v>96.070339389443902</v>
      </c>
      <c r="J86" s="627">
        <f t="shared" ref="J86:J91" si="46">H86/H$78*100</f>
        <v>109.85847769652798</v>
      </c>
      <c r="K86" s="11"/>
      <c r="L86" s="107"/>
      <c r="M86" s="11"/>
    </row>
    <row r="87" spans="1:13" ht="16.5" hidden="1" customHeight="1" thickBot="1" x14ac:dyDescent="0.3">
      <c r="A87" s="624" t="s">
        <v>117</v>
      </c>
      <c r="B87" s="625">
        <v>5974.9</v>
      </c>
      <c r="C87" s="626">
        <f t="shared" si="41"/>
        <v>97.828898894801469</v>
      </c>
      <c r="D87" s="627">
        <f t="shared" ref="D87" si="47">B87/B$78*100</f>
        <v>106.29924762001342</v>
      </c>
      <c r="E87" s="625">
        <v>4437.6000000000004</v>
      </c>
      <c r="F87" s="626">
        <f t="shared" si="42"/>
        <v>95.937114233395974</v>
      </c>
      <c r="G87" s="627">
        <f t="shared" si="45"/>
        <v>106.86033939283024</v>
      </c>
      <c r="H87" s="625">
        <v>3839.9</v>
      </c>
      <c r="I87" s="626">
        <f t="shared" si="43"/>
        <v>94.419746043611255</v>
      </c>
      <c r="J87" s="627">
        <f t="shared" si="46"/>
        <v>103.72809564843905</v>
      </c>
      <c r="K87" s="11"/>
      <c r="L87" s="107"/>
      <c r="M87" s="11"/>
    </row>
    <row r="88" spans="1:13" s="77" customFormat="1" ht="16.5" hidden="1" customHeight="1" thickBot="1" x14ac:dyDescent="0.3">
      <c r="A88" s="624" t="s">
        <v>123</v>
      </c>
      <c r="B88" s="625">
        <v>5756.2</v>
      </c>
      <c r="C88" s="626">
        <f t="shared" si="41"/>
        <v>96.339687693517888</v>
      </c>
      <c r="D88" s="627">
        <f t="shared" ref="D88" si="48">B88/B$78*100</f>
        <v>102.40836317768016</v>
      </c>
      <c r="E88" s="625">
        <v>4228.7</v>
      </c>
      <c r="F88" s="626">
        <f t="shared" si="42"/>
        <v>95.292500450694064</v>
      </c>
      <c r="G88" s="627">
        <f t="shared" si="45"/>
        <v>101.82988939752595</v>
      </c>
      <c r="H88" s="625">
        <v>3729.05</v>
      </c>
      <c r="I88" s="626">
        <f t="shared" si="43"/>
        <v>97.113206073074821</v>
      </c>
      <c r="J88" s="627">
        <f t="shared" si="46"/>
        <v>100.73367928274477</v>
      </c>
      <c r="K88" s="11"/>
      <c r="L88" s="262"/>
      <c r="M88" s="261"/>
    </row>
    <row r="89" spans="1:13" s="77" customFormat="1" ht="16.5" hidden="1" customHeight="1" thickBot="1" x14ac:dyDescent="0.3">
      <c r="A89" s="624" t="s">
        <v>124</v>
      </c>
      <c r="B89" s="625">
        <v>5683.44</v>
      </c>
      <c r="C89" s="626">
        <f t="shared" si="41"/>
        <v>98.735971647962202</v>
      </c>
      <c r="D89" s="627">
        <f>B89/B$78*100</f>
        <v>101.11389243225643</v>
      </c>
      <c r="E89" s="625">
        <v>4223.9399999999996</v>
      </c>
      <c r="F89" s="626">
        <f t="shared" si="42"/>
        <v>99.887435854990898</v>
      </c>
      <c r="G89" s="627">
        <f t="shared" si="45"/>
        <v>101.71526545316189</v>
      </c>
      <c r="H89" s="625">
        <v>3714.19</v>
      </c>
      <c r="I89" s="626">
        <f t="shared" si="43"/>
        <v>99.601507086255211</v>
      </c>
      <c r="J89" s="627">
        <f t="shared" si="46"/>
        <v>100.33226270904862</v>
      </c>
      <c r="K89" s="11"/>
      <c r="L89" s="262"/>
      <c r="M89" s="261"/>
    </row>
    <row r="90" spans="1:13" s="77" customFormat="1" ht="16.5" hidden="1" customHeight="1" thickBot="1" x14ac:dyDescent="0.3">
      <c r="A90" s="624" t="s">
        <v>128</v>
      </c>
      <c r="B90" s="625">
        <v>5697.84</v>
      </c>
      <c r="C90" s="626">
        <f>B90/B89*100</f>
        <v>100.25336767872979</v>
      </c>
      <c r="D90" s="627">
        <f>B90/B$78*100</f>
        <v>101.37008235438539</v>
      </c>
      <c r="E90" s="625">
        <v>4213.88</v>
      </c>
      <c r="F90" s="626">
        <f t="shared" ref="F90" si="49">E90/E89*100</f>
        <v>99.761833738168633</v>
      </c>
      <c r="G90" s="627">
        <f t="shared" si="45"/>
        <v>101.47301400772027</v>
      </c>
      <c r="H90" s="625">
        <v>3720.01</v>
      </c>
      <c r="I90" s="626">
        <f t="shared" ref="I90" si="50">H90/H89*100</f>
        <v>100.1566963456366</v>
      </c>
      <c r="J90" s="627">
        <f t="shared" si="46"/>
        <v>100.48947969820823</v>
      </c>
      <c r="K90" s="11"/>
      <c r="L90" s="262"/>
      <c r="M90" s="261"/>
    </row>
    <row r="91" spans="1:13" ht="16.5" customHeight="1" thickBot="1" x14ac:dyDescent="0.3">
      <c r="A91" s="630" t="s">
        <v>462</v>
      </c>
      <c r="B91" s="631">
        <v>5748.02</v>
      </c>
      <c r="C91" s="632">
        <f>B91/B90*100</f>
        <v>100.88068461030848</v>
      </c>
      <c r="D91" s="633">
        <f>B91/B$78*100</f>
        <v>102.26283306913749</v>
      </c>
      <c r="E91" s="631">
        <v>4250.62</v>
      </c>
      <c r="F91" s="632">
        <f>E91/E90*100</f>
        <v>100.8718805471442</v>
      </c>
      <c r="G91" s="633">
        <f t="shared" si="45"/>
        <v>102.35773747745446</v>
      </c>
      <c r="H91" s="631">
        <v>3749.64</v>
      </c>
      <c r="I91" s="632">
        <f>H91/H90*100</f>
        <v>100.79650323520634</v>
      </c>
      <c r="J91" s="633">
        <f t="shared" si="46"/>
        <v>101.28988165504647</v>
      </c>
      <c r="K91" s="11"/>
      <c r="L91" s="107"/>
      <c r="M91" s="11"/>
    </row>
    <row r="92" spans="1:13" ht="16.5" customHeight="1" thickBot="1" x14ac:dyDescent="0.3">
      <c r="A92" s="915" t="s">
        <v>484</v>
      </c>
      <c r="B92" s="916"/>
      <c r="C92" s="916"/>
      <c r="D92" s="916"/>
      <c r="E92" s="916"/>
      <c r="F92" s="916"/>
      <c r="G92" s="916"/>
      <c r="H92" s="916"/>
      <c r="I92" s="916"/>
      <c r="J92" s="917"/>
      <c r="K92" s="11"/>
      <c r="L92" s="107"/>
      <c r="M92" s="11"/>
    </row>
    <row r="93" spans="1:13" ht="16.5" customHeight="1" thickBot="1" x14ac:dyDescent="0.3">
      <c r="A93" s="630" t="s">
        <v>9</v>
      </c>
      <c r="B93" s="631">
        <v>5807.41</v>
      </c>
      <c r="C93" s="632">
        <f>B93/B91*100</f>
        <v>101.03322535412194</v>
      </c>
      <c r="D93" s="632">
        <f>B93/B$91*100</f>
        <v>101.03322535412194</v>
      </c>
      <c r="E93" s="631">
        <v>4266.87</v>
      </c>
      <c r="F93" s="632">
        <f>E93/E91*100</f>
        <v>100.38229717076568</v>
      </c>
      <c r="G93" s="632">
        <f>E93/E$91*100</f>
        <v>100.38229717076568</v>
      </c>
      <c r="H93" s="631">
        <v>3787.77</v>
      </c>
      <c r="I93" s="632">
        <f>H93/H91*100</f>
        <v>101.01689762217174</v>
      </c>
      <c r="J93" s="632">
        <f>H93/H$91*100</f>
        <v>101.01689762217174</v>
      </c>
      <c r="K93" s="11"/>
      <c r="L93" s="107"/>
      <c r="M93" s="11"/>
    </row>
    <row r="94" spans="1:13" ht="18" customHeight="1" x14ac:dyDescent="0.2">
      <c r="A94" s="914" t="s">
        <v>244</v>
      </c>
      <c r="B94" s="914"/>
      <c r="C94" s="914"/>
      <c r="D94" s="914"/>
      <c r="E94" s="914"/>
      <c r="F94" s="914"/>
      <c r="G94" s="914"/>
      <c r="H94" s="914"/>
      <c r="I94" s="914"/>
      <c r="J94" s="914"/>
      <c r="K94" s="11"/>
      <c r="L94" s="11"/>
      <c r="M94" s="11"/>
    </row>
    <row r="95" spans="1:13" ht="9.75" customHeight="1" x14ac:dyDescent="0.2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11"/>
      <c r="L95" s="11"/>
      <c r="M95" s="11"/>
    </row>
    <row r="96" spans="1:13" ht="24" customHeight="1" x14ac:dyDescent="0.3">
      <c r="A96" s="913" t="s">
        <v>370</v>
      </c>
      <c r="B96" s="913"/>
      <c r="C96" s="913"/>
      <c r="D96" s="913"/>
      <c r="E96" s="913"/>
      <c r="F96" s="913"/>
      <c r="G96" s="913"/>
      <c r="H96" s="913"/>
      <c r="I96" s="913"/>
      <c r="J96" s="913"/>
      <c r="K96" s="79"/>
    </row>
    <row r="97" spans="1:14" ht="6" customHeight="1" x14ac:dyDescent="0.25">
      <c r="A97" s="63"/>
      <c r="B97" s="63"/>
      <c r="C97" s="63"/>
      <c r="D97" s="63"/>
      <c r="E97" s="63"/>
      <c r="F97" s="63"/>
      <c r="G97" s="63"/>
      <c r="H97" s="15"/>
      <c r="I97" s="15"/>
      <c r="J97" s="15"/>
    </row>
    <row r="99" spans="1:14" x14ac:dyDescent="0.25">
      <c r="N99" s="80"/>
    </row>
    <row r="100" spans="1:14" x14ac:dyDescent="0.25">
      <c r="N100" s="80"/>
    </row>
    <row r="101" spans="1:14" x14ac:dyDescent="0.25">
      <c r="N101" s="80"/>
    </row>
    <row r="102" spans="1:14" x14ac:dyDescent="0.25">
      <c r="N102" s="80"/>
    </row>
    <row r="103" spans="1:14" x14ac:dyDescent="0.25">
      <c r="N103" s="80"/>
    </row>
    <row r="104" spans="1:14" x14ac:dyDescent="0.25">
      <c r="N104" s="80"/>
    </row>
    <row r="105" spans="1:14" x14ac:dyDescent="0.25">
      <c r="M105" s="80"/>
      <c r="N105" s="80"/>
    </row>
    <row r="106" spans="1:14" x14ac:dyDescent="0.25">
      <c r="M106" s="80"/>
      <c r="N106" s="80"/>
    </row>
    <row r="107" spans="1:14" x14ac:dyDescent="0.25">
      <c r="M107" s="80"/>
      <c r="N107" s="80"/>
    </row>
    <row r="108" spans="1:14" x14ac:dyDescent="0.25">
      <c r="M108" s="80"/>
      <c r="N108" s="80"/>
    </row>
    <row r="109" spans="1:14" x14ac:dyDescent="0.25">
      <c r="M109" s="80"/>
      <c r="N109" s="80"/>
    </row>
    <row r="110" spans="1:14" x14ac:dyDescent="0.25">
      <c r="M110" s="80"/>
      <c r="N110" s="80"/>
    </row>
    <row r="111" spans="1:14" x14ac:dyDescent="0.25">
      <c r="M111" s="80"/>
      <c r="N111" s="80"/>
    </row>
    <row r="112" spans="1:14" x14ac:dyDescent="0.25">
      <c r="M112" s="80"/>
      <c r="N112" s="80"/>
    </row>
    <row r="113" spans="13:13" x14ac:dyDescent="0.25">
      <c r="M113" s="80"/>
    </row>
    <row r="114" spans="13:13" x14ac:dyDescent="0.25">
      <c r="M114" s="80"/>
    </row>
    <row r="115" spans="13:13" x14ac:dyDescent="0.25">
      <c r="M115" s="80"/>
    </row>
    <row r="116" spans="13:13" x14ac:dyDescent="0.25">
      <c r="M116" s="80"/>
    </row>
    <row r="117" spans="13:13" x14ac:dyDescent="0.25">
      <c r="M117" s="80"/>
    </row>
    <row r="118" spans="13:13" x14ac:dyDescent="0.25">
      <c r="M118" s="80"/>
    </row>
  </sheetData>
  <mergeCells count="20">
    <mergeCell ref="A53:J53"/>
    <mergeCell ref="A96:J96"/>
    <mergeCell ref="A94:J94"/>
    <mergeCell ref="A66:J66"/>
    <mergeCell ref="A79:J79"/>
    <mergeCell ref="A92:J92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94"/>
  <sheetViews>
    <sheetView view="pageBreakPreview" zoomScale="80" zoomScaleNormal="32" zoomScaleSheetLayoutView="80" workbookViewId="0">
      <pane ySplit="4" topLeftCell="A5" activePane="bottomLeft" state="frozen"/>
      <selection activeCell="G61" sqref="G61:H61"/>
      <selection pane="bottomLeft" activeCell="J70" sqref="J70"/>
    </sheetView>
  </sheetViews>
  <sheetFormatPr defaultRowHeight="15.75" x14ac:dyDescent="0.25"/>
  <cols>
    <col min="1" max="1" width="41.42578125" style="61" customWidth="1"/>
    <col min="2" max="2" width="11.85546875" style="61" customWidth="1"/>
    <col min="3" max="3" width="15" style="61" customWidth="1"/>
    <col min="4" max="4" width="15.85546875" style="61" customWidth="1"/>
    <col min="5" max="5" width="8.42578125" style="61" customWidth="1"/>
    <col min="6" max="6" width="15.7109375" style="62" customWidth="1"/>
    <col min="7" max="7" width="4.140625" style="62" customWidth="1"/>
    <col min="8" max="8" width="7.85546875" style="62" customWidth="1"/>
    <col min="9" max="9" width="10.85546875" style="62" customWidth="1"/>
    <col min="10" max="10" width="17.85546875" style="62" customWidth="1"/>
    <col min="11" max="11" width="7.28515625" style="61" customWidth="1"/>
    <col min="12" max="16384" width="9.140625" style="61"/>
  </cols>
  <sheetData>
    <row r="1" spans="1:10" ht="20.25" x14ac:dyDescent="0.2">
      <c r="A1" s="890" t="s">
        <v>108</v>
      </c>
      <c r="B1" s="890"/>
      <c r="C1" s="890"/>
      <c r="D1" s="890"/>
      <c r="E1" s="890"/>
      <c r="F1" s="890"/>
      <c r="G1" s="890"/>
      <c r="H1" s="890"/>
      <c r="I1" s="890"/>
      <c r="J1" s="890"/>
    </row>
    <row r="2" spans="1:10" ht="23.25" thickBot="1" x14ac:dyDescent="0.25">
      <c r="A2" s="156"/>
      <c r="B2" s="267"/>
      <c r="C2" s="156"/>
      <c r="D2" s="156"/>
      <c r="E2" s="267"/>
      <c r="F2" s="156"/>
      <c r="G2" s="267"/>
      <c r="H2" s="156"/>
      <c r="I2" s="267"/>
      <c r="J2" s="156"/>
    </row>
    <row r="3" spans="1:10" ht="17.25" thickBot="1" x14ac:dyDescent="0.25">
      <c r="A3" s="875" t="s">
        <v>61</v>
      </c>
      <c r="B3" s="935"/>
      <c r="C3" s="773" t="s">
        <v>36</v>
      </c>
      <c r="D3" s="887" t="s">
        <v>46</v>
      </c>
      <c r="E3" s="1012"/>
      <c r="F3" s="1012"/>
      <c r="G3" s="1012"/>
      <c r="H3" s="1012"/>
      <c r="I3" s="1013"/>
      <c r="J3" s="634" t="s">
        <v>47</v>
      </c>
    </row>
    <row r="4" spans="1:10" ht="28.5" customHeight="1" thickBot="1" x14ac:dyDescent="0.25">
      <c r="A4" s="879"/>
      <c r="B4" s="936"/>
      <c r="C4" s="932"/>
      <c r="D4" s="945" t="s">
        <v>518</v>
      </c>
      <c r="E4" s="946"/>
      <c r="F4" s="945" t="s">
        <v>519</v>
      </c>
      <c r="G4" s="946"/>
      <c r="H4" s="945" t="s">
        <v>53</v>
      </c>
      <c r="I4" s="946"/>
      <c r="J4" s="486" t="s">
        <v>519</v>
      </c>
    </row>
    <row r="5" spans="1:10" ht="23.25" customHeight="1" x14ac:dyDescent="0.25">
      <c r="A5" s="937" t="s">
        <v>33</v>
      </c>
      <c r="B5" s="938"/>
      <c r="C5" s="635"/>
      <c r="D5" s="765"/>
      <c r="E5" s="766"/>
      <c r="F5" s="765"/>
      <c r="G5" s="766"/>
      <c r="H5" s="765"/>
      <c r="I5" s="766"/>
      <c r="J5" s="489"/>
    </row>
    <row r="6" spans="1:10" ht="21.75" customHeight="1" x14ac:dyDescent="0.25">
      <c r="A6" s="939" t="s">
        <v>65</v>
      </c>
      <c r="B6" s="940"/>
      <c r="C6" s="69" t="s">
        <v>41</v>
      </c>
      <c r="D6" s="955">
        <v>45.3</v>
      </c>
      <c r="E6" s="956"/>
      <c r="F6" s="955">
        <v>44</v>
      </c>
      <c r="G6" s="956"/>
      <c r="H6" s="955">
        <f>F6/D6*100</f>
        <v>97.13024282560707</v>
      </c>
      <c r="I6" s="956"/>
      <c r="J6" s="489">
        <v>47</v>
      </c>
    </row>
    <row r="7" spans="1:10" ht="21.75" customHeight="1" x14ac:dyDescent="0.25">
      <c r="A7" s="939" t="s">
        <v>259</v>
      </c>
      <c r="B7" s="940"/>
      <c r="C7" s="69" t="s">
        <v>41</v>
      </c>
      <c r="D7" s="955">
        <v>94.9</v>
      </c>
      <c r="E7" s="956"/>
      <c r="F7" s="955">
        <v>95.1</v>
      </c>
      <c r="G7" s="956"/>
      <c r="H7" s="955">
        <f t="shared" ref="H7:H33" si="0">F7/D7*100</f>
        <v>100.21074815595364</v>
      </c>
      <c r="I7" s="956"/>
      <c r="J7" s="489">
        <v>77.3</v>
      </c>
    </row>
    <row r="8" spans="1:10" ht="21.75" customHeight="1" x14ac:dyDescent="0.25">
      <c r="A8" s="939" t="s">
        <v>208</v>
      </c>
      <c r="B8" s="940"/>
      <c r="C8" s="69" t="s">
        <v>41</v>
      </c>
      <c r="D8" s="955">
        <v>92.3</v>
      </c>
      <c r="E8" s="956"/>
      <c r="F8" s="955">
        <v>92.4</v>
      </c>
      <c r="G8" s="956"/>
      <c r="H8" s="955">
        <f t="shared" si="0"/>
        <v>100.10834236186351</v>
      </c>
      <c r="I8" s="956"/>
      <c r="J8" s="489">
        <v>77.2</v>
      </c>
    </row>
    <row r="9" spans="1:10" ht="21.75" customHeight="1" x14ac:dyDescent="0.25">
      <c r="A9" s="939" t="s">
        <v>66</v>
      </c>
      <c r="B9" s="940"/>
      <c r="C9" s="69" t="s">
        <v>41</v>
      </c>
      <c r="D9" s="955">
        <v>107.9</v>
      </c>
      <c r="E9" s="956"/>
      <c r="F9" s="955">
        <v>102.5</v>
      </c>
      <c r="G9" s="956"/>
      <c r="H9" s="955">
        <f t="shared" si="0"/>
        <v>94.99536607970343</v>
      </c>
      <c r="I9" s="956"/>
      <c r="J9" s="489">
        <v>100.1</v>
      </c>
    </row>
    <row r="10" spans="1:10" ht="21.75" customHeight="1" x14ac:dyDescent="0.25">
      <c r="A10" s="939" t="s">
        <v>260</v>
      </c>
      <c r="B10" s="940"/>
      <c r="C10" s="69" t="s">
        <v>41</v>
      </c>
      <c r="D10" s="955">
        <v>106.2</v>
      </c>
      <c r="E10" s="956"/>
      <c r="F10" s="955">
        <v>100.4</v>
      </c>
      <c r="G10" s="956"/>
      <c r="H10" s="955">
        <f t="shared" si="0"/>
        <v>94.538606403013176</v>
      </c>
      <c r="I10" s="956"/>
      <c r="J10" s="489">
        <v>105.8</v>
      </c>
    </row>
    <row r="11" spans="1:10" ht="21.75" customHeight="1" x14ac:dyDescent="0.25">
      <c r="A11" s="939" t="s">
        <v>67</v>
      </c>
      <c r="B11" s="940"/>
      <c r="C11" s="69" t="s">
        <v>41</v>
      </c>
      <c r="D11" s="955">
        <v>124.8</v>
      </c>
      <c r="E11" s="956"/>
      <c r="F11" s="955">
        <v>95.8</v>
      </c>
      <c r="G11" s="956"/>
      <c r="H11" s="955">
        <f t="shared" si="0"/>
        <v>76.762820512820511</v>
      </c>
      <c r="I11" s="956"/>
      <c r="J11" s="489">
        <v>91.4</v>
      </c>
    </row>
    <row r="12" spans="1:10" ht="21.75" customHeight="1" x14ac:dyDescent="0.25">
      <c r="A12" s="939" t="s">
        <v>68</v>
      </c>
      <c r="B12" s="940"/>
      <c r="C12" s="69" t="s">
        <v>41</v>
      </c>
      <c r="D12" s="955">
        <v>36.700000000000003</v>
      </c>
      <c r="E12" s="956"/>
      <c r="F12" s="955">
        <v>40.200000000000003</v>
      </c>
      <c r="G12" s="956"/>
      <c r="H12" s="955">
        <f t="shared" si="0"/>
        <v>109.53678474114442</v>
      </c>
      <c r="I12" s="956"/>
      <c r="J12" s="489">
        <v>36.200000000000003</v>
      </c>
    </row>
    <row r="13" spans="1:10" ht="21.75" customHeight="1" x14ac:dyDescent="0.25">
      <c r="A13" s="939" t="s">
        <v>269</v>
      </c>
      <c r="B13" s="940"/>
      <c r="C13" s="69" t="s">
        <v>41</v>
      </c>
      <c r="D13" s="955">
        <v>39.9</v>
      </c>
      <c r="E13" s="956"/>
      <c r="F13" s="955">
        <v>40.1</v>
      </c>
      <c r="G13" s="956"/>
      <c r="H13" s="955">
        <f t="shared" si="0"/>
        <v>100.50125313283209</v>
      </c>
      <c r="I13" s="956"/>
      <c r="J13" s="489">
        <v>37</v>
      </c>
    </row>
    <row r="14" spans="1:10" ht="21.75" customHeight="1" x14ac:dyDescent="0.25">
      <c r="A14" s="939" t="s">
        <v>69</v>
      </c>
      <c r="B14" s="940"/>
      <c r="C14" s="69" t="s">
        <v>41</v>
      </c>
      <c r="D14" s="955">
        <v>39.299999999999997</v>
      </c>
      <c r="E14" s="956"/>
      <c r="F14" s="955">
        <v>41</v>
      </c>
      <c r="G14" s="956"/>
      <c r="H14" s="955">
        <f t="shared" si="0"/>
        <v>104.32569974554708</v>
      </c>
      <c r="I14" s="956"/>
      <c r="J14" s="489">
        <v>41.5</v>
      </c>
    </row>
    <row r="15" spans="1:10" ht="21.75" customHeight="1" x14ac:dyDescent="0.25">
      <c r="A15" s="939" t="s">
        <v>261</v>
      </c>
      <c r="B15" s="940"/>
      <c r="C15" s="69" t="s">
        <v>41</v>
      </c>
      <c r="D15" s="955">
        <v>391</v>
      </c>
      <c r="E15" s="956"/>
      <c r="F15" s="955">
        <v>401.7</v>
      </c>
      <c r="G15" s="956"/>
      <c r="H15" s="955">
        <f t="shared" si="0"/>
        <v>102.73657289002558</v>
      </c>
      <c r="I15" s="956"/>
      <c r="J15" s="489">
        <v>393.3</v>
      </c>
    </row>
    <row r="16" spans="1:10" ht="21.75" customHeight="1" x14ac:dyDescent="0.25">
      <c r="A16" s="939" t="s">
        <v>262</v>
      </c>
      <c r="B16" s="940"/>
      <c r="C16" s="69" t="s">
        <v>41</v>
      </c>
      <c r="D16" s="955">
        <v>345.6</v>
      </c>
      <c r="E16" s="956"/>
      <c r="F16" s="955">
        <v>377.9</v>
      </c>
      <c r="G16" s="956"/>
      <c r="H16" s="955">
        <f t="shared" si="0"/>
        <v>109.3460648148148</v>
      </c>
      <c r="I16" s="956"/>
      <c r="J16" s="489">
        <v>287</v>
      </c>
    </row>
    <row r="17" spans="1:10" ht="21.75" customHeight="1" x14ac:dyDescent="0.25">
      <c r="A17" s="939" t="s">
        <v>263</v>
      </c>
      <c r="B17" s="940"/>
      <c r="C17" s="69" t="s">
        <v>41</v>
      </c>
      <c r="D17" s="955">
        <v>141.1</v>
      </c>
      <c r="E17" s="956"/>
      <c r="F17" s="955">
        <v>163.5</v>
      </c>
      <c r="G17" s="956"/>
      <c r="H17" s="955">
        <f t="shared" si="0"/>
        <v>115.87526576895819</v>
      </c>
      <c r="I17" s="956"/>
      <c r="J17" s="489">
        <v>172.2</v>
      </c>
    </row>
    <row r="18" spans="1:10" ht="21.75" customHeight="1" x14ac:dyDescent="0.25">
      <c r="A18" s="939" t="s">
        <v>264</v>
      </c>
      <c r="B18" s="940"/>
      <c r="C18" s="69" t="s">
        <v>41</v>
      </c>
      <c r="D18" s="955">
        <v>217.1</v>
      </c>
      <c r="E18" s="956"/>
      <c r="F18" s="955">
        <v>217.2</v>
      </c>
      <c r="G18" s="956"/>
      <c r="H18" s="955">
        <f t="shared" si="0"/>
        <v>100.04606172270843</v>
      </c>
      <c r="I18" s="956"/>
      <c r="J18" s="489">
        <v>221.8</v>
      </c>
    </row>
    <row r="19" spans="1:10" ht="21.75" customHeight="1" x14ac:dyDescent="0.25">
      <c r="A19" s="939" t="s">
        <v>265</v>
      </c>
      <c r="B19" s="940"/>
      <c r="C19" s="69" t="s">
        <v>41</v>
      </c>
      <c r="D19" s="955">
        <v>119.9</v>
      </c>
      <c r="E19" s="956"/>
      <c r="F19" s="955">
        <v>125.3</v>
      </c>
      <c r="G19" s="956"/>
      <c r="H19" s="955">
        <f t="shared" si="0"/>
        <v>104.50375312760633</v>
      </c>
      <c r="I19" s="956"/>
      <c r="J19" s="489">
        <v>130.69999999999999</v>
      </c>
    </row>
    <row r="20" spans="1:10" ht="21.75" customHeight="1" x14ac:dyDescent="0.25">
      <c r="A20" s="939" t="s">
        <v>266</v>
      </c>
      <c r="B20" s="940"/>
      <c r="C20" s="69" t="s">
        <v>41</v>
      </c>
      <c r="D20" s="955">
        <v>142.9</v>
      </c>
      <c r="E20" s="956"/>
      <c r="F20" s="955">
        <v>146.9</v>
      </c>
      <c r="G20" s="956"/>
      <c r="H20" s="955">
        <f t="shared" si="0"/>
        <v>102.79916025192442</v>
      </c>
      <c r="I20" s="956"/>
      <c r="J20" s="489">
        <v>147.6</v>
      </c>
    </row>
    <row r="21" spans="1:10" ht="21.75" customHeight="1" x14ac:dyDescent="0.25">
      <c r="A21" s="939" t="s">
        <v>70</v>
      </c>
      <c r="B21" s="940"/>
      <c r="C21" s="69" t="s">
        <v>41</v>
      </c>
      <c r="D21" s="955">
        <v>449.4</v>
      </c>
      <c r="E21" s="956"/>
      <c r="F21" s="955">
        <v>430</v>
      </c>
      <c r="G21" s="956"/>
      <c r="H21" s="955">
        <f t="shared" si="0"/>
        <v>95.683133066310646</v>
      </c>
      <c r="I21" s="956"/>
      <c r="J21" s="489">
        <v>458.4</v>
      </c>
    </row>
    <row r="22" spans="1:10" ht="21.75" customHeight="1" x14ac:dyDescent="0.25">
      <c r="A22" s="939" t="s">
        <v>71</v>
      </c>
      <c r="B22" s="940"/>
      <c r="C22" s="69" t="s">
        <v>41</v>
      </c>
      <c r="D22" s="955">
        <v>339.2</v>
      </c>
      <c r="E22" s="956"/>
      <c r="F22" s="955">
        <v>351.4</v>
      </c>
      <c r="G22" s="956"/>
      <c r="H22" s="955">
        <f t="shared" si="0"/>
        <v>103.59669811320755</v>
      </c>
      <c r="I22" s="956"/>
      <c r="J22" s="489">
        <v>331.6</v>
      </c>
    </row>
    <row r="23" spans="1:10" ht="21.75" customHeight="1" x14ac:dyDescent="0.25">
      <c r="A23" s="939" t="s">
        <v>72</v>
      </c>
      <c r="B23" s="940"/>
      <c r="C23" s="69" t="s">
        <v>41</v>
      </c>
      <c r="D23" s="955">
        <v>302.89999999999998</v>
      </c>
      <c r="E23" s="956"/>
      <c r="F23" s="955">
        <v>284.39999999999998</v>
      </c>
      <c r="G23" s="956"/>
      <c r="H23" s="955">
        <f t="shared" si="0"/>
        <v>93.892373720699894</v>
      </c>
      <c r="I23" s="956"/>
      <c r="J23" s="489">
        <v>301</v>
      </c>
    </row>
    <row r="24" spans="1:10" ht="21.75" customHeight="1" x14ac:dyDescent="0.25">
      <c r="A24" s="939" t="s">
        <v>73</v>
      </c>
      <c r="B24" s="940"/>
      <c r="C24" s="69" t="s">
        <v>41</v>
      </c>
      <c r="D24" s="955">
        <v>330.9</v>
      </c>
      <c r="E24" s="956"/>
      <c r="F24" s="955">
        <v>300.3</v>
      </c>
      <c r="G24" s="956"/>
      <c r="H24" s="955">
        <f t="shared" si="0"/>
        <v>90.752493200362665</v>
      </c>
      <c r="I24" s="956"/>
      <c r="J24" s="489">
        <v>376</v>
      </c>
    </row>
    <row r="25" spans="1:10" ht="21.75" customHeight="1" x14ac:dyDescent="0.25">
      <c r="A25" s="939" t="s">
        <v>267</v>
      </c>
      <c r="B25" s="940"/>
      <c r="C25" s="69" t="s">
        <v>41</v>
      </c>
      <c r="D25" s="955">
        <v>179.3</v>
      </c>
      <c r="E25" s="956"/>
      <c r="F25" s="955">
        <v>156.19999999999999</v>
      </c>
      <c r="G25" s="956"/>
      <c r="H25" s="955">
        <f t="shared" si="0"/>
        <v>87.116564417177898</v>
      </c>
      <c r="I25" s="956"/>
      <c r="J25" s="489">
        <v>180.7</v>
      </c>
    </row>
    <row r="26" spans="1:10" ht="21.75" customHeight="1" x14ac:dyDescent="0.25">
      <c r="A26" s="939" t="s">
        <v>74</v>
      </c>
      <c r="B26" s="940"/>
      <c r="C26" s="69" t="s">
        <v>44</v>
      </c>
      <c r="D26" s="955">
        <v>67.7</v>
      </c>
      <c r="E26" s="956"/>
      <c r="F26" s="955">
        <v>57</v>
      </c>
      <c r="G26" s="956"/>
      <c r="H26" s="955">
        <f t="shared" si="0"/>
        <v>84.194977843426884</v>
      </c>
      <c r="I26" s="956"/>
      <c r="J26" s="489">
        <v>57.2</v>
      </c>
    </row>
    <row r="27" spans="1:10" ht="21.75" customHeight="1" x14ac:dyDescent="0.25">
      <c r="A27" s="939" t="s">
        <v>268</v>
      </c>
      <c r="B27" s="940"/>
      <c r="C27" s="69" t="s">
        <v>42</v>
      </c>
      <c r="D27" s="955">
        <v>78.900000000000006</v>
      </c>
      <c r="E27" s="956"/>
      <c r="F27" s="955">
        <v>82.4</v>
      </c>
      <c r="G27" s="956"/>
      <c r="H27" s="955">
        <f t="shared" si="0"/>
        <v>104.4359949302915</v>
      </c>
      <c r="I27" s="956"/>
      <c r="J27" s="489">
        <v>76.400000000000006</v>
      </c>
    </row>
    <row r="28" spans="1:10" ht="21.75" customHeight="1" x14ac:dyDescent="0.25">
      <c r="A28" s="939" t="s">
        <v>75</v>
      </c>
      <c r="B28" s="940"/>
      <c r="C28" s="69" t="s">
        <v>42</v>
      </c>
      <c r="D28" s="955">
        <v>98.5</v>
      </c>
      <c r="E28" s="956"/>
      <c r="F28" s="955">
        <v>101.3</v>
      </c>
      <c r="G28" s="956"/>
      <c r="H28" s="955">
        <f t="shared" si="0"/>
        <v>102.84263959390863</v>
      </c>
      <c r="I28" s="956"/>
      <c r="J28" s="489">
        <v>99</v>
      </c>
    </row>
    <row r="29" spans="1:10" ht="21.75" customHeight="1" x14ac:dyDescent="0.25">
      <c r="A29" s="939" t="s">
        <v>76</v>
      </c>
      <c r="B29" s="940"/>
      <c r="C29" s="69" t="s">
        <v>43</v>
      </c>
      <c r="D29" s="955">
        <v>390.4</v>
      </c>
      <c r="E29" s="956"/>
      <c r="F29" s="955">
        <v>384.1</v>
      </c>
      <c r="G29" s="956"/>
      <c r="H29" s="955">
        <f t="shared" si="0"/>
        <v>98.386270491803288</v>
      </c>
      <c r="I29" s="956"/>
      <c r="J29" s="489">
        <v>404.2</v>
      </c>
    </row>
    <row r="30" spans="1:10" ht="21.75" customHeight="1" x14ac:dyDescent="0.25">
      <c r="A30" s="939" t="s">
        <v>77</v>
      </c>
      <c r="B30" s="940"/>
      <c r="C30" s="69" t="s">
        <v>43</v>
      </c>
      <c r="D30" s="955">
        <v>454.1</v>
      </c>
      <c r="E30" s="956"/>
      <c r="F30" s="955">
        <v>435</v>
      </c>
      <c r="G30" s="956"/>
      <c r="H30" s="955">
        <f t="shared" si="0"/>
        <v>95.793878000440429</v>
      </c>
      <c r="I30" s="956"/>
      <c r="J30" s="489">
        <v>443.3</v>
      </c>
    </row>
    <row r="31" spans="1:10" ht="21.75" customHeight="1" x14ac:dyDescent="0.25">
      <c r="A31" s="939" t="s">
        <v>78</v>
      </c>
      <c r="B31" s="940"/>
      <c r="C31" s="69" t="s">
        <v>43</v>
      </c>
      <c r="D31" s="955">
        <v>556.79999999999995</v>
      </c>
      <c r="E31" s="956"/>
      <c r="F31" s="955">
        <v>693.7</v>
      </c>
      <c r="G31" s="956"/>
      <c r="H31" s="955">
        <f t="shared" si="0"/>
        <v>124.58692528735634</v>
      </c>
      <c r="I31" s="956"/>
      <c r="J31" s="489">
        <v>588.6</v>
      </c>
    </row>
    <row r="32" spans="1:10" ht="21.75" customHeight="1" x14ac:dyDescent="0.25">
      <c r="A32" s="939" t="s">
        <v>79</v>
      </c>
      <c r="B32" s="940"/>
      <c r="C32" s="69" t="s">
        <v>43</v>
      </c>
      <c r="D32" s="955">
        <v>127.3</v>
      </c>
      <c r="E32" s="956"/>
      <c r="F32" s="955">
        <v>110</v>
      </c>
      <c r="G32" s="956"/>
      <c r="H32" s="955">
        <f t="shared" si="0"/>
        <v>86.410054988216814</v>
      </c>
      <c r="I32" s="956"/>
      <c r="J32" s="489">
        <v>110.7</v>
      </c>
    </row>
    <row r="33" spans="1:10" ht="21.75" customHeight="1" x14ac:dyDescent="0.25">
      <c r="A33" s="939" t="s">
        <v>80</v>
      </c>
      <c r="B33" s="940"/>
      <c r="C33" s="69" t="s">
        <v>42</v>
      </c>
      <c r="D33" s="955">
        <v>142.19999999999999</v>
      </c>
      <c r="E33" s="956"/>
      <c r="F33" s="955">
        <v>153.80000000000001</v>
      </c>
      <c r="G33" s="956"/>
      <c r="H33" s="955">
        <f t="shared" si="0"/>
        <v>108.15752461322083</v>
      </c>
      <c r="I33" s="956"/>
      <c r="J33" s="489">
        <v>123.6</v>
      </c>
    </row>
    <row r="34" spans="1:10" ht="21.75" customHeight="1" thickBot="1" x14ac:dyDescent="0.3">
      <c r="A34" s="943" t="s">
        <v>81</v>
      </c>
      <c r="B34" s="944"/>
      <c r="C34" s="69" t="s">
        <v>42</v>
      </c>
      <c r="D34" s="979">
        <v>693.4</v>
      </c>
      <c r="E34" s="980"/>
      <c r="F34" s="979">
        <v>699</v>
      </c>
      <c r="G34" s="980"/>
      <c r="H34" s="979">
        <f>F34/D34*100</f>
        <v>100.80761465243727</v>
      </c>
      <c r="I34" s="980"/>
      <c r="J34" s="489">
        <v>747.8</v>
      </c>
    </row>
    <row r="35" spans="1:10" ht="27" customHeight="1" thickBot="1" x14ac:dyDescent="0.25">
      <c r="A35" s="945" t="s">
        <v>40</v>
      </c>
      <c r="B35" s="946"/>
      <c r="C35" s="137"/>
      <c r="D35" s="981"/>
      <c r="E35" s="982"/>
      <c r="F35" s="981"/>
      <c r="G35" s="982"/>
      <c r="H35" s="981"/>
      <c r="I35" s="982"/>
      <c r="J35" s="264"/>
    </row>
    <row r="36" spans="1:10" s="14" customFormat="1" ht="43.5" customHeight="1" x14ac:dyDescent="0.25">
      <c r="A36" s="947" t="s">
        <v>82</v>
      </c>
      <c r="B36" s="948"/>
      <c r="C36" s="152" t="s">
        <v>29</v>
      </c>
      <c r="D36" s="765">
        <v>900</v>
      </c>
      <c r="E36" s="766"/>
      <c r="F36" s="765">
        <v>900</v>
      </c>
      <c r="G36" s="766"/>
      <c r="H36" s="765">
        <f t="shared" ref="H36:H58" si="1">F36/D36*100</f>
        <v>100</v>
      </c>
      <c r="I36" s="766"/>
      <c r="J36" s="347" t="s">
        <v>444</v>
      </c>
    </row>
    <row r="37" spans="1:10" s="14" customFormat="1" ht="21.75" customHeight="1" x14ac:dyDescent="0.25">
      <c r="A37" s="941" t="s">
        <v>83</v>
      </c>
      <c r="B37" s="942"/>
      <c r="C37" s="152" t="s">
        <v>29</v>
      </c>
      <c r="D37" s="955">
        <v>855.6</v>
      </c>
      <c r="E37" s="956"/>
      <c r="F37" s="955">
        <v>838.9</v>
      </c>
      <c r="G37" s="956"/>
      <c r="H37" s="955">
        <f t="shared" si="1"/>
        <v>98.048153342683491</v>
      </c>
      <c r="I37" s="956"/>
      <c r="J37" s="489">
        <v>600</v>
      </c>
    </row>
    <row r="38" spans="1:10" s="14" customFormat="1" ht="21.75" customHeight="1" x14ac:dyDescent="0.25">
      <c r="A38" s="941" t="s">
        <v>84</v>
      </c>
      <c r="B38" s="942"/>
      <c r="C38" s="152" t="s">
        <v>29</v>
      </c>
      <c r="D38" s="955">
        <v>588.9</v>
      </c>
      <c r="E38" s="956"/>
      <c r="F38" s="955">
        <v>583.29999999999995</v>
      </c>
      <c r="G38" s="956"/>
      <c r="H38" s="955">
        <f t="shared" si="1"/>
        <v>99.04907454576329</v>
      </c>
      <c r="I38" s="956"/>
      <c r="J38" s="489">
        <v>433.3</v>
      </c>
    </row>
    <row r="39" spans="1:10" s="14" customFormat="1" ht="16.5" x14ac:dyDescent="0.25">
      <c r="A39" s="941" t="s">
        <v>85</v>
      </c>
      <c r="B39" s="942"/>
      <c r="C39" s="152" t="s">
        <v>29</v>
      </c>
      <c r="D39" s="955">
        <v>3000</v>
      </c>
      <c r="E39" s="956"/>
      <c r="F39" s="955">
        <v>3000</v>
      </c>
      <c r="G39" s="956"/>
      <c r="H39" s="955">
        <f t="shared" si="1"/>
        <v>100</v>
      </c>
      <c r="I39" s="956"/>
      <c r="J39" s="489">
        <v>1500</v>
      </c>
    </row>
    <row r="40" spans="1:10" s="14" customFormat="1" ht="16.5" x14ac:dyDescent="0.25">
      <c r="A40" s="941" t="s">
        <v>86</v>
      </c>
      <c r="B40" s="942"/>
      <c r="C40" s="152" t="s">
        <v>29</v>
      </c>
      <c r="D40" s="955">
        <v>3250</v>
      </c>
      <c r="E40" s="956"/>
      <c r="F40" s="955">
        <v>3250</v>
      </c>
      <c r="G40" s="956"/>
      <c r="H40" s="955">
        <f t="shared" si="1"/>
        <v>100</v>
      </c>
      <c r="I40" s="956"/>
      <c r="J40" s="489">
        <v>2500</v>
      </c>
    </row>
    <row r="41" spans="1:10" s="14" customFormat="1" ht="17.25" customHeight="1" x14ac:dyDescent="0.25">
      <c r="A41" s="941" t="s">
        <v>270</v>
      </c>
      <c r="B41" s="942"/>
      <c r="C41" s="152" t="s">
        <v>29</v>
      </c>
      <c r="D41" s="955">
        <v>433.33333333333331</v>
      </c>
      <c r="E41" s="956"/>
      <c r="F41" s="955">
        <v>433.3</v>
      </c>
      <c r="G41" s="956"/>
      <c r="H41" s="955">
        <f t="shared" si="1"/>
        <v>99.992307692307705</v>
      </c>
      <c r="I41" s="956"/>
      <c r="J41" s="489">
        <v>400</v>
      </c>
    </row>
    <row r="42" spans="1:10" s="14" customFormat="1" ht="17.25" customHeight="1" x14ac:dyDescent="0.25">
      <c r="A42" s="941" t="s">
        <v>87</v>
      </c>
      <c r="B42" s="942"/>
      <c r="C42" s="152" t="s">
        <v>29</v>
      </c>
      <c r="D42" s="955">
        <v>458.33333333333331</v>
      </c>
      <c r="E42" s="956"/>
      <c r="F42" s="955">
        <v>491.7</v>
      </c>
      <c r="G42" s="956"/>
      <c r="H42" s="955">
        <f t="shared" si="1"/>
        <v>107.28</v>
      </c>
      <c r="I42" s="956"/>
      <c r="J42" s="489">
        <v>450</v>
      </c>
    </row>
    <row r="43" spans="1:10" s="14" customFormat="1" ht="16.5" x14ac:dyDescent="0.25">
      <c r="A43" s="941" t="s">
        <v>88</v>
      </c>
      <c r="B43" s="942"/>
      <c r="C43" s="152" t="s">
        <v>29</v>
      </c>
      <c r="D43" s="955">
        <v>1300</v>
      </c>
      <c r="E43" s="956"/>
      <c r="F43" s="955">
        <v>1350</v>
      </c>
      <c r="G43" s="956"/>
      <c r="H43" s="955">
        <f t="shared" si="1"/>
        <v>103.84615384615385</v>
      </c>
      <c r="I43" s="956"/>
      <c r="J43" s="489" t="s">
        <v>104</v>
      </c>
    </row>
    <row r="44" spans="1:10" s="14" customFormat="1" ht="17.25" customHeight="1" x14ac:dyDescent="0.25">
      <c r="A44" s="941" t="s">
        <v>251</v>
      </c>
      <c r="B44" s="942"/>
      <c r="C44" s="152" t="s">
        <v>29</v>
      </c>
      <c r="D44" s="955">
        <v>5166.7</v>
      </c>
      <c r="E44" s="956"/>
      <c r="F44" s="955">
        <v>5166.7</v>
      </c>
      <c r="G44" s="956"/>
      <c r="H44" s="955">
        <f t="shared" si="1"/>
        <v>100</v>
      </c>
      <c r="I44" s="956"/>
      <c r="J44" s="489" t="s">
        <v>104</v>
      </c>
    </row>
    <row r="45" spans="1:10" s="14" customFormat="1" ht="33" customHeight="1" x14ac:dyDescent="0.25">
      <c r="A45" s="941" t="s">
        <v>252</v>
      </c>
      <c r="B45" s="942"/>
      <c r="C45" s="152" t="s">
        <v>29</v>
      </c>
      <c r="D45" s="955">
        <v>4000</v>
      </c>
      <c r="E45" s="956"/>
      <c r="F45" s="955">
        <v>4000</v>
      </c>
      <c r="G45" s="956"/>
      <c r="H45" s="955">
        <f t="shared" si="1"/>
        <v>100</v>
      </c>
      <c r="I45" s="956"/>
      <c r="J45" s="489" t="s">
        <v>104</v>
      </c>
    </row>
    <row r="46" spans="1:10" s="14" customFormat="1" ht="18" customHeight="1" x14ac:dyDescent="0.25">
      <c r="A46" s="941" t="s">
        <v>89</v>
      </c>
      <c r="B46" s="942"/>
      <c r="C46" s="152" t="s">
        <v>29</v>
      </c>
      <c r="D46" s="955">
        <v>250</v>
      </c>
      <c r="E46" s="956"/>
      <c r="F46" s="955">
        <v>250</v>
      </c>
      <c r="G46" s="956"/>
      <c r="H46" s="955">
        <f t="shared" si="1"/>
        <v>100</v>
      </c>
      <c r="I46" s="956"/>
      <c r="J46" s="489" t="s">
        <v>104</v>
      </c>
    </row>
    <row r="47" spans="1:10" s="14" customFormat="1" ht="17.25" customHeight="1" thickBot="1" x14ac:dyDescent="0.3">
      <c r="A47" s="971" t="s">
        <v>153</v>
      </c>
      <c r="B47" s="972"/>
      <c r="C47" s="153" t="s">
        <v>29</v>
      </c>
      <c r="D47" s="979">
        <v>358.3</v>
      </c>
      <c r="E47" s="980"/>
      <c r="F47" s="979">
        <v>375</v>
      </c>
      <c r="G47" s="980"/>
      <c r="H47" s="979">
        <f>F47/D47*100</f>
        <v>104.66089868825006</v>
      </c>
      <c r="I47" s="980"/>
      <c r="J47" s="489">
        <v>450</v>
      </c>
    </row>
    <row r="48" spans="1:10" ht="27" customHeight="1" thickBot="1" x14ac:dyDescent="0.25">
      <c r="A48" s="949" t="s">
        <v>64</v>
      </c>
      <c r="B48" s="950"/>
      <c r="C48" s="137" t="s">
        <v>29</v>
      </c>
      <c r="D48" s="981">
        <v>368</v>
      </c>
      <c r="E48" s="982"/>
      <c r="F48" s="981">
        <v>379</v>
      </c>
      <c r="G48" s="982"/>
      <c r="H48" s="981">
        <f t="shared" si="1"/>
        <v>102.98913043478262</v>
      </c>
      <c r="I48" s="982"/>
      <c r="J48" s="487">
        <v>379</v>
      </c>
    </row>
    <row r="49" spans="1:10" ht="53.25" customHeight="1" thickBot="1" x14ac:dyDescent="0.3">
      <c r="A49" s="951" t="s">
        <v>358</v>
      </c>
      <c r="B49" s="952"/>
      <c r="C49" s="137" t="s">
        <v>29</v>
      </c>
      <c r="D49" s="981">
        <v>5.8</v>
      </c>
      <c r="E49" s="982"/>
      <c r="F49" s="981">
        <v>5.8</v>
      </c>
      <c r="G49" s="982"/>
      <c r="H49" s="981">
        <f t="shared" si="1"/>
        <v>100</v>
      </c>
      <c r="I49" s="982"/>
      <c r="J49" s="264">
        <v>5.8</v>
      </c>
    </row>
    <row r="50" spans="1:10" ht="56.25" customHeight="1" thickBot="1" x14ac:dyDescent="0.25">
      <c r="A50" s="953" t="s">
        <v>359</v>
      </c>
      <c r="B50" s="954"/>
      <c r="C50" s="137" t="s">
        <v>29</v>
      </c>
      <c r="D50" s="981">
        <v>7.6</v>
      </c>
      <c r="E50" s="982"/>
      <c r="F50" s="981">
        <v>7.6</v>
      </c>
      <c r="G50" s="982"/>
      <c r="H50" s="981">
        <f t="shared" si="1"/>
        <v>100</v>
      </c>
      <c r="I50" s="982"/>
      <c r="J50" s="264">
        <v>7.6</v>
      </c>
    </row>
    <row r="51" spans="1:10" ht="24.75" customHeight="1" thickBot="1" x14ac:dyDescent="0.25">
      <c r="A51" s="953" t="s">
        <v>90</v>
      </c>
      <c r="B51" s="954"/>
      <c r="C51" s="137" t="s">
        <v>29</v>
      </c>
      <c r="D51" s="981">
        <v>102.7</v>
      </c>
      <c r="E51" s="982"/>
      <c r="F51" s="981">
        <v>111</v>
      </c>
      <c r="G51" s="982"/>
      <c r="H51" s="981">
        <f t="shared" si="1"/>
        <v>108.08179162609541</v>
      </c>
      <c r="I51" s="982"/>
      <c r="J51" s="264">
        <v>111</v>
      </c>
    </row>
    <row r="52" spans="1:10" ht="36.75" customHeight="1" thickBot="1" x14ac:dyDescent="0.3">
      <c r="A52" s="951" t="s">
        <v>91</v>
      </c>
      <c r="B52" s="952"/>
      <c r="C52" s="137" t="s">
        <v>29</v>
      </c>
      <c r="D52" s="981">
        <v>2875</v>
      </c>
      <c r="E52" s="982"/>
      <c r="F52" s="981">
        <v>3200</v>
      </c>
      <c r="G52" s="982"/>
      <c r="H52" s="981">
        <f t="shared" si="1"/>
        <v>111.30434782608695</v>
      </c>
      <c r="I52" s="982"/>
      <c r="J52" s="264" t="s">
        <v>104</v>
      </c>
    </row>
    <row r="53" spans="1:10" ht="35.25" customHeight="1" thickBot="1" x14ac:dyDescent="0.25">
      <c r="A53" s="953" t="s">
        <v>92</v>
      </c>
      <c r="B53" s="954"/>
      <c r="C53" s="137" t="s">
        <v>29</v>
      </c>
      <c r="D53" s="981">
        <v>2221</v>
      </c>
      <c r="E53" s="982"/>
      <c r="F53" s="981">
        <v>1734.5</v>
      </c>
      <c r="G53" s="982"/>
      <c r="H53" s="981">
        <f t="shared" si="1"/>
        <v>78.09545249887438</v>
      </c>
      <c r="I53" s="982"/>
      <c r="J53" s="346" t="s">
        <v>104</v>
      </c>
    </row>
    <row r="54" spans="1:10" ht="50.25" customHeight="1" thickBot="1" x14ac:dyDescent="0.25">
      <c r="A54" s="953" t="s">
        <v>135</v>
      </c>
      <c r="B54" s="954"/>
      <c r="C54" s="137" t="s">
        <v>29</v>
      </c>
      <c r="D54" s="981">
        <v>163.6</v>
      </c>
      <c r="E54" s="982"/>
      <c r="F54" s="996">
        <v>163.6</v>
      </c>
      <c r="G54" s="997"/>
      <c r="H54" s="981">
        <f>F54/D54*100</f>
        <v>100</v>
      </c>
      <c r="I54" s="982"/>
      <c r="J54" s="154">
        <v>91.7</v>
      </c>
    </row>
    <row r="55" spans="1:10" ht="23.25" hidden="1" customHeight="1" thickBot="1" x14ac:dyDescent="0.25">
      <c r="A55" s="933" t="s">
        <v>141</v>
      </c>
      <c r="B55" s="276"/>
      <c r="C55" s="636" t="s">
        <v>106</v>
      </c>
      <c r="D55" s="981">
        <v>5500</v>
      </c>
      <c r="E55" s="982"/>
      <c r="F55" s="310">
        <v>9825</v>
      </c>
      <c r="G55" s="311"/>
      <c r="H55" s="484">
        <f t="shared" si="1"/>
        <v>178.63636363636363</v>
      </c>
      <c r="I55" s="481"/>
      <c r="J55" s="487" t="s">
        <v>104</v>
      </c>
    </row>
    <row r="56" spans="1:10" ht="21.75" hidden="1" customHeight="1" thickBot="1" x14ac:dyDescent="0.25">
      <c r="A56" s="934"/>
      <c r="B56" s="277"/>
      <c r="C56" s="636" t="s">
        <v>107</v>
      </c>
      <c r="D56" s="981">
        <v>28000</v>
      </c>
      <c r="E56" s="982"/>
      <c r="F56" s="310">
        <v>28000</v>
      </c>
      <c r="G56" s="311"/>
      <c r="H56" s="484">
        <f t="shared" si="1"/>
        <v>100</v>
      </c>
      <c r="I56" s="481"/>
      <c r="J56" s="487" t="s">
        <v>104</v>
      </c>
    </row>
    <row r="57" spans="1:10" ht="23.25" hidden="1" customHeight="1" thickBot="1" x14ac:dyDescent="0.25">
      <c r="A57" s="933" t="s">
        <v>142</v>
      </c>
      <c r="B57" s="276"/>
      <c r="C57" s="636" t="s">
        <v>106</v>
      </c>
      <c r="D57" s="981">
        <v>6090</v>
      </c>
      <c r="E57" s="982"/>
      <c r="F57" s="310">
        <v>9440</v>
      </c>
      <c r="G57" s="311"/>
      <c r="H57" s="484">
        <f t="shared" si="1"/>
        <v>155.00821018062399</v>
      </c>
      <c r="I57" s="481"/>
      <c r="J57" s="487" t="s">
        <v>104</v>
      </c>
    </row>
    <row r="58" spans="1:10" ht="21.75" hidden="1" customHeight="1" thickBot="1" x14ac:dyDescent="0.25">
      <c r="A58" s="934"/>
      <c r="B58" s="277"/>
      <c r="C58" s="636" t="s">
        <v>107</v>
      </c>
      <c r="D58" s="981">
        <v>75050</v>
      </c>
      <c r="E58" s="982"/>
      <c r="F58" s="310">
        <v>50000</v>
      </c>
      <c r="G58" s="311"/>
      <c r="H58" s="484">
        <f t="shared" si="1"/>
        <v>66.622251832111928</v>
      </c>
      <c r="I58" s="481"/>
      <c r="J58" s="487" t="s">
        <v>104</v>
      </c>
    </row>
    <row r="59" spans="1:10" ht="33" customHeight="1" thickBot="1" x14ac:dyDescent="0.25">
      <c r="A59" s="977" t="s">
        <v>542</v>
      </c>
      <c r="B59" s="978"/>
      <c r="C59" s="637"/>
      <c r="D59" s="981"/>
      <c r="E59" s="982"/>
      <c r="F59" s="981"/>
      <c r="G59" s="982"/>
      <c r="H59" s="981"/>
      <c r="I59" s="982"/>
      <c r="J59" s="264"/>
    </row>
    <row r="60" spans="1:10" ht="36.75" customHeight="1" x14ac:dyDescent="0.2">
      <c r="A60" s="947" t="s">
        <v>256</v>
      </c>
      <c r="B60" s="948"/>
      <c r="C60" s="641" t="s">
        <v>48</v>
      </c>
      <c r="D60" s="987">
        <v>58.88</v>
      </c>
      <c r="E60" s="988"/>
      <c r="F60" s="987">
        <v>58.85</v>
      </c>
      <c r="G60" s="988"/>
      <c r="H60" s="765">
        <f>F60/D60*100</f>
        <v>99.949048913043484</v>
      </c>
      <c r="I60" s="766"/>
      <c r="J60" s="348">
        <v>71.290000000000006</v>
      </c>
    </row>
    <row r="61" spans="1:10" ht="24" customHeight="1" x14ac:dyDescent="0.2">
      <c r="A61" s="973" t="s">
        <v>196</v>
      </c>
      <c r="B61" s="974"/>
      <c r="C61" s="638" t="s">
        <v>49</v>
      </c>
      <c r="D61" s="983">
        <v>1.58</v>
      </c>
      <c r="E61" s="984"/>
      <c r="F61" s="983">
        <v>1.66</v>
      </c>
      <c r="G61" s="984"/>
      <c r="H61" s="955">
        <f>F61/D61*100</f>
        <v>105.06329113924049</v>
      </c>
      <c r="I61" s="956"/>
      <c r="J61" s="348">
        <v>1.66</v>
      </c>
    </row>
    <row r="62" spans="1:10" ht="24" customHeight="1" x14ac:dyDescent="0.2">
      <c r="A62" s="973" t="s">
        <v>93</v>
      </c>
      <c r="B62" s="974"/>
      <c r="C62" s="638" t="s">
        <v>136</v>
      </c>
      <c r="D62" s="983">
        <v>1141.02</v>
      </c>
      <c r="E62" s="984"/>
      <c r="F62" s="983">
        <v>1185.03</v>
      </c>
      <c r="G62" s="984"/>
      <c r="H62" s="955">
        <f>F62/D62*100</f>
        <v>103.85707524846191</v>
      </c>
      <c r="I62" s="956"/>
      <c r="J62" s="348">
        <v>1058</v>
      </c>
    </row>
    <row r="63" spans="1:10" ht="24" customHeight="1" x14ac:dyDescent="0.2">
      <c r="A63" s="973" t="s">
        <v>94</v>
      </c>
      <c r="B63" s="974"/>
      <c r="C63" s="638" t="s">
        <v>137</v>
      </c>
      <c r="D63" s="983">
        <v>77.86</v>
      </c>
      <c r="E63" s="984"/>
      <c r="F63" s="983">
        <v>92.96</v>
      </c>
      <c r="G63" s="984"/>
      <c r="H63" s="955">
        <f>F63/D63*100</f>
        <v>119.39378371435909</v>
      </c>
      <c r="I63" s="956"/>
      <c r="J63" s="348">
        <v>60.49</v>
      </c>
    </row>
    <row r="64" spans="1:10" ht="24" customHeight="1" thickBot="1" x14ac:dyDescent="0.25">
      <c r="A64" s="975" t="s">
        <v>95</v>
      </c>
      <c r="B64" s="976"/>
      <c r="C64" s="638" t="s">
        <v>137</v>
      </c>
      <c r="D64" s="985">
        <v>71.03</v>
      </c>
      <c r="E64" s="986"/>
      <c r="F64" s="985">
        <v>72.37</v>
      </c>
      <c r="G64" s="986"/>
      <c r="H64" s="979">
        <f>F64/D64*100</f>
        <v>101.88652681965367</v>
      </c>
      <c r="I64" s="980"/>
      <c r="J64" s="348">
        <v>117.12</v>
      </c>
    </row>
    <row r="65" spans="1:25" ht="34.5" customHeight="1" thickBot="1" x14ac:dyDescent="0.25">
      <c r="A65" s="977" t="s">
        <v>109</v>
      </c>
      <c r="B65" s="978"/>
      <c r="C65" s="637" t="s">
        <v>29</v>
      </c>
      <c r="D65" s="981" t="s">
        <v>360</v>
      </c>
      <c r="E65" s="982"/>
      <c r="F65" s="981" t="s">
        <v>360</v>
      </c>
      <c r="G65" s="982"/>
      <c r="H65" s="981" t="s">
        <v>416</v>
      </c>
      <c r="I65" s="982"/>
      <c r="J65" s="264">
        <v>24</v>
      </c>
    </row>
    <row r="66" spans="1:25" ht="17.25" x14ac:dyDescent="0.3">
      <c r="A66" s="965" t="s">
        <v>543</v>
      </c>
      <c r="B66" s="966"/>
      <c r="C66" s="481"/>
      <c r="D66" s="989"/>
      <c r="E66" s="990"/>
      <c r="F66" s="989"/>
      <c r="G66" s="990"/>
      <c r="H66" s="989"/>
      <c r="I66" s="990"/>
      <c r="J66" s="487"/>
    </row>
    <row r="67" spans="1:25" ht="33" customHeight="1" x14ac:dyDescent="0.25">
      <c r="A67" s="967" t="s">
        <v>257</v>
      </c>
      <c r="B67" s="968"/>
      <c r="C67" s="639" t="s">
        <v>29</v>
      </c>
      <c r="D67" s="955">
        <v>22576.639999999999</v>
      </c>
      <c r="E67" s="956"/>
      <c r="F67" s="955">
        <v>22405.82</v>
      </c>
      <c r="G67" s="956"/>
      <c r="H67" s="955">
        <f>F67/D67*100</f>
        <v>99.24337722530899</v>
      </c>
      <c r="I67" s="956"/>
      <c r="J67" s="489">
        <v>32473.07</v>
      </c>
    </row>
    <row r="68" spans="1:25" ht="33" customHeight="1" x14ac:dyDescent="0.2">
      <c r="A68" s="941" t="s">
        <v>96</v>
      </c>
      <c r="B68" s="942"/>
      <c r="C68" s="639" t="s">
        <v>29</v>
      </c>
      <c r="D68" s="955">
        <v>2704.13</v>
      </c>
      <c r="E68" s="956"/>
      <c r="F68" s="955">
        <v>2777.73</v>
      </c>
      <c r="G68" s="956"/>
      <c r="H68" s="955">
        <f>F68/D68*100</f>
        <v>102.72176263715131</v>
      </c>
      <c r="I68" s="956"/>
      <c r="J68" s="489">
        <v>1221.1099999999999</v>
      </c>
    </row>
    <row r="69" spans="1:25" ht="49.5" customHeight="1" x14ac:dyDescent="0.25">
      <c r="A69" s="969" t="s">
        <v>97</v>
      </c>
      <c r="B69" s="970"/>
      <c r="C69" s="639" t="s">
        <v>28</v>
      </c>
      <c r="D69" s="955">
        <f>D68/D67*100</f>
        <v>11.977557333597915</v>
      </c>
      <c r="E69" s="956"/>
      <c r="F69" s="955">
        <f>F68/F67*100</f>
        <v>12.397359257550047</v>
      </c>
      <c r="G69" s="956"/>
      <c r="H69" s="955">
        <f>F69/D69*100</f>
        <v>103.50490431612928</v>
      </c>
      <c r="I69" s="956"/>
      <c r="J69" s="483">
        <f>J68/J67*100</f>
        <v>3.7603774450644791</v>
      </c>
    </row>
    <row r="70" spans="1:25" ht="34.5" customHeight="1" thickBot="1" x14ac:dyDescent="0.3">
      <c r="A70" s="971" t="s">
        <v>152</v>
      </c>
      <c r="B70" s="972"/>
      <c r="C70" s="640" t="s">
        <v>29</v>
      </c>
      <c r="D70" s="761">
        <v>3245</v>
      </c>
      <c r="E70" s="762"/>
      <c r="F70" s="761">
        <v>3381</v>
      </c>
      <c r="G70" s="762"/>
      <c r="H70" s="979">
        <f>F70/D70*100</f>
        <v>104.19106317411402</v>
      </c>
      <c r="I70" s="980"/>
      <c r="J70" s="349" t="s">
        <v>408</v>
      </c>
    </row>
    <row r="71" spans="1:25" ht="17.25" customHeight="1" x14ac:dyDescent="0.2">
      <c r="A71" s="845" t="s">
        <v>253</v>
      </c>
      <c r="B71" s="845"/>
      <c r="C71" s="845"/>
      <c r="D71" s="845"/>
      <c r="E71" s="845"/>
      <c r="F71" s="845"/>
      <c r="G71" s="845"/>
      <c r="H71" s="845"/>
      <c r="I71" s="845"/>
      <c r="J71" s="845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5" ht="18" customHeight="1" x14ac:dyDescent="0.2">
      <c r="A72" s="845" t="s">
        <v>487</v>
      </c>
      <c r="B72" s="845"/>
      <c r="C72" s="845"/>
      <c r="D72" s="845"/>
      <c r="E72" s="845"/>
      <c r="F72" s="845"/>
      <c r="G72" s="845"/>
      <c r="H72" s="845"/>
      <c r="I72" s="845"/>
      <c r="J72" s="845"/>
      <c r="L72" s="56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4"/>
    </row>
    <row r="73" spans="1:25" ht="15.75" customHeight="1" x14ac:dyDescent="0.2">
      <c r="A73" s="40"/>
      <c r="B73" s="40"/>
      <c r="C73" s="65"/>
      <c r="D73" s="65"/>
      <c r="E73" s="65"/>
      <c r="F73" s="65"/>
      <c r="G73" s="65"/>
      <c r="H73" s="65"/>
      <c r="I73" s="65"/>
      <c r="J73" s="65"/>
      <c r="K73" s="4"/>
      <c r="L73" s="56"/>
      <c r="M73" s="59"/>
      <c r="N73" s="59"/>
      <c r="O73" s="59"/>
      <c r="P73" s="58"/>
      <c r="Q73" s="58"/>
      <c r="R73" s="58"/>
      <c r="S73" s="58"/>
      <c r="T73" s="58"/>
      <c r="U73" s="58"/>
      <c r="V73" s="58"/>
      <c r="W73" s="58"/>
      <c r="X73" s="58"/>
      <c r="Y73" s="4"/>
    </row>
    <row r="74" spans="1:25" x14ac:dyDescent="0.25">
      <c r="K74" s="4"/>
      <c r="L74" s="56"/>
      <c r="M74" s="59"/>
      <c r="N74" s="59"/>
      <c r="O74" s="59"/>
      <c r="P74" s="58"/>
      <c r="Q74" s="58"/>
      <c r="R74" s="58"/>
      <c r="S74" s="58"/>
      <c r="T74" s="58"/>
      <c r="U74" s="58"/>
      <c r="V74" s="58"/>
      <c r="W74" s="58"/>
      <c r="X74" s="58"/>
      <c r="Y74" s="4"/>
    </row>
    <row r="75" spans="1:25" ht="19.5" customHeight="1" x14ac:dyDescent="0.2">
      <c r="A75" s="993" t="s">
        <v>544</v>
      </c>
      <c r="B75" s="993"/>
      <c r="C75" s="993"/>
      <c r="D75" s="993"/>
      <c r="E75" s="993"/>
      <c r="F75" s="993"/>
      <c r="G75" s="993"/>
      <c r="H75" s="993"/>
      <c r="I75" s="993"/>
      <c r="J75" s="993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6.5" thickBot="1" x14ac:dyDescent="0.25">
      <c r="A76" s="150"/>
      <c r="B76" s="150"/>
      <c r="C76" s="150"/>
      <c r="D76" s="150"/>
      <c r="E76" s="150"/>
      <c r="F76" s="150"/>
      <c r="G76" s="150"/>
      <c r="H76" s="150"/>
      <c r="I76" s="150"/>
      <c r="J76" s="278" t="s">
        <v>115</v>
      </c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4"/>
      <c r="X76" s="63"/>
      <c r="Y76" s="63"/>
    </row>
    <row r="77" spans="1:25" ht="36.75" customHeight="1" thickBot="1" x14ac:dyDescent="0.25">
      <c r="A77" s="957" t="s">
        <v>15</v>
      </c>
      <c r="B77" s="958"/>
      <c r="C77" s="642" t="s">
        <v>98</v>
      </c>
      <c r="D77" s="923" t="s">
        <v>46</v>
      </c>
      <c r="E77" s="924"/>
      <c r="F77" s="991" t="s">
        <v>545</v>
      </c>
      <c r="G77" s="992"/>
      <c r="H77" s="957" t="s">
        <v>16</v>
      </c>
      <c r="I77" s="958"/>
      <c r="J77" s="643" t="s">
        <v>55</v>
      </c>
      <c r="O77" s="4"/>
      <c r="P77" s="268"/>
      <c r="Q77" s="268"/>
      <c r="R77" s="4"/>
      <c r="S77" s="269"/>
      <c r="T77" s="269"/>
      <c r="U77" s="4"/>
      <c r="V77" s="269"/>
      <c r="W77" s="269"/>
      <c r="X77" s="63"/>
      <c r="Y77" s="63"/>
    </row>
    <row r="78" spans="1:25" ht="20.25" thickBot="1" x14ac:dyDescent="0.25">
      <c r="A78" s="919" t="s">
        <v>112</v>
      </c>
      <c r="B78" s="920"/>
      <c r="C78" s="644" t="s">
        <v>17</v>
      </c>
      <c r="D78" s="925" t="s">
        <v>546</v>
      </c>
      <c r="E78" s="926"/>
      <c r="F78" s="994">
        <v>24</v>
      </c>
      <c r="G78" s="995"/>
      <c r="H78" s="1006">
        <v>22</v>
      </c>
      <c r="I78" s="1007"/>
      <c r="J78" s="645">
        <v>21.33</v>
      </c>
      <c r="O78" s="4"/>
      <c r="P78" s="270"/>
      <c r="Q78" s="270"/>
      <c r="R78" s="4"/>
      <c r="S78" s="270"/>
      <c r="T78" s="270"/>
      <c r="U78" s="4"/>
      <c r="V78" s="270"/>
      <c r="W78" s="270"/>
      <c r="X78" s="63"/>
      <c r="Y78" s="63"/>
    </row>
    <row r="79" spans="1:25" ht="17.25" thickBot="1" x14ac:dyDescent="0.25">
      <c r="A79" s="919" t="s">
        <v>18</v>
      </c>
      <c r="B79" s="920"/>
      <c r="C79" s="644" t="s">
        <v>137</v>
      </c>
      <c r="D79" s="927">
        <v>72.23</v>
      </c>
      <c r="E79" s="928"/>
      <c r="F79" s="927">
        <v>117.12</v>
      </c>
      <c r="G79" s="928"/>
      <c r="H79" s="1008">
        <v>32.590000000000003</v>
      </c>
      <c r="I79" s="1009"/>
      <c r="J79" s="646">
        <v>48.49</v>
      </c>
      <c r="O79" s="4"/>
      <c r="P79" s="271"/>
      <c r="Q79" s="271"/>
      <c r="R79" s="4"/>
      <c r="S79" s="271"/>
      <c r="T79" s="271"/>
      <c r="U79" s="4"/>
      <c r="V79" s="271"/>
      <c r="W79" s="271"/>
      <c r="X79" s="63"/>
      <c r="Y79" s="63"/>
    </row>
    <row r="80" spans="1:25" ht="17.25" thickBot="1" x14ac:dyDescent="0.25">
      <c r="A80" s="919" t="s">
        <v>19</v>
      </c>
      <c r="B80" s="920"/>
      <c r="C80" s="644" t="s">
        <v>136</v>
      </c>
      <c r="D80" s="929">
        <v>1185.8800000000001</v>
      </c>
      <c r="E80" s="930"/>
      <c r="F80" s="929">
        <v>1058</v>
      </c>
      <c r="G80" s="930"/>
      <c r="H80" s="1010">
        <v>1550.06</v>
      </c>
      <c r="I80" s="1011"/>
      <c r="J80" s="647">
        <v>1448.32</v>
      </c>
      <c r="O80" s="4"/>
      <c r="P80" s="272"/>
      <c r="Q80" s="272"/>
      <c r="R80" s="4"/>
      <c r="S80" s="272"/>
      <c r="T80" s="272"/>
      <c r="U80" s="4"/>
      <c r="V80" s="272"/>
      <c r="W80" s="272"/>
      <c r="X80" s="63"/>
      <c r="Y80" s="63"/>
    </row>
    <row r="81" spans="1:25" ht="17.25" thickBot="1" x14ac:dyDescent="0.25">
      <c r="A81" s="919" t="s">
        <v>20</v>
      </c>
      <c r="B81" s="920"/>
      <c r="C81" s="644" t="s">
        <v>137</v>
      </c>
      <c r="D81" s="927">
        <v>92.89</v>
      </c>
      <c r="E81" s="928"/>
      <c r="F81" s="927">
        <v>60.49</v>
      </c>
      <c r="G81" s="928"/>
      <c r="H81" s="1008">
        <v>110.77</v>
      </c>
      <c r="I81" s="1009"/>
      <c r="J81" s="646">
        <v>114.6</v>
      </c>
      <c r="O81" s="4"/>
      <c r="P81" s="271"/>
      <c r="Q81" s="271"/>
      <c r="R81" s="4"/>
      <c r="S81" s="271"/>
      <c r="T81" s="271"/>
      <c r="U81" s="4"/>
      <c r="V81" s="271"/>
      <c r="W81" s="271"/>
      <c r="X81" s="63"/>
      <c r="Y81" s="63"/>
    </row>
    <row r="82" spans="1:25" ht="17.25" thickBot="1" x14ac:dyDescent="0.25">
      <c r="A82" s="919" t="s">
        <v>111</v>
      </c>
      <c r="B82" s="920"/>
      <c r="C82" s="644" t="s">
        <v>246</v>
      </c>
      <c r="D82" s="921">
        <v>166</v>
      </c>
      <c r="E82" s="922"/>
      <c r="F82" s="921">
        <v>166</v>
      </c>
      <c r="G82" s="922"/>
      <c r="H82" s="1004">
        <v>166</v>
      </c>
      <c r="I82" s="1005"/>
      <c r="J82" s="648">
        <v>166</v>
      </c>
      <c r="O82" s="4"/>
      <c r="P82" s="273"/>
      <c r="Q82" s="273"/>
      <c r="R82" s="4"/>
      <c r="S82" s="273"/>
      <c r="T82" s="273"/>
      <c r="U82" s="4"/>
      <c r="V82" s="273"/>
      <c r="W82" s="273"/>
      <c r="X82" s="63"/>
      <c r="Y82" s="63"/>
    </row>
    <row r="83" spans="1:25" x14ac:dyDescent="0.2">
      <c r="A83" s="150" t="s">
        <v>245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63"/>
      <c r="Y83" s="63"/>
    </row>
    <row r="84" spans="1:25" ht="15.75" customHeight="1" x14ac:dyDescent="0.2">
      <c r="A84" s="918" t="s">
        <v>209</v>
      </c>
      <c r="B84" s="918"/>
      <c r="C84" s="918"/>
      <c r="D84" s="918"/>
      <c r="E84" s="918"/>
      <c r="F84" s="918"/>
      <c r="G84" s="918"/>
      <c r="H84" s="918"/>
      <c r="I84" s="918"/>
      <c r="J84" s="918"/>
      <c r="K84" s="918"/>
      <c r="L84" s="918"/>
      <c r="M84" s="918"/>
      <c r="N84" s="918"/>
      <c r="O84" s="918"/>
      <c r="P84" s="918"/>
      <c r="Q84" s="918"/>
      <c r="R84" s="918"/>
      <c r="S84" s="918"/>
      <c r="T84" s="150"/>
      <c r="U84" s="150"/>
      <c r="V84" s="150"/>
      <c r="W84" s="150"/>
      <c r="X84" s="63"/>
      <c r="Y84" s="63"/>
    </row>
    <row r="85" spans="1:25" ht="16.5" customHeight="1" x14ac:dyDescent="0.2">
      <c r="A85" s="918" t="s">
        <v>547</v>
      </c>
      <c r="B85" s="918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63"/>
      <c r="Y85" s="63"/>
    </row>
    <row r="86" spans="1:25" ht="16.5" customHeight="1" x14ac:dyDescent="0.2">
      <c r="A86" s="482"/>
      <c r="B86" s="482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63"/>
      <c r="Y86" s="63"/>
    </row>
    <row r="87" spans="1:25" ht="17.25" customHeight="1" x14ac:dyDescent="0.2">
      <c r="A87" s="931" t="s">
        <v>548</v>
      </c>
      <c r="B87" s="931"/>
      <c r="C87" s="931"/>
      <c r="D87" s="931"/>
      <c r="E87" s="931"/>
      <c r="F87" s="931"/>
      <c r="G87" s="931"/>
      <c r="H87" s="931"/>
      <c r="I87" s="931"/>
      <c r="J87" s="931"/>
      <c r="K87" s="28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63"/>
      <c r="Y87" s="63"/>
    </row>
    <row r="88" spans="1:25" ht="9.75" customHeight="1" thickBot="1" x14ac:dyDescent="0.25">
      <c r="F88" s="61"/>
      <c r="G88" s="61"/>
      <c r="H88" s="61"/>
      <c r="I88" s="61"/>
      <c r="J88" s="61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63"/>
      <c r="Y88" s="63"/>
    </row>
    <row r="89" spans="1:25" ht="17.25" customHeight="1" thickBot="1" x14ac:dyDescent="0.25">
      <c r="A89" s="649" t="s">
        <v>61</v>
      </c>
      <c r="B89" s="957" t="s">
        <v>549</v>
      </c>
      <c r="C89" s="958"/>
      <c r="D89" s="957" t="s">
        <v>550</v>
      </c>
      <c r="E89" s="958"/>
      <c r="F89" s="957" t="s">
        <v>518</v>
      </c>
      <c r="G89" s="1014"/>
      <c r="H89" s="958"/>
      <c r="I89" s="957" t="s">
        <v>519</v>
      </c>
      <c r="J89" s="958"/>
      <c r="K89" s="274"/>
      <c r="L89" s="4"/>
      <c r="M89" s="274"/>
      <c r="N89" s="274"/>
      <c r="O89" s="274"/>
      <c r="P89" s="4"/>
      <c r="Q89" s="274"/>
      <c r="R89" s="274"/>
      <c r="S89" s="274"/>
      <c r="T89" s="4"/>
      <c r="U89" s="274"/>
      <c r="V89" s="274"/>
      <c r="W89" s="274"/>
      <c r="X89" s="63"/>
      <c r="Y89" s="63"/>
    </row>
    <row r="90" spans="1:25" ht="16.5" x14ac:dyDescent="0.25">
      <c r="A90" s="650" t="s">
        <v>22</v>
      </c>
      <c r="B90" s="959" t="s">
        <v>445</v>
      </c>
      <c r="C90" s="960"/>
      <c r="D90" s="959" t="s">
        <v>446</v>
      </c>
      <c r="E90" s="960"/>
      <c r="F90" s="1015">
        <v>43</v>
      </c>
      <c r="G90" s="1016"/>
      <c r="H90" s="1017"/>
      <c r="I90" s="959" t="s">
        <v>409</v>
      </c>
      <c r="J90" s="960"/>
      <c r="K90" s="275"/>
      <c r="L90" s="4"/>
      <c r="M90" s="275"/>
      <c r="N90" s="275"/>
      <c r="O90" s="275"/>
      <c r="P90" s="4"/>
      <c r="Q90" s="275"/>
      <c r="R90" s="275"/>
      <c r="S90" s="275"/>
      <c r="T90" s="4"/>
      <c r="U90" s="275"/>
      <c r="V90" s="275"/>
      <c r="W90" s="275"/>
      <c r="X90" s="63"/>
      <c r="Y90" s="63"/>
    </row>
    <row r="91" spans="1:25" ht="16.5" x14ac:dyDescent="0.25">
      <c r="A91" s="651" t="s">
        <v>113</v>
      </c>
      <c r="B91" s="961" t="s">
        <v>454</v>
      </c>
      <c r="C91" s="962"/>
      <c r="D91" s="961" t="s">
        <v>447</v>
      </c>
      <c r="E91" s="962"/>
      <c r="F91" s="998" t="s">
        <v>459</v>
      </c>
      <c r="G91" s="999"/>
      <c r="H91" s="1000"/>
      <c r="I91" s="961" t="s">
        <v>450</v>
      </c>
      <c r="J91" s="962"/>
      <c r="K91" s="275"/>
      <c r="L91" s="4"/>
      <c r="M91" s="275"/>
      <c r="N91" s="275"/>
      <c r="O91" s="275"/>
      <c r="P91" s="4"/>
      <c r="Q91" s="275"/>
      <c r="R91" s="275"/>
      <c r="S91" s="275"/>
      <c r="T91" s="4"/>
      <c r="U91" s="275"/>
      <c r="V91" s="275"/>
      <c r="W91" s="275"/>
      <c r="X91" s="63"/>
      <c r="Y91" s="63"/>
    </row>
    <row r="92" spans="1:25" ht="16.5" x14ac:dyDescent="0.25">
      <c r="A92" s="651" t="s">
        <v>114</v>
      </c>
      <c r="B92" s="961" t="s">
        <v>455</v>
      </c>
      <c r="C92" s="962"/>
      <c r="D92" s="961" t="s">
        <v>448</v>
      </c>
      <c r="E92" s="962"/>
      <c r="F92" s="998" t="s">
        <v>460</v>
      </c>
      <c r="G92" s="999"/>
      <c r="H92" s="1000"/>
      <c r="I92" s="961" t="s">
        <v>456</v>
      </c>
      <c r="J92" s="962"/>
      <c r="K92" s="275"/>
      <c r="L92" s="4"/>
      <c r="M92" s="275"/>
      <c r="N92" s="275"/>
      <c r="O92" s="275"/>
      <c r="P92" s="4"/>
      <c r="Q92" s="275"/>
      <c r="R92" s="275"/>
      <c r="S92" s="275"/>
      <c r="T92" s="4"/>
      <c r="U92" s="275"/>
      <c r="V92" s="275"/>
      <c r="W92" s="275"/>
      <c r="X92" s="63"/>
      <c r="Y92" s="63"/>
    </row>
    <row r="93" spans="1:25" ht="17.25" thickBot="1" x14ac:dyDescent="0.3">
      <c r="A93" s="652" t="s">
        <v>23</v>
      </c>
      <c r="B93" s="963">
        <v>46</v>
      </c>
      <c r="C93" s="964"/>
      <c r="D93" s="963" t="s">
        <v>488</v>
      </c>
      <c r="E93" s="964"/>
      <c r="F93" s="1001" t="s">
        <v>461</v>
      </c>
      <c r="G93" s="1002"/>
      <c r="H93" s="1003"/>
      <c r="I93" s="963" t="s">
        <v>457</v>
      </c>
      <c r="J93" s="964"/>
      <c r="K93" s="275"/>
      <c r="L93" s="4"/>
      <c r="M93" s="275"/>
      <c r="N93" s="275"/>
      <c r="O93" s="275"/>
      <c r="P93" s="4"/>
      <c r="Q93" s="275"/>
      <c r="R93" s="275"/>
      <c r="S93" s="275"/>
      <c r="T93" s="4"/>
      <c r="U93" s="275"/>
      <c r="V93" s="275"/>
      <c r="W93" s="275"/>
      <c r="X93" s="63"/>
      <c r="Y93" s="63"/>
    </row>
    <row r="94" spans="1:25" x14ac:dyDescent="0.25">
      <c r="A94" s="35"/>
      <c r="B94" s="35"/>
      <c r="C94" s="35"/>
      <c r="D94" s="35"/>
      <c r="E94" s="35"/>
      <c r="F94" s="279"/>
      <c r="G94" s="279"/>
      <c r="H94" s="279"/>
      <c r="I94" s="279"/>
      <c r="J94" s="279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</sheetData>
  <mergeCells count="311">
    <mergeCell ref="I91:J91"/>
    <mergeCell ref="I92:J92"/>
    <mergeCell ref="I93:J93"/>
    <mergeCell ref="A85:B85"/>
    <mergeCell ref="H5:I5"/>
    <mergeCell ref="H4:I4"/>
    <mergeCell ref="D3:I3"/>
    <mergeCell ref="F89:H89"/>
    <mergeCell ref="F90:H90"/>
    <mergeCell ref="I89:J89"/>
    <mergeCell ref="I90:J90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36:I36"/>
    <mergeCell ref="H35:I35"/>
    <mergeCell ref="H34:I34"/>
    <mergeCell ref="H33:I33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47:I47"/>
    <mergeCell ref="H46:I4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60:I60"/>
    <mergeCell ref="H59:I59"/>
    <mergeCell ref="H54:I54"/>
    <mergeCell ref="H48:I48"/>
    <mergeCell ref="H49:I49"/>
    <mergeCell ref="H50:I50"/>
    <mergeCell ref="H51:I51"/>
    <mergeCell ref="H52:I52"/>
    <mergeCell ref="H53:I53"/>
    <mergeCell ref="H65:I65"/>
    <mergeCell ref="H64:I64"/>
    <mergeCell ref="H63:I63"/>
    <mergeCell ref="H61:I61"/>
    <mergeCell ref="H62:I62"/>
    <mergeCell ref="H82:I82"/>
    <mergeCell ref="H70:I70"/>
    <mergeCell ref="H69:I69"/>
    <mergeCell ref="H67:I67"/>
    <mergeCell ref="H68:I68"/>
    <mergeCell ref="H77:I77"/>
    <mergeCell ref="H78:I78"/>
    <mergeCell ref="H79:I79"/>
    <mergeCell ref="H80:I80"/>
    <mergeCell ref="H81:I81"/>
    <mergeCell ref="D93:E93"/>
    <mergeCell ref="F91:H91"/>
    <mergeCell ref="F92:H92"/>
    <mergeCell ref="F93:H93"/>
    <mergeCell ref="F4:G4"/>
    <mergeCell ref="D89:E89"/>
    <mergeCell ref="D90:E90"/>
    <mergeCell ref="D91:E91"/>
    <mergeCell ref="D92:E92"/>
    <mergeCell ref="F29:G29"/>
    <mergeCell ref="F30:G30"/>
    <mergeCell ref="F31:G31"/>
    <mergeCell ref="F32:G32"/>
    <mergeCell ref="F5:G5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35:G35"/>
    <mergeCell ref="F34:G34"/>
    <mergeCell ref="F33:G33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41:G41"/>
    <mergeCell ref="F50:G50"/>
    <mergeCell ref="F48:G48"/>
    <mergeCell ref="F49:G49"/>
    <mergeCell ref="F47:G47"/>
    <mergeCell ref="F46:G46"/>
    <mergeCell ref="F60:G60"/>
    <mergeCell ref="F59:G59"/>
    <mergeCell ref="F54:G54"/>
    <mergeCell ref="F53:G53"/>
    <mergeCell ref="F51:G51"/>
    <mergeCell ref="F52:G52"/>
    <mergeCell ref="F65:G65"/>
    <mergeCell ref="F61:G61"/>
    <mergeCell ref="F62:G62"/>
    <mergeCell ref="F63:G63"/>
    <mergeCell ref="F64:G64"/>
    <mergeCell ref="F78:G78"/>
    <mergeCell ref="F79:G79"/>
    <mergeCell ref="F80:G80"/>
    <mergeCell ref="F81:G81"/>
    <mergeCell ref="D66:E66"/>
    <mergeCell ref="D67:E67"/>
    <mergeCell ref="D68:E68"/>
    <mergeCell ref="D69:E69"/>
    <mergeCell ref="F77:G77"/>
    <mergeCell ref="F70:G70"/>
    <mergeCell ref="F69:G69"/>
    <mergeCell ref="F67:G67"/>
    <mergeCell ref="F68:G68"/>
    <mergeCell ref="F66:G66"/>
    <mergeCell ref="D70:E70"/>
    <mergeCell ref="A71:J71"/>
    <mergeCell ref="A72:J72"/>
    <mergeCell ref="A75:J75"/>
    <mergeCell ref="H66:I66"/>
    <mergeCell ref="A77:B77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89:C89"/>
    <mergeCell ref="B90:C90"/>
    <mergeCell ref="B91:C91"/>
    <mergeCell ref="B92:C92"/>
    <mergeCell ref="B93:C93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52:B52"/>
    <mergeCell ref="A53:B53"/>
    <mergeCell ref="A54:B54"/>
    <mergeCell ref="A59:B59"/>
    <mergeCell ref="A60:B60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87:J87"/>
    <mergeCell ref="A1:J1"/>
    <mergeCell ref="C3:C4"/>
    <mergeCell ref="A55:A56"/>
    <mergeCell ref="A57:A58"/>
    <mergeCell ref="A3:B4"/>
    <mergeCell ref="A5:B5"/>
    <mergeCell ref="A6:B6"/>
    <mergeCell ref="A7:B7"/>
    <mergeCell ref="A8:B8"/>
    <mergeCell ref="A9:B9"/>
    <mergeCell ref="A10:B10"/>
    <mergeCell ref="A11:B11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27:B27"/>
    <mergeCell ref="A84:S84"/>
    <mergeCell ref="A78:B78"/>
    <mergeCell ref="A79:B79"/>
    <mergeCell ref="A80:B80"/>
    <mergeCell ref="A81:B81"/>
    <mergeCell ref="A82:B82"/>
    <mergeCell ref="D82:E82"/>
    <mergeCell ref="D77:E77"/>
    <mergeCell ref="D78:E78"/>
    <mergeCell ref="F82:G82"/>
    <mergeCell ref="D79:E79"/>
    <mergeCell ref="D80:E80"/>
    <mergeCell ref="D81:E81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tToHeight="2" orientation="portrait" r:id="rId1"/>
  <headerFooter alignWithMargins="0">
    <oddFooter xml:space="preserve">&amp;C&amp;P+5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L100" sqref="L100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2" bestFit="1" customWidth="1"/>
    <col min="7" max="7" width="14.7109375" style="12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38.25" customHeight="1" x14ac:dyDescent="0.2">
      <c r="A1" s="1020" t="s">
        <v>551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</row>
    <row r="2" spans="1:15" ht="6" customHeight="1" thickBot="1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8"/>
    </row>
    <row r="3" spans="1:15" ht="45.75" customHeight="1" thickBot="1" x14ac:dyDescent="0.25">
      <c r="A3" s="48"/>
      <c r="B3" s="1021" t="s">
        <v>552</v>
      </c>
      <c r="C3" s="1018" t="s">
        <v>553</v>
      </c>
      <c r="D3" s="1019"/>
      <c r="E3" s="1018" t="s">
        <v>571</v>
      </c>
      <c r="F3" s="1019"/>
      <c r="G3" s="1018" t="s">
        <v>554</v>
      </c>
      <c r="H3" s="1019"/>
      <c r="I3" s="1018" t="s">
        <v>555</v>
      </c>
      <c r="J3" s="1019"/>
      <c r="K3" s="1018" t="s">
        <v>556</v>
      </c>
      <c r="L3" s="1019"/>
      <c r="M3" s="1018" t="s">
        <v>557</v>
      </c>
      <c r="N3" s="1019"/>
    </row>
    <row r="4" spans="1:15" ht="24.75" customHeight="1" thickBot="1" x14ac:dyDescent="0.25">
      <c r="A4" s="48"/>
      <c r="B4" s="1022"/>
      <c r="C4" s="653">
        <v>2017</v>
      </c>
      <c r="D4" s="653">
        <v>2018</v>
      </c>
      <c r="E4" s="653">
        <v>2017</v>
      </c>
      <c r="F4" s="653">
        <v>2018</v>
      </c>
      <c r="G4" s="653">
        <v>2017</v>
      </c>
      <c r="H4" s="653">
        <v>2018</v>
      </c>
      <c r="I4" s="653">
        <v>2017</v>
      </c>
      <c r="J4" s="653">
        <v>2018</v>
      </c>
      <c r="K4" s="653">
        <v>2017</v>
      </c>
      <c r="L4" s="653">
        <v>2018</v>
      </c>
      <c r="M4" s="653">
        <v>2017</v>
      </c>
      <c r="N4" s="653">
        <v>2018</v>
      </c>
    </row>
    <row r="5" spans="1:15" s="25" customFormat="1" ht="45" customHeight="1" x14ac:dyDescent="0.2">
      <c r="A5" s="50"/>
      <c r="B5" s="654" t="s">
        <v>558</v>
      </c>
      <c r="C5" s="655">
        <v>5736.99</v>
      </c>
      <c r="D5" s="655">
        <v>7079.88</v>
      </c>
      <c r="E5" s="655">
        <v>9980.7199999999993</v>
      </c>
      <c r="F5" s="656">
        <v>12876.03</v>
      </c>
      <c r="G5" s="655">
        <v>971.76</v>
      </c>
      <c r="H5" s="655">
        <v>991.6</v>
      </c>
      <c r="I5" s="655">
        <v>748</v>
      </c>
      <c r="J5" s="656">
        <v>1094.45</v>
      </c>
      <c r="K5" s="655">
        <v>1192.6199999999999</v>
      </c>
      <c r="L5" s="655">
        <v>1331.67</v>
      </c>
      <c r="M5" s="657">
        <v>16.809999999999999</v>
      </c>
      <c r="N5" s="657">
        <v>17.170000000000002</v>
      </c>
    </row>
    <row r="6" spans="1:15" s="25" customFormat="1" ht="39" customHeight="1" x14ac:dyDescent="0.2">
      <c r="A6" s="50"/>
      <c r="B6" s="658" t="s">
        <v>559</v>
      </c>
      <c r="C6" s="659">
        <v>5941.1</v>
      </c>
      <c r="D6" s="659"/>
      <c r="E6" s="659">
        <v>10615.53</v>
      </c>
      <c r="F6" s="660"/>
      <c r="G6" s="659">
        <v>1007.35</v>
      </c>
      <c r="H6" s="659"/>
      <c r="I6" s="659">
        <v>774.9</v>
      </c>
      <c r="J6" s="660"/>
      <c r="K6" s="659">
        <v>1234.33</v>
      </c>
      <c r="L6" s="659"/>
      <c r="M6" s="661">
        <v>17.86</v>
      </c>
      <c r="N6" s="661"/>
    </row>
    <row r="7" spans="1:15" s="25" customFormat="1" ht="39.75" customHeight="1" x14ac:dyDescent="0.2">
      <c r="A7" s="50"/>
      <c r="B7" s="658" t="s">
        <v>560</v>
      </c>
      <c r="C7" s="659">
        <v>5821.09</v>
      </c>
      <c r="D7" s="659"/>
      <c r="E7" s="659">
        <v>10225.65</v>
      </c>
      <c r="F7" s="660"/>
      <c r="G7" s="659">
        <v>962.26</v>
      </c>
      <c r="H7" s="659"/>
      <c r="I7" s="659">
        <v>776.3</v>
      </c>
      <c r="J7" s="660"/>
      <c r="K7" s="659">
        <v>1231.07</v>
      </c>
      <c r="L7" s="659"/>
      <c r="M7" s="661">
        <v>16.88</v>
      </c>
      <c r="N7" s="661"/>
    </row>
    <row r="8" spans="1:15" s="25" customFormat="1" ht="43.5" customHeight="1" x14ac:dyDescent="0.2">
      <c r="A8" s="50"/>
      <c r="B8" s="658" t="s">
        <v>561</v>
      </c>
      <c r="C8" s="659">
        <v>5697.37</v>
      </c>
      <c r="D8" s="659"/>
      <c r="E8" s="659">
        <v>9664.86</v>
      </c>
      <c r="F8" s="660"/>
      <c r="G8" s="659">
        <v>959.89</v>
      </c>
      <c r="H8" s="659"/>
      <c r="I8" s="659">
        <v>799.67</v>
      </c>
      <c r="J8" s="660"/>
      <c r="K8" s="659">
        <v>1265.6300000000001</v>
      </c>
      <c r="L8" s="659"/>
      <c r="M8" s="661">
        <v>18</v>
      </c>
      <c r="N8" s="661"/>
    </row>
    <row r="9" spans="1:15" s="25" customFormat="1" ht="41.25" customHeight="1" x14ac:dyDescent="0.2">
      <c r="B9" s="662" t="s">
        <v>562</v>
      </c>
      <c r="C9" s="659">
        <v>5591.11</v>
      </c>
      <c r="D9" s="659"/>
      <c r="E9" s="659">
        <v>9150.9599999999991</v>
      </c>
      <c r="F9" s="660"/>
      <c r="G9" s="659">
        <v>929.71</v>
      </c>
      <c r="H9" s="659"/>
      <c r="I9" s="659">
        <v>792.43</v>
      </c>
      <c r="J9" s="660"/>
      <c r="K9" s="659">
        <v>1245</v>
      </c>
      <c r="L9" s="659"/>
      <c r="M9" s="661">
        <v>16.760000000000002</v>
      </c>
      <c r="N9" s="661"/>
    </row>
    <row r="10" spans="1:15" s="25" customFormat="1" ht="41.25" customHeight="1" x14ac:dyDescent="0.2">
      <c r="B10" s="662" t="s">
        <v>563</v>
      </c>
      <c r="C10" s="659">
        <v>5699.08</v>
      </c>
      <c r="D10" s="659"/>
      <c r="E10" s="659">
        <v>8927.6200000000008</v>
      </c>
      <c r="F10" s="660"/>
      <c r="G10" s="659">
        <v>930.73</v>
      </c>
      <c r="H10" s="659"/>
      <c r="I10" s="659">
        <v>864.64</v>
      </c>
      <c r="J10" s="660"/>
      <c r="K10" s="659">
        <v>1260.22</v>
      </c>
      <c r="L10" s="659"/>
      <c r="M10" s="661">
        <v>16.95</v>
      </c>
      <c r="N10" s="661"/>
    </row>
    <row r="11" spans="1:15" s="25" customFormat="1" ht="47.25" customHeight="1" x14ac:dyDescent="0.2">
      <c r="B11" s="663" t="s">
        <v>564</v>
      </c>
      <c r="C11" s="664">
        <v>5978.11</v>
      </c>
      <c r="D11" s="659"/>
      <c r="E11" s="664">
        <v>9478.69</v>
      </c>
      <c r="F11" s="660"/>
      <c r="G11" s="664">
        <v>916.95</v>
      </c>
      <c r="H11" s="659"/>
      <c r="I11" s="664">
        <v>860.8</v>
      </c>
      <c r="J11" s="660"/>
      <c r="K11" s="664">
        <v>1236.22</v>
      </c>
      <c r="L11" s="659"/>
      <c r="M11" s="665">
        <v>16.14</v>
      </c>
      <c r="N11" s="661"/>
    </row>
    <row r="12" spans="1:15" s="25" customFormat="1" ht="43.5" customHeight="1" x14ac:dyDescent="0.2">
      <c r="B12" s="663" t="s">
        <v>565</v>
      </c>
      <c r="C12" s="664">
        <v>6477.68</v>
      </c>
      <c r="D12" s="659"/>
      <c r="E12" s="664">
        <v>10848.52</v>
      </c>
      <c r="F12" s="660"/>
      <c r="G12" s="664">
        <v>972.67</v>
      </c>
      <c r="H12" s="659"/>
      <c r="I12" s="664">
        <v>913.1</v>
      </c>
      <c r="J12" s="660"/>
      <c r="K12" s="664">
        <v>1282.3</v>
      </c>
      <c r="L12" s="659"/>
      <c r="M12" s="665">
        <v>16.91</v>
      </c>
      <c r="N12" s="661"/>
    </row>
    <row r="13" spans="1:15" s="25" customFormat="1" ht="42.75" customHeight="1" x14ac:dyDescent="0.2">
      <c r="B13" s="663" t="s">
        <v>566</v>
      </c>
      <c r="C13" s="664">
        <v>6582.68</v>
      </c>
      <c r="D13" s="664"/>
      <c r="E13" s="664">
        <v>11230.36</v>
      </c>
      <c r="F13" s="666"/>
      <c r="G13" s="664">
        <v>968.1</v>
      </c>
      <c r="H13" s="664"/>
      <c r="I13" s="664">
        <v>935.85</v>
      </c>
      <c r="J13" s="666"/>
      <c r="K13" s="664">
        <v>1314.98</v>
      </c>
      <c r="L13" s="664"/>
      <c r="M13" s="665">
        <v>17.45</v>
      </c>
      <c r="N13" s="665"/>
    </row>
    <row r="14" spans="1:15" s="25" customFormat="1" ht="51.75" customHeight="1" x14ac:dyDescent="0.2">
      <c r="B14" s="658" t="s">
        <v>567</v>
      </c>
      <c r="C14" s="659">
        <v>6796.85</v>
      </c>
      <c r="D14" s="659"/>
      <c r="E14" s="659">
        <v>11319.66</v>
      </c>
      <c r="F14" s="659"/>
      <c r="G14" s="659">
        <v>921.43</v>
      </c>
      <c r="H14" s="659"/>
      <c r="I14" s="659">
        <v>960.52</v>
      </c>
      <c r="J14" s="659"/>
      <c r="K14" s="659">
        <v>1279.51</v>
      </c>
      <c r="L14" s="659"/>
      <c r="M14" s="661">
        <v>17.07</v>
      </c>
      <c r="N14" s="659"/>
    </row>
    <row r="15" spans="1:15" s="25" customFormat="1" ht="45" customHeight="1" x14ac:dyDescent="0.2">
      <c r="B15" s="658" t="s">
        <v>568</v>
      </c>
      <c r="C15" s="659">
        <v>6825.09</v>
      </c>
      <c r="D15" s="667"/>
      <c r="E15" s="659">
        <v>11989.89</v>
      </c>
      <c r="F15" s="668"/>
      <c r="G15" s="659">
        <v>934</v>
      </c>
      <c r="H15" s="667"/>
      <c r="I15" s="659">
        <v>999.8</v>
      </c>
      <c r="J15" s="668"/>
      <c r="K15" s="659">
        <v>1282.28</v>
      </c>
      <c r="L15" s="667"/>
      <c r="M15" s="661">
        <v>17.010000000000002</v>
      </c>
      <c r="N15" s="669"/>
    </row>
    <row r="16" spans="1:15" s="25" customFormat="1" ht="51.75" customHeight="1" thickBot="1" x14ac:dyDescent="0.25">
      <c r="B16" s="658" t="s">
        <v>569</v>
      </c>
      <c r="C16" s="659">
        <v>6800.64</v>
      </c>
      <c r="D16" s="659"/>
      <c r="E16" s="670">
        <v>11405.66</v>
      </c>
      <c r="F16" s="660"/>
      <c r="G16" s="659">
        <v>906.32</v>
      </c>
      <c r="H16" s="659"/>
      <c r="I16" s="670">
        <v>1021.16</v>
      </c>
      <c r="J16" s="660"/>
      <c r="K16" s="659">
        <v>1263.54</v>
      </c>
      <c r="L16" s="659"/>
      <c r="M16" s="661">
        <v>16.16</v>
      </c>
      <c r="N16" s="661"/>
    </row>
    <row r="17" spans="2:14" s="25" customFormat="1" ht="49.5" customHeight="1" thickBot="1" x14ac:dyDescent="0.25">
      <c r="B17" s="671" t="s">
        <v>570</v>
      </c>
      <c r="C17" s="672">
        <f t="shared" ref="C17:N17" si="0">AVERAGE(C5:C16)</f>
        <v>6162.3158333333331</v>
      </c>
      <c r="D17" s="672">
        <f>AVERAGE(D5:D16)</f>
        <v>7079.88</v>
      </c>
      <c r="E17" s="672">
        <f t="shared" si="0"/>
        <v>10403.176666666668</v>
      </c>
      <c r="F17" s="672">
        <f t="shared" si="0"/>
        <v>12876.03</v>
      </c>
      <c r="G17" s="672">
        <f t="shared" si="0"/>
        <v>948.43083333333323</v>
      </c>
      <c r="H17" s="672">
        <f t="shared" si="0"/>
        <v>991.6</v>
      </c>
      <c r="I17" s="672">
        <f t="shared" si="0"/>
        <v>870.59749999999997</v>
      </c>
      <c r="J17" s="672">
        <f t="shared" si="0"/>
        <v>1094.45</v>
      </c>
      <c r="K17" s="672">
        <f t="shared" si="0"/>
        <v>1257.3083333333334</v>
      </c>
      <c r="L17" s="672">
        <f t="shared" si="0"/>
        <v>1331.67</v>
      </c>
      <c r="M17" s="673">
        <f t="shared" si="0"/>
        <v>16.999999999999996</v>
      </c>
      <c r="N17" s="673">
        <f t="shared" si="0"/>
        <v>17.170000000000002</v>
      </c>
    </row>
    <row r="18" spans="2:14" ht="30" customHeight="1" x14ac:dyDescent="0.25"/>
    <row r="21" spans="2:14" x14ac:dyDescent="0.25">
      <c r="F21" s="29"/>
    </row>
    <row r="57" ht="42.75" customHeight="1" x14ac:dyDescent="0.25"/>
    <row r="96" spans="8:8" ht="26.25" x14ac:dyDescent="0.4">
      <c r="H96" s="41"/>
    </row>
    <row r="97" spans="8:8" ht="26.25" x14ac:dyDescent="0.4">
      <c r="H97" s="4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9" zoomScaleNormal="85" zoomScaleSheetLayoutView="89" workbookViewId="0">
      <selection activeCell="Q17" sqref="Q17"/>
    </sheetView>
  </sheetViews>
  <sheetFormatPr defaultColWidth="9.140625" defaultRowHeight="15.75" x14ac:dyDescent="0.25"/>
  <cols>
    <col min="1" max="4" width="9.140625" style="4"/>
    <col min="5" max="7" width="9.140625" style="12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26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30"/>
      <c r="C3" s="30"/>
      <c r="D3" s="30"/>
      <c r="E3" s="30"/>
      <c r="F3" s="30"/>
      <c r="G3" s="30"/>
      <c r="H3" s="30"/>
      <c r="I3" s="18"/>
      <c r="J3" s="18"/>
    </row>
    <row r="4" spans="2:10" ht="14.25" customHeight="1" x14ac:dyDescent="0.25">
      <c r="B4" s="31"/>
      <c r="C4" s="16" t="s">
        <v>353</v>
      </c>
      <c r="D4" s="16" t="s">
        <v>382</v>
      </c>
      <c r="E4" s="16"/>
      <c r="F4" s="16"/>
      <c r="G4" s="16"/>
      <c r="H4" s="16"/>
      <c r="I4" s="18"/>
      <c r="J4" s="18"/>
    </row>
    <row r="5" spans="2:10" ht="14.25" x14ac:dyDescent="0.2">
      <c r="B5" s="31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31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31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31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31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31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32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33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34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34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34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35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54"/>
  <sheetViews>
    <sheetView view="pageBreakPreview" zoomScale="69" zoomScaleNormal="77" zoomScaleSheetLayoutView="69" workbookViewId="0">
      <selection activeCell="AF42" sqref="AF42"/>
    </sheetView>
  </sheetViews>
  <sheetFormatPr defaultColWidth="4.5703125" defaultRowHeight="15.75" x14ac:dyDescent="0.25"/>
  <cols>
    <col min="1" max="1" width="14.140625" style="63" customWidth="1"/>
    <col min="2" max="2" width="7" style="15" customWidth="1"/>
    <col min="3" max="3" width="7.5703125" style="15" customWidth="1"/>
    <col min="4" max="4" width="8.140625" style="15" customWidth="1"/>
    <col min="5" max="5" width="9" style="63" customWidth="1"/>
    <col min="6" max="6" width="8.7109375" style="63" customWidth="1"/>
    <col min="7" max="7" width="9" style="63" customWidth="1"/>
    <col min="8" max="8" width="8.7109375" style="63" customWidth="1"/>
    <col min="9" max="10" width="9" style="63" customWidth="1"/>
    <col min="11" max="11" width="9.85546875" style="63" customWidth="1"/>
    <col min="12" max="12" width="9.5703125" style="63" customWidth="1"/>
    <col min="13" max="13" width="9.42578125" style="63" customWidth="1"/>
    <col min="14" max="14" width="9.5703125" style="63" customWidth="1"/>
    <col min="15" max="15" width="9.140625" style="63" customWidth="1"/>
    <col min="16" max="16" width="9" style="63" customWidth="1"/>
    <col min="17" max="17" width="12" style="63" customWidth="1"/>
    <col min="18" max="18" width="4.42578125" style="63" customWidth="1"/>
    <col min="19" max="20" width="5" style="63" customWidth="1"/>
    <col min="21" max="21" width="3.5703125" style="63" customWidth="1"/>
    <col min="22" max="23" width="4.28515625" style="63" customWidth="1"/>
    <col min="24" max="24" width="12.140625" style="63" customWidth="1"/>
    <col min="25" max="25" width="10.85546875" style="63" customWidth="1"/>
    <col min="26" max="26" width="11.85546875" style="63" customWidth="1"/>
    <col min="27" max="27" width="11.42578125" style="63" customWidth="1"/>
    <col min="28" max="28" width="9.85546875" style="63" customWidth="1"/>
    <col min="29" max="29" width="9.42578125" style="63" customWidth="1"/>
    <col min="30" max="30" width="10.5703125" style="63" customWidth="1"/>
    <col min="31" max="32" width="9.42578125" style="63" customWidth="1"/>
    <col min="33" max="33" width="10.85546875" style="63" customWidth="1"/>
    <col min="34" max="34" width="10.42578125" style="63" customWidth="1"/>
    <col min="35" max="35" width="8.5703125" style="63" customWidth="1"/>
    <col min="36" max="36" width="9.42578125" style="63" customWidth="1"/>
    <col min="37" max="228" width="4.28515625" style="63" customWidth="1"/>
    <col min="229" max="16384" width="4.5703125" style="63"/>
  </cols>
  <sheetData>
    <row r="1" spans="1:36" ht="21.75" customHeight="1" x14ac:dyDescent="0.3">
      <c r="A1" s="913" t="s">
        <v>453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U1" s="123"/>
    </row>
    <row r="2" spans="1:36" ht="13.5" customHeight="1" x14ac:dyDescent="0.2">
      <c r="A2" s="1095"/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U2" s="123"/>
    </row>
    <row r="3" spans="1:36" ht="20.25" customHeight="1" thickBot="1" x14ac:dyDescent="0.25">
      <c r="A3" s="1038" t="s">
        <v>235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U3" s="123"/>
    </row>
    <row r="4" spans="1:36" ht="20.25" customHeight="1" x14ac:dyDescent="0.2">
      <c r="A4" s="1039" t="s">
        <v>552</v>
      </c>
      <c r="B4" s="1040"/>
      <c r="C4" s="1041"/>
      <c r="D4" s="1039" t="s">
        <v>574</v>
      </c>
      <c r="E4" s="1040"/>
      <c r="F4" s="1040"/>
      <c r="G4" s="1045"/>
      <c r="H4" s="1047" t="s">
        <v>575</v>
      </c>
      <c r="I4" s="1048"/>
      <c r="J4" s="1048"/>
      <c r="K4" s="1048"/>
      <c r="L4" s="1048"/>
      <c r="M4" s="1048"/>
      <c r="N4" s="1048"/>
      <c r="O4" s="1048"/>
      <c r="P4" s="1048"/>
      <c r="Q4" s="1048"/>
      <c r="R4" s="1048"/>
      <c r="S4" s="1049"/>
      <c r="U4" s="123"/>
    </row>
    <row r="5" spans="1:36" ht="44.25" customHeight="1" thickBot="1" x14ac:dyDescent="0.25">
      <c r="A5" s="1042"/>
      <c r="B5" s="1043"/>
      <c r="C5" s="1044"/>
      <c r="D5" s="1042"/>
      <c r="E5" s="1043"/>
      <c r="F5" s="1043"/>
      <c r="G5" s="1046"/>
      <c r="H5" s="1023" t="s">
        <v>236</v>
      </c>
      <c r="I5" s="1024"/>
      <c r="J5" s="1024"/>
      <c r="K5" s="1024"/>
      <c r="L5" s="1055" t="s">
        <v>237</v>
      </c>
      <c r="M5" s="1024"/>
      <c r="N5" s="1024"/>
      <c r="O5" s="1024"/>
      <c r="P5" s="1053" t="s">
        <v>507</v>
      </c>
      <c r="Q5" s="1024"/>
      <c r="R5" s="1024"/>
      <c r="S5" s="1054"/>
      <c r="U5" s="123"/>
    </row>
    <row r="6" spans="1:36" s="123" customFormat="1" ht="18" customHeight="1" thickBot="1" x14ac:dyDescent="0.25">
      <c r="A6" s="1050" t="s">
        <v>572</v>
      </c>
      <c r="B6" s="1051"/>
      <c r="C6" s="1052"/>
      <c r="D6" s="1008">
        <v>58.33</v>
      </c>
      <c r="E6" s="1058"/>
      <c r="F6" s="1058"/>
      <c r="G6" s="1058"/>
      <c r="H6" s="919" t="s">
        <v>464</v>
      </c>
      <c r="I6" s="1025"/>
      <c r="J6" s="1025"/>
      <c r="K6" s="1025"/>
      <c r="L6" s="1056" t="s">
        <v>477</v>
      </c>
      <c r="M6" s="1025"/>
      <c r="N6" s="1025"/>
      <c r="O6" s="1025"/>
      <c r="P6" s="1056" t="s">
        <v>466</v>
      </c>
      <c r="Q6" s="1025"/>
      <c r="R6" s="1025"/>
      <c r="S6" s="920"/>
      <c r="T6" s="63"/>
      <c r="V6" s="63"/>
    </row>
    <row r="7" spans="1:36" s="123" customFormat="1" ht="18" customHeight="1" thickBot="1" x14ac:dyDescent="0.25">
      <c r="A7" s="1050" t="s">
        <v>463</v>
      </c>
      <c r="B7" s="1051"/>
      <c r="C7" s="1052"/>
      <c r="D7" s="1008">
        <v>58.3</v>
      </c>
      <c r="E7" s="1058"/>
      <c r="F7" s="1058"/>
      <c r="G7" s="1058"/>
      <c r="H7" s="919"/>
      <c r="I7" s="1025"/>
      <c r="J7" s="1025"/>
      <c r="K7" s="1025"/>
      <c r="L7" s="1025"/>
      <c r="M7" s="1025"/>
      <c r="N7" s="1025"/>
      <c r="O7" s="1025"/>
      <c r="P7" s="1025"/>
      <c r="Q7" s="1025"/>
      <c r="R7" s="1025"/>
      <c r="S7" s="920"/>
      <c r="T7" s="63"/>
      <c r="V7" s="63"/>
    </row>
    <row r="8" spans="1:36" s="123" customFormat="1" ht="18" customHeight="1" thickBot="1" x14ac:dyDescent="0.25">
      <c r="A8" s="1050" t="s">
        <v>573</v>
      </c>
      <c r="B8" s="1051"/>
      <c r="C8" s="1052"/>
      <c r="D8" s="1008">
        <v>56.79</v>
      </c>
      <c r="E8" s="1058"/>
      <c r="F8" s="1058"/>
      <c r="G8" s="1058"/>
      <c r="H8" s="919" t="s">
        <v>499</v>
      </c>
      <c r="I8" s="1025"/>
      <c r="J8" s="1025"/>
      <c r="K8" s="1025"/>
      <c r="L8" s="1056" t="s">
        <v>492</v>
      </c>
      <c r="M8" s="1025"/>
      <c r="N8" s="1025"/>
      <c r="O8" s="1057"/>
      <c r="P8" s="1056" t="s">
        <v>494</v>
      </c>
      <c r="Q8" s="1025"/>
      <c r="R8" s="1025"/>
      <c r="S8" s="920"/>
      <c r="T8" s="63"/>
      <c r="V8" s="63"/>
    </row>
    <row r="9" spans="1:36" ht="19.5" customHeight="1" thickBot="1" x14ac:dyDescent="0.25">
      <c r="A9" s="1038" t="s">
        <v>271</v>
      </c>
      <c r="B9" s="1038"/>
      <c r="C9" s="1038"/>
      <c r="D9" s="1038"/>
      <c r="E9" s="1038"/>
      <c r="F9" s="1038"/>
      <c r="G9" s="1038"/>
      <c r="H9" s="1038"/>
      <c r="I9" s="1038"/>
      <c r="J9" s="1038"/>
      <c r="K9" s="1038"/>
      <c r="L9" s="1038"/>
      <c r="M9" s="1038"/>
      <c r="N9" s="1038"/>
      <c r="O9" s="1038"/>
      <c r="P9" s="1038"/>
      <c r="Q9" s="1038"/>
      <c r="R9" s="1038"/>
      <c r="S9" s="1038"/>
    </row>
    <row r="10" spans="1:36" ht="21" customHeight="1" x14ac:dyDescent="0.2">
      <c r="A10" s="1039" t="s">
        <v>552</v>
      </c>
      <c r="B10" s="1040"/>
      <c r="C10" s="1045"/>
      <c r="D10" s="1039" t="s">
        <v>574</v>
      </c>
      <c r="E10" s="1040"/>
      <c r="F10" s="1040"/>
      <c r="G10" s="1045"/>
      <c r="H10" s="1047" t="s">
        <v>575</v>
      </c>
      <c r="I10" s="1048"/>
      <c r="J10" s="1048"/>
      <c r="K10" s="1048"/>
      <c r="L10" s="1048"/>
      <c r="M10" s="1048"/>
      <c r="N10" s="1048"/>
      <c r="O10" s="1048"/>
      <c r="P10" s="1048"/>
      <c r="Q10" s="1048"/>
      <c r="R10" s="1048"/>
      <c r="S10" s="1049"/>
    </row>
    <row r="11" spans="1:36" ht="36.75" customHeight="1" thickBot="1" x14ac:dyDescent="0.25">
      <c r="A11" s="1042"/>
      <c r="B11" s="1043"/>
      <c r="C11" s="1046"/>
      <c r="D11" s="1042"/>
      <c r="E11" s="1043"/>
      <c r="F11" s="1043"/>
      <c r="G11" s="1046"/>
      <c r="H11" s="1023" t="s">
        <v>236</v>
      </c>
      <c r="I11" s="1024"/>
      <c r="J11" s="1024"/>
      <c r="K11" s="1024"/>
      <c r="L11" s="1055" t="s">
        <v>237</v>
      </c>
      <c r="M11" s="1024"/>
      <c r="N11" s="1024"/>
      <c r="O11" s="1024"/>
      <c r="P11" s="1053" t="s">
        <v>507</v>
      </c>
      <c r="Q11" s="1024"/>
      <c r="R11" s="1024"/>
      <c r="S11" s="1054"/>
    </row>
    <row r="12" spans="1:36" s="123" customFormat="1" ht="18" customHeight="1" thickBot="1" x14ac:dyDescent="0.25">
      <c r="A12" s="1050" t="s">
        <v>572</v>
      </c>
      <c r="B12" s="1051"/>
      <c r="C12" s="1052"/>
      <c r="D12" s="1008">
        <v>69.52</v>
      </c>
      <c r="E12" s="1058"/>
      <c r="F12" s="1058"/>
      <c r="G12" s="1058"/>
      <c r="H12" s="919" t="s">
        <v>465</v>
      </c>
      <c r="I12" s="1025"/>
      <c r="J12" s="1025"/>
      <c r="K12" s="1025"/>
      <c r="L12" s="1056" t="s">
        <v>458</v>
      </c>
      <c r="M12" s="1025"/>
      <c r="N12" s="1025"/>
      <c r="O12" s="1025"/>
      <c r="P12" s="1056" t="s">
        <v>467</v>
      </c>
      <c r="Q12" s="1025"/>
      <c r="R12" s="1025"/>
      <c r="S12" s="920"/>
      <c r="T12" s="63"/>
      <c r="V12" s="63"/>
      <c r="X12" s="1123" t="s">
        <v>272</v>
      </c>
      <c r="Y12" s="1123"/>
      <c r="Z12" s="1123"/>
      <c r="AA12" s="1123"/>
      <c r="AB12" s="1123"/>
      <c r="AC12" s="1123"/>
      <c r="AD12" s="1123"/>
      <c r="AE12" s="1123"/>
      <c r="AF12" s="1123"/>
      <c r="AG12" s="1123"/>
      <c r="AH12" s="1123"/>
      <c r="AI12" s="1123"/>
      <c r="AJ12" s="1123"/>
    </row>
    <row r="13" spans="1:36" s="123" customFormat="1" ht="18" customHeight="1" thickBot="1" x14ac:dyDescent="0.25">
      <c r="A13" s="1050" t="s">
        <v>463</v>
      </c>
      <c r="B13" s="1051"/>
      <c r="C13" s="1052"/>
      <c r="D13" s="1008">
        <v>71.599999999999994</v>
      </c>
      <c r="E13" s="1058"/>
      <c r="F13" s="1058"/>
      <c r="G13" s="1058"/>
      <c r="H13" s="919" t="s">
        <v>468</v>
      </c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920"/>
      <c r="T13" s="63"/>
      <c r="V13" s="63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</row>
    <row r="14" spans="1:36" s="123" customFormat="1" ht="18" customHeight="1" thickBot="1" x14ac:dyDescent="0.25">
      <c r="A14" s="1050" t="s">
        <v>573</v>
      </c>
      <c r="B14" s="1051"/>
      <c r="C14" s="1052"/>
      <c r="D14" s="1008">
        <v>68.989999999999995</v>
      </c>
      <c r="E14" s="1058"/>
      <c r="F14" s="1058"/>
      <c r="G14" s="1058"/>
      <c r="H14" s="919" t="s">
        <v>500</v>
      </c>
      <c r="I14" s="1025"/>
      <c r="J14" s="1025"/>
      <c r="K14" s="1025"/>
      <c r="L14" s="1056" t="s">
        <v>493</v>
      </c>
      <c r="M14" s="1025"/>
      <c r="N14" s="1025"/>
      <c r="O14" s="1057"/>
      <c r="P14" s="1056" t="s">
        <v>495</v>
      </c>
      <c r="Q14" s="1025"/>
      <c r="R14" s="1025"/>
      <c r="S14" s="920"/>
      <c r="T14" s="63"/>
      <c r="V14" s="63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</row>
    <row r="15" spans="1:36" ht="15.75" customHeight="1" x14ac:dyDescent="0.2">
      <c r="A15" s="1139" t="s">
        <v>509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Y15" s="64"/>
      <c r="Z15" s="64"/>
      <c r="AA15" s="64"/>
      <c r="AB15" s="64"/>
      <c r="AC15" s="64"/>
      <c r="AD15" s="64"/>
      <c r="AE15" s="64"/>
      <c r="AF15" s="64"/>
      <c r="AG15" s="66"/>
      <c r="AH15" s="64"/>
    </row>
    <row r="16" spans="1:36" ht="18" customHeight="1" x14ac:dyDescent="0.2">
      <c r="A16" s="1122" t="s">
        <v>510</v>
      </c>
      <c r="B16" s="1122"/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2"/>
      <c r="X16" s="318"/>
      <c r="Y16" s="318" t="s">
        <v>9</v>
      </c>
      <c r="Z16" s="318" t="s">
        <v>10</v>
      </c>
      <c r="AA16" s="318" t="s">
        <v>11</v>
      </c>
      <c r="AB16" s="318" t="s">
        <v>12</v>
      </c>
      <c r="AC16" s="318" t="s">
        <v>13</v>
      </c>
      <c r="AD16" s="318" t="s">
        <v>14</v>
      </c>
      <c r="AE16" s="318" t="s">
        <v>110</v>
      </c>
      <c r="AF16" s="318" t="s">
        <v>117</v>
      </c>
      <c r="AG16" s="318" t="s">
        <v>123</v>
      </c>
      <c r="AH16" s="318" t="s">
        <v>124</v>
      </c>
      <c r="AI16" s="318" t="s">
        <v>128</v>
      </c>
      <c r="AJ16" s="318" t="s">
        <v>129</v>
      </c>
    </row>
    <row r="17" spans="1:36" ht="18" customHeight="1" x14ac:dyDescent="0.2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X17" s="318">
        <v>2016</v>
      </c>
      <c r="Y17" s="319">
        <v>100.96</v>
      </c>
      <c r="Z17" s="319">
        <v>101.6</v>
      </c>
      <c r="AA17" s="319">
        <v>102.07</v>
      </c>
      <c r="AB17" s="319">
        <v>102.52</v>
      </c>
      <c r="AC17" s="319">
        <v>102.94</v>
      </c>
      <c r="AD17" s="319">
        <v>103.31</v>
      </c>
      <c r="AE17" s="319">
        <v>103.87</v>
      </c>
      <c r="AF17" s="319">
        <v>103.88</v>
      </c>
      <c r="AG17" s="319">
        <v>104.06</v>
      </c>
      <c r="AH17" s="319">
        <v>104.51</v>
      </c>
      <c r="AI17" s="319">
        <v>104.97</v>
      </c>
      <c r="AJ17" s="319">
        <v>105.39</v>
      </c>
    </row>
    <row r="18" spans="1:36" ht="18" customHeight="1" x14ac:dyDescent="0.2">
      <c r="A18" s="317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Y18" s="64"/>
      <c r="Z18" s="64"/>
      <c r="AA18" s="64"/>
      <c r="AB18" s="64"/>
      <c r="AC18" s="64"/>
      <c r="AD18" s="64"/>
      <c r="AE18" s="64"/>
      <c r="AF18" s="64"/>
      <c r="AG18" s="64"/>
      <c r="AH18" s="64"/>
    </row>
    <row r="19" spans="1:36" ht="27" customHeight="1" thickBot="1" x14ac:dyDescent="0.25">
      <c r="A19" s="1091" t="s">
        <v>201</v>
      </c>
      <c r="B19" s="1091"/>
      <c r="C19" s="1091"/>
      <c r="D19" s="1091"/>
      <c r="E19" s="1091"/>
      <c r="F19" s="1091"/>
      <c r="G19" s="1091"/>
      <c r="H19" s="1091"/>
      <c r="I19" s="1091"/>
      <c r="J19" s="1091"/>
      <c r="K19" s="1091"/>
      <c r="L19" s="1091"/>
      <c r="M19" s="1091"/>
      <c r="N19" s="1091"/>
      <c r="O19" s="1091"/>
      <c r="P19" s="1091"/>
      <c r="Q19" s="1091"/>
      <c r="R19" s="1091"/>
      <c r="S19" s="1091"/>
      <c r="T19" s="1091"/>
      <c r="U19" s="1091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6" ht="18" customHeight="1" x14ac:dyDescent="0.2">
      <c r="A20" s="746" t="s">
        <v>126</v>
      </c>
      <c r="B20" s="747"/>
      <c r="C20" s="748"/>
      <c r="D20" s="1130">
        <v>2011</v>
      </c>
      <c r="E20" s="1127">
        <v>2012</v>
      </c>
      <c r="F20" s="1127">
        <v>2013</v>
      </c>
      <c r="G20" s="1127">
        <v>2014</v>
      </c>
      <c r="H20" s="1127">
        <v>2015</v>
      </c>
      <c r="I20" s="1127">
        <v>2016</v>
      </c>
      <c r="J20" s="1127">
        <v>2017</v>
      </c>
      <c r="K20" s="1047">
        <v>2018</v>
      </c>
      <c r="L20" s="1048"/>
      <c r="M20" s="1048"/>
      <c r="N20" s="1048"/>
      <c r="O20" s="1048"/>
      <c r="P20" s="1133"/>
      <c r="Q20" s="746" t="s">
        <v>491</v>
      </c>
      <c r="R20" s="747"/>
      <c r="S20" s="748"/>
      <c r="Y20" s="64"/>
      <c r="Z20" s="64"/>
      <c r="AA20" s="64"/>
      <c r="AB20" s="64"/>
      <c r="AC20" s="64"/>
      <c r="AD20" s="64"/>
      <c r="AE20" s="64"/>
      <c r="AF20" s="64"/>
      <c r="AG20" s="66"/>
      <c r="AH20" s="64"/>
    </row>
    <row r="21" spans="1:36" ht="16.5" customHeight="1" x14ac:dyDescent="0.2">
      <c r="A21" s="1092"/>
      <c r="B21" s="1093"/>
      <c r="C21" s="1094"/>
      <c r="D21" s="1131"/>
      <c r="E21" s="1128"/>
      <c r="F21" s="1128"/>
      <c r="G21" s="1128"/>
      <c r="H21" s="1128"/>
      <c r="I21" s="1128"/>
      <c r="J21" s="1128"/>
      <c r="K21" s="1134"/>
      <c r="L21" s="1135"/>
      <c r="M21" s="1135"/>
      <c r="N21" s="1135"/>
      <c r="O21" s="1135"/>
      <c r="P21" s="1136"/>
      <c r="Q21" s="1092"/>
      <c r="R21" s="1093"/>
      <c r="S21" s="1094"/>
      <c r="Y21" s="64"/>
      <c r="Z21" s="64"/>
      <c r="AA21" s="64"/>
      <c r="AB21" s="64"/>
      <c r="AC21" s="64"/>
      <c r="AD21" s="64"/>
      <c r="AE21" s="64"/>
      <c r="AF21" s="64"/>
      <c r="AG21" s="66"/>
      <c r="AH21" s="64"/>
    </row>
    <row r="22" spans="1:36" ht="15" customHeight="1" x14ac:dyDescent="0.2">
      <c r="A22" s="1092"/>
      <c r="B22" s="1093"/>
      <c r="C22" s="1094"/>
      <c r="D22" s="1131"/>
      <c r="E22" s="1128"/>
      <c r="F22" s="1128"/>
      <c r="G22" s="1128"/>
      <c r="H22" s="1128"/>
      <c r="I22" s="1128"/>
      <c r="J22" s="1128"/>
      <c r="K22" s="1124" t="s">
        <v>2</v>
      </c>
      <c r="L22" s="1126" t="s">
        <v>3</v>
      </c>
      <c r="M22" s="1126" t="s">
        <v>11</v>
      </c>
      <c r="N22" s="1126" t="s">
        <v>4</v>
      </c>
      <c r="O22" s="1126" t="s">
        <v>13</v>
      </c>
      <c r="P22" s="1137" t="s">
        <v>14</v>
      </c>
      <c r="Q22" s="1092"/>
      <c r="R22" s="1093"/>
      <c r="S22" s="1094"/>
      <c r="Y22" s="64"/>
      <c r="Z22" s="64"/>
      <c r="AA22" s="64"/>
      <c r="AB22" s="64"/>
      <c r="AC22" s="64"/>
      <c r="AD22" s="64"/>
      <c r="AE22" s="64"/>
      <c r="AF22" s="64"/>
      <c r="AG22" s="66"/>
      <c r="AH22" s="64"/>
    </row>
    <row r="23" spans="1:36" ht="13.5" thickBot="1" x14ac:dyDescent="0.25">
      <c r="A23" s="1092"/>
      <c r="B23" s="1093"/>
      <c r="C23" s="1094"/>
      <c r="D23" s="1132"/>
      <c r="E23" s="1129"/>
      <c r="F23" s="1129"/>
      <c r="G23" s="1129"/>
      <c r="H23" s="1129"/>
      <c r="I23" s="1129"/>
      <c r="J23" s="1129"/>
      <c r="K23" s="1125"/>
      <c r="L23" s="1077"/>
      <c r="M23" s="1077"/>
      <c r="N23" s="1077"/>
      <c r="O23" s="1077"/>
      <c r="P23" s="1138"/>
      <c r="Q23" s="1096"/>
      <c r="R23" s="1097"/>
      <c r="S23" s="1098"/>
      <c r="Y23" s="64"/>
      <c r="Z23" s="64"/>
      <c r="AA23" s="64"/>
      <c r="AB23" s="64"/>
      <c r="AC23" s="64"/>
      <c r="AD23" s="64"/>
      <c r="AE23" s="64"/>
      <c r="AF23" s="64"/>
      <c r="AG23" s="66"/>
      <c r="AH23" s="64"/>
    </row>
    <row r="24" spans="1:36" ht="16.5" customHeight="1" x14ac:dyDescent="0.2">
      <c r="A24" s="1102" t="s">
        <v>288</v>
      </c>
      <c r="B24" s="1103"/>
      <c r="C24" s="1104"/>
      <c r="D24" s="1062">
        <v>106.12</v>
      </c>
      <c r="E24" s="1099">
        <v>106.82</v>
      </c>
      <c r="F24" s="1099">
        <v>104.8</v>
      </c>
      <c r="G24" s="1099">
        <v>109.46</v>
      </c>
      <c r="H24" s="1099">
        <v>110.56</v>
      </c>
      <c r="I24" s="1099">
        <v>104.7</v>
      </c>
      <c r="J24" s="1111">
        <v>101.6</v>
      </c>
      <c r="K24" s="459">
        <v>100.19</v>
      </c>
      <c r="L24" s="434"/>
      <c r="M24" s="434"/>
      <c r="N24" s="434"/>
      <c r="O24" s="434"/>
      <c r="P24" s="435"/>
      <c r="Q24" s="1068">
        <v>100.19</v>
      </c>
      <c r="R24" s="1069"/>
      <c r="S24" s="1070"/>
      <c r="Y24" s="64"/>
      <c r="Z24" s="64"/>
      <c r="AA24" s="64"/>
      <c r="AB24" s="64"/>
      <c r="AC24" s="64"/>
      <c r="AD24" s="64"/>
      <c r="AE24" s="64"/>
      <c r="AF24" s="64"/>
      <c r="AG24" s="66"/>
      <c r="AH24" s="64"/>
    </row>
    <row r="25" spans="1:36" ht="16.5" customHeight="1" x14ac:dyDescent="0.25">
      <c r="A25" s="1105"/>
      <c r="B25" s="1106"/>
      <c r="C25" s="1107"/>
      <c r="D25" s="1063"/>
      <c r="E25" s="1100"/>
      <c r="F25" s="1100"/>
      <c r="G25" s="1100"/>
      <c r="H25" s="1100"/>
      <c r="I25" s="1100"/>
      <c r="J25" s="1112"/>
      <c r="K25" s="428" t="s">
        <v>110</v>
      </c>
      <c r="L25" s="429" t="s">
        <v>118</v>
      </c>
      <c r="M25" s="429" t="s">
        <v>119</v>
      </c>
      <c r="N25" s="429" t="s">
        <v>120</v>
      </c>
      <c r="O25" s="429" t="s">
        <v>121</v>
      </c>
      <c r="P25" s="430" t="s">
        <v>122</v>
      </c>
      <c r="Q25" s="1071"/>
      <c r="R25" s="1072"/>
      <c r="S25" s="1073"/>
      <c r="Y25" s="64"/>
      <c r="Z25" s="64"/>
      <c r="AA25" s="64"/>
      <c r="AB25" s="64"/>
      <c r="AC25" s="64"/>
      <c r="AD25" s="64"/>
      <c r="AE25" s="64"/>
      <c r="AF25" s="64"/>
      <c r="AG25" s="66"/>
      <c r="AH25" s="64"/>
    </row>
    <row r="26" spans="1:36" ht="20.25" customHeight="1" thickBot="1" x14ac:dyDescent="0.3">
      <c r="A26" s="1108"/>
      <c r="B26" s="1109"/>
      <c r="C26" s="1110"/>
      <c r="D26" s="1064"/>
      <c r="E26" s="1101"/>
      <c r="F26" s="1101"/>
      <c r="G26" s="1101"/>
      <c r="H26" s="1101"/>
      <c r="I26" s="1101"/>
      <c r="J26" s="1113"/>
      <c r="K26" s="431"/>
      <c r="L26" s="432"/>
      <c r="M26" s="432"/>
      <c r="N26" s="432"/>
      <c r="O26" s="432"/>
      <c r="P26" s="433"/>
      <c r="Q26" s="1071"/>
      <c r="R26" s="1072"/>
      <c r="S26" s="1073"/>
      <c r="Y26" s="64"/>
      <c r="Z26" s="64"/>
      <c r="AA26" s="64"/>
      <c r="AB26" s="64"/>
      <c r="AC26" s="64"/>
      <c r="AD26" s="64"/>
      <c r="AE26" s="64"/>
      <c r="AF26" s="64"/>
      <c r="AG26" s="66"/>
      <c r="AH26" s="64"/>
    </row>
    <row r="27" spans="1:36" ht="16.5" customHeight="1" x14ac:dyDescent="0.25">
      <c r="A27" s="1082" t="s">
        <v>127</v>
      </c>
      <c r="B27" s="1083"/>
      <c r="C27" s="1084"/>
      <c r="D27" s="1062">
        <v>105.93</v>
      </c>
      <c r="E27" s="1065">
        <v>106.85</v>
      </c>
      <c r="F27" s="1065">
        <v>104.67</v>
      </c>
      <c r="G27" s="1065">
        <v>109.88</v>
      </c>
      <c r="H27" s="1065">
        <v>112.05</v>
      </c>
      <c r="I27" s="1065">
        <v>105.3</v>
      </c>
      <c r="J27" s="1116">
        <v>101.4</v>
      </c>
      <c r="K27" s="428" t="s">
        <v>2</v>
      </c>
      <c r="L27" s="429" t="s">
        <v>3</v>
      </c>
      <c r="M27" s="429" t="s">
        <v>11</v>
      </c>
      <c r="N27" s="429" t="s">
        <v>4</v>
      </c>
      <c r="O27" s="429" t="s">
        <v>13</v>
      </c>
      <c r="P27" s="430" t="s">
        <v>14</v>
      </c>
      <c r="Q27" s="1068">
        <v>100.21</v>
      </c>
      <c r="R27" s="1069"/>
      <c r="S27" s="1070"/>
      <c r="AB27" s="64"/>
      <c r="AC27" s="64"/>
      <c r="AD27" s="64"/>
      <c r="AE27" s="64"/>
      <c r="AF27" s="64"/>
      <c r="AG27" s="66"/>
      <c r="AH27" s="64"/>
    </row>
    <row r="28" spans="1:36" ht="16.5" customHeight="1" x14ac:dyDescent="0.2">
      <c r="A28" s="1085"/>
      <c r="B28" s="1086"/>
      <c r="C28" s="1087"/>
      <c r="D28" s="1063"/>
      <c r="E28" s="1066"/>
      <c r="F28" s="1066"/>
      <c r="G28" s="1066"/>
      <c r="H28" s="1066"/>
      <c r="I28" s="1066"/>
      <c r="J28" s="1117"/>
      <c r="K28" s="460">
        <v>100.21</v>
      </c>
      <c r="L28" s="436"/>
      <c r="M28" s="436"/>
      <c r="N28" s="436"/>
      <c r="O28" s="436"/>
      <c r="P28" s="437"/>
      <c r="Q28" s="1071"/>
      <c r="R28" s="1072"/>
      <c r="S28" s="1073"/>
      <c r="Y28" s="64"/>
      <c r="Z28" s="64"/>
      <c r="AA28" s="64"/>
      <c r="AB28" s="64"/>
      <c r="AC28" s="64"/>
      <c r="AD28" s="64"/>
      <c r="AE28" s="64"/>
      <c r="AF28" s="64"/>
      <c r="AG28" s="66"/>
      <c r="AH28" s="64"/>
    </row>
    <row r="29" spans="1:36" ht="16.5" customHeight="1" x14ac:dyDescent="0.25">
      <c r="A29" s="1085"/>
      <c r="B29" s="1086"/>
      <c r="C29" s="1087"/>
      <c r="D29" s="1063"/>
      <c r="E29" s="1066"/>
      <c r="F29" s="1066"/>
      <c r="G29" s="1066"/>
      <c r="H29" s="1066"/>
      <c r="I29" s="1066"/>
      <c r="J29" s="1117"/>
      <c r="K29" s="428" t="s">
        <v>110</v>
      </c>
      <c r="L29" s="429" t="s">
        <v>118</v>
      </c>
      <c r="M29" s="429" t="s">
        <v>119</v>
      </c>
      <c r="N29" s="429" t="s">
        <v>120</v>
      </c>
      <c r="O29" s="429" t="s">
        <v>121</v>
      </c>
      <c r="P29" s="430" t="s">
        <v>122</v>
      </c>
      <c r="Q29" s="1071"/>
      <c r="R29" s="1072"/>
      <c r="S29" s="1073"/>
      <c r="Y29" s="64"/>
      <c r="Z29" s="64"/>
      <c r="AA29" s="64"/>
      <c r="AB29" s="64"/>
      <c r="AC29" s="64"/>
      <c r="AD29" s="64"/>
      <c r="AE29" s="64"/>
      <c r="AF29" s="64"/>
      <c r="AG29" s="66"/>
      <c r="AH29" s="64"/>
    </row>
    <row r="30" spans="1:36" ht="17.25" thickBot="1" x14ac:dyDescent="0.3">
      <c r="A30" s="1088"/>
      <c r="B30" s="1089"/>
      <c r="C30" s="1090"/>
      <c r="D30" s="1064"/>
      <c r="E30" s="1067"/>
      <c r="F30" s="1067"/>
      <c r="G30" s="1067"/>
      <c r="H30" s="1067"/>
      <c r="I30" s="1067"/>
      <c r="J30" s="1118"/>
      <c r="K30" s="440"/>
      <c r="L30" s="438"/>
      <c r="M30" s="438"/>
      <c r="N30" s="438"/>
      <c r="O30" s="438"/>
      <c r="P30" s="439"/>
      <c r="Q30" s="1071"/>
      <c r="R30" s="1072"/>
      <c r="S30" s="1073"/>
    </row>
    <row r="31" spans="1:36" ht="18.75" customHeight="1" x14ac:dyDescent="0.25">
      <c r="A31" s="1085" t="s">
        <v>125</v>
      </c>
      <c r="B31" s="1086"/>
      <c r="C31" s="1087"/>
      <c r="D31" s="1062">
        <v>106.61</v>
      </c>
      <c r="E31" s="1065">
        <v>106.78</v>
      </c>
      <c r="F31" s="1065">
        <v>105.16</v>
      </c>
      <c r="G31" s="1065">
        <v>108.32</v>
      </c>
      <c r="H31" s="1065">
        <v>106.89</v>
      </c>
      <c r="I31" s="1065">
        <v>103.2</v>
      </c>
      <c r="J31" s="1116">
        <v>102</v>
      </c>
      <c r="K31" s="441" t="s">
        <v>2</v>
      </c>
      <c r="L31" s="442" t="s">
        <v>3</v>
      </c>
      <c r="M31" s="442" t="s">
        <v>11</v>
      </c>
      <c r="N31" s="442" t="s">
        <v>4</v>
      </c>
      <c r="O31" s="442" t="s">
        <v>13</v>
      </c>
      <c r="P31" s="443" t="s">
        <v>14</v>
      </c>
      <c r="Q31" s="1068">
        <v>100.14</v>
      </c>
      <c r="R31" s="1069"/>
      <c r="S31" s="1070"/>
      <c r="Y31" s="64"/>
      <c r="Z31" s="64"/>
      <c r="AA31" s="64"/>
      <c r="AB31" s="64"/>
      <c r="AC31" s="64"/>
      <c r="AD31" s="64"/>
      <c r="AE31" s="64"/>
      <c r="AF31" s="64"/>
      <c r="AG31" s="66"/>
      <c r="AH31" s="64"/>
    </row>
    <row r="32" spans="1:36" ht="16.5" x14ac:dyDescent="0.2">
      <c r="A32" s="1085"/>
      <c r="B32" s="1086"/>
      <c r="C32" s="1087"/>
      <c r="D32" s="1063"/>
      <c r="E32" s="1066"/>
      <c r="F32" s="1066"/>
      <c r="G32" s="1066"/>
      <c r="H32" s="1066"/>
      <c r="I32" s="1066"/>
      <c r="J32" s="1117"/>
      <c r="K32" s="460">
        <v>100.14</v>
      </c>
      <c r="L32" s="436"/>
      <c r="M32" s="436"/>
      <c r="N32" s="436"/>
      <c r="O32" s="436"/>
      <c r="P32" s="437"/>
      <c r="Q32" s="1071"/>
      <c r="R32" s="1072"/>
      <c r="S32" s="1073"/>
      <c r="Y32" s="64"/>
      <c r="Z32" s="64"/>
      <c r="AA32" s="64"/>
      <c r="AB32" s="64"/>
      <c r="AC32" s="64"/>
      <c r="AD32" s="64"/>
      <c r="AE32" s="64"/>
      <c r="AF32" s="64"/>
      <c r="AG32" s="64"/>
      <c r="AH32" s="64"/>
    </row>
    <row r="33" spans="1:34" ht="15.75" customHeight="1" x14ac:dyDescent="0.25">
      <c r="A33" s="1085"/>
      <c r="B33" s="1086"/>
      <c r="C33" s="1087"/>
      <c r="D33" s="1063"/>
      <c r="E33" s="1066"/>
      <c r="F33" s="1066"/>
      <c r="G33" s="1066"/>
      <c r="H33" s="1066"/>
      <c r="I33" s="1066"/>
      <c r="J33" s="1117"/>
      <c r="K33" s="428" t="s">
        <v>110</v>
      </c>
      <c r="L33" s="429" t="s">
        <v>118</v>
      </c>
      <c r="M33" s="429" t="s">
        <v>119</v>
      </c>
      <c r="N33" s="429" t="s">
        <v>120</v>
      </c>
      <c r="O33" s="429" t="s">
        <v>121</v>
      </c>
      <c r="P33" s="430" t="s">
        <v>122</v>
      </c>
      <c r="Q33" s="1071"/>
      <c r="R33" s="1072"/>
      <c r="S33" s="1073"/>
      <c r="Y33" s="64"/>
      <c r="Z33" s="64"/>
      <c r="AA33" s="64"/>
      <c r="AB33" s="64"/>
      <c r="AC33" s="64"/>
      <c r="AD33" s="64"/>
      <c r="AE33" s="64"/>
      <c r="AF33" s="64"/>
      <c r="AG33" s="64"/>
      <c r="AH33" s="64"/>
    </row>
    <row r="34" spans="1:34" ht="17.25" thickBot="1" x14ac:dyDescent="0.3">
      <c r="A34" s="1088"/>
      <c r="B34" s="1089"/>
      <c r="C34" s="1090"/>
      <c r="D34" s="1064"/>
      <c r="E34" s="1067"/>
      <c r="F34" s="1067"/>
      <c r="G34" s="1067"/>
      <c r="H34" s="1067"/>
      <c r="I34" s="1067"/>
      <c r="J34" s="1118"/>
      <c r="K34" s="440"/>
      <c r="L34" s="438"/>
      <c r="M34" s="438"/>
      <c r="N34" s="438"/>
      <c r="O34" s="438"/>
      <c r="P34" s="444"/>
      <c r="Q34" s="1079"/>
      <c r="R34" s="1080"/>
      <c r="S34" s="1081"/>
      <c r="Y34" s="64"/>
      <c r="Z34" s="64"/>
      <c r="AA34" s="64"/>
      <c r="AB34" s="64"/>
      <c r="AC34" s="64"/>
      <c r="AD34" s="64"/>
      <c r="AE34" s="64"/>
      <c r="AF34" s="64"/>
      <c r="AG34" s="64"/>
      <c r="AH34" s="64"/>
    </row>
    <row r="35" spans="1:34" ht="15" customHeight="1" x14ac:dyDescent="0.25">
      <c r="Y35" s="64"/>
      <c r="Z35" s="64"/>
      <c r="AA35" s="64"/>
      <c r="AB35" s="64"/>
      <c r="AC35" s="64"/>
      <c r="AD35" s="64"/>
      <c r="AE35" s="64"/>
      <c r="AF35" s="64"/>
      <c r="AG35" s="64"/>
      <c r="AH35" s="64"/>
    </row>
    <row r="36" spans="1:34" ht="27.75" customHeight="1" thickBot="1" x14ac:dyDescent="0.25">
      <c r="A36" s="1038" t="s">
        <v>207</v>
      </c>
      <c r="B36" s="1038"/>
      <c r="C36" s="1038"/>
      <c r="D36" s="1038"/>
      <c r="E36" s="1038"/>
      <c r="F36" s="1038"/>
      <c r="G36" s="1038"/>
      <c r="H36" s="1038"/>
      <c r="I36" s="1038"/>
      <c r="J36" s="1038"/>
      <c r="K36" s="1038"/>
      <c r="L36" s="1038"/>
      <c r="M36" s="1038"/>
      <c r="N36" s="1038"/>
      <c r="O36" s="1038"/>
      <c r="P36" s="1038"/>
      <c r="Q36" s="1038"/>
      <c r="R36" s="1038"/>
      <c r="S36" s="1038"/>
      <c r="T36" s="1038"/>
      <c r="U36" s="1038"/>
    </row>
    <row r="37" spans="1:34" ht="15.75" customHeight="1" x14ac:dyDescent="0.2">
      <c r="A37" s="746" t="s">
        <v>126</v>
      </c>
      <c r="B37" s="747"/>
      <c r="C37" s="748"/>
      <c r="D37" s="1119">
        <v>2011</v>
      </c>
      <c r="E37" s="1059">
        <v>2012</v>
      </c>
      <c r="F37" s="1035">
        <v>2013</v>
      </c>
      <c r="G37" s="1035">
        <v>2014</v>
      </c>
      <c r="H37" s="1035">
        <v>2015</v>
      </c>
      <c r="I37" s="1074">
        <v>2016</v>
      </c>
      <c r="J37" s="1074">
        <v>2017</v>
      </c>
      <c r="K37" s="826">
        <v>2018</v>
      </c>
      <c r="L37" s="827"/>
      <c r="M37" s="827"/>
      <c r="N37" s="827"/>
      <c r="O37" s="827"/>
      <c r="P37" s="824"/>
      <c r="Q37" s="746" t="s">
        <v>491</v>
      </c>
      <c r="R37" s="747"/>
      <c r="S37" s="748"/>
    </row>
    <row r="38" spans="1:34" ht="12.75" customHeight="1" x14ac:dyDescent="0.2">
      <c r="A38" s="1092"/>
      <c r="B38" s="1093"/>
      <c r="C38" s="1094"/>
      <c r="D38" s="1120"/>
      <c r="E38" s="1060"/>
      <c r="F38" s="1036"/>
      <c r="G38" s="1036"/>
      <c r="H38" s="1036"/>
      <c r="I38" s="1075"/>
      <c r="J38" s="1075"/>
      <c r="K38" s="1140"/>
      <c r="L38" s="1141"/>
      <c r="M38" s="1141"/>
      <c r="N38" s="1141"/>
      <c r="O38" s="1141"/>
      <c r="P38" s="1142"/>
      <c r="Q38" s="1092"/>
      <c r="R38" s="1093"/>
      <c r="S38" s="1094"/>
    </row>
    <row r="39" spans="1:34" ht="12.75" customHeight="1" x14ac:dyDescent="0.2">
      <c r="A39" s="1092"/>
      <c r="B39" s="1093"/>
      <c r="C39" s="1094"/>
      <c r="D39" s="1120"/>
      <c r="E39" s="1060"/>
      <c r="F39" s="1036"/>
      <c r="G39" s="1036"/>
      <c r="H39" s="1036"/>
      <c r="I39" s="1075"/>
      <c r="J39" s="1075"/>
      <c r="K39" s="1114" t="s">
        <v>2</v>
      </c>
      <c r="L39" s="1077" t="s">
        <v>3</v>
      </c>
      <c r="M39" s="1077" t="s">
        <v>11</v>
      </c>
      <c r="N39" s="1077" t="s">
        <v>4</v>
      </c>
      <c r="O39" s="1077" t="s">
        <v>13</v>
      </c>
      <c r="P39" s="1143" t="s">
        <v>14</v>
      </c>
      <c r="Q39" s="1092"/>
      <c r="R39" s="1093"/>
      <c r="S39" s="1094"/>
    </row>
    <row r="40" spans="1:34" ht="13.5" customHeight="1" thickBot="1" x14ac:dyDescent="0.25">
      <c r="A40" s="1096"/>
      <c r="B40" s="1097"/>
      <c r="C40" s="1098"/>
      <c r="D40" s="1121"/>
      <c r="E40" s="1061"/>
      <c r="F40" s="1037"/>
      <c r="G40" s="1037"/>
      <c r="H40" s="1037"/>
      <c r="I40" s="1076"/>
      <c r="J40" s="1076"/>
      <c r="K40" s="1115"/>
      <c r="L40" s="1078"/>
      <c r="M40" s="1078"/>
      <c r="N40" s="1078"/>
      <c r="O40" s="1078"/>
      <c r="P40" s="1144"/>
      <c r="Q40" s="1096"/>
      <c r="R40" s="1097"/>
      <c r="S40" s="1098"/>
    </row>
    <row r="41" spans="1:34" ht="16.5" customHeight="1" x14ac:dyDescent="0.2">
      <c r="A41" s="1102" t="s">
        <v>287</v>
      </c>
      <c r="B41" s="1103"/>
      <c r="C41" s="1104"/>
      <c r="D41" s="1062">
        <v>106.1</v>
      </c>
      <c r="E41" s="1062">
        <v>106.57</v>
      </c>
      <c r="F41" s="1062">
        <v>106.47</v>
      </c>
      <c r="G41" s="1062">
        <v>111.35</v>
      </c>
      <c r="H41" s="1062">
        <v>112.91</v>
      </c>
      <c r="I41" s="1062">
        <v>105.4</v>
      </c>
      <c r="J41" s="1062">
        <v>102.51</v>
      </c>
      <c r="K41" s="459">
        <v>100.31</v>
      </c>
      <c r="L41" s="434"/>
      <c r="M41" s="434"/>
      <c r="N41" s="434"/>
      <c r="O41" s="434"/>
      <c r="P41" s="435"/>
      <c r="Q41" s="1026">
        <v>100.31</v>
      </c>
      <c r="R41" s="1027"/>
      <c r="S41" s="1028"/>
    </row>
    <row r="42" spans="1:34" ht="16.5" x14ac:dyDescent="0.25">
      <c r="A42" s="1105"/>
      <c r="B42" s="1106"/>
      <c r="C42" s="1107"/>
      <c r="D42" s="1063"/>
      <c r="E42" s="1063"/>
      <c r="F42" s="1063"/>
      <c r="G42" s="1063"/>
      <c r="H42" s="1063"/>
      <c r="I42" s="1063"/>
      <c r="J42" s="1063"/>
      <c r="K42" s="428" t="s">
        <v>110</v>
      </c>
      <c r="L42" s="429" t="s">
        <v>118</v>
      </c>
      <c r="M42" s="429" t="s">
        <v>119</v>
      </c>
      <c r="N42" s="429" t="s">
        <v>120</v>
      </c>
      <c r="O42" s="429" t="s">
        <v>121</v>
      </c>
      <c r="P42" s="430" t="s">
        <v>122</v>
      </c>
      <c r="Q42" s="1029"/>
      <c r="R42" s="1030"/>
      <c r="S42" s="1031"/>
    </row>
    <row r="43" spans="1:34" ht="20.25" customHeight="1" thickBot="1" x14ac:dyDescent="0.25">
      <c r="A43" s="1108"/>
      <c r="B43" s="1109"/>
      <c r="C43" s="1110"/>
      <c r="D43" s="1064"/>
      <c r="E43" s="1064"/>
      <c r="F43" s="1064"/>
      <c r="G43" s="1064"/>
      <c r="H43" s="1064"/>
      <c r="I43" s="1064"/>
      <c r="J43" s="1064"/>
      <c r="K43" s="447"/>
      <c r="L43" s="445"/>
      <c r="M43" s="445"/>
      <c r="N43" s="445"/>
      <c r="O43" s="445"/>
      <c r="P43" s="446"/>
      <c r="Q43" s="1032"/>
      <c r="R43" s="1033"/>
      <c r="S43" s="1034"/>
    </row>
    <row r="54" spans="1:228" s="15" customFormat="1" x14ac:dyDescent="0.25">
      <c r="A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</row>
  </sheetData>
  <mergeCells count="115">
    <mergeCell ref="H10:S10"/>
    <mergeCell ref="J41:J43"/>
    <mergeCell ref="A37:C40"/>
    <mergeCell ref="A41:C43"/>
    <mergeCell ref="K37:P38"/>
    <mergeCell ref="P39:P40"/>
    <mergeCell ref="Q24:S26"/>
    <mergeCell ref="D41:D43"/>
    <mergeCell ref="E41:E43"/>
    <mergeCell ref="F41:F43"/>
    <mergeCell ref="I41:I43"/>
    <mergeCell ref="I27:I30"/>
    <mergeCell ref="I31:I34"/>
    <mergeCell ref="G41:G43"/>
    <mergeCell ref="H41:H43"/>
    <mergeCell ref="G31:G34"/>
    <mergeCell ref="H31:H34"/>
    <mergeCell ref="G37:G40"/>
    <mergeCell ref="H37:H40"/>
    <mergeCell ref="I37:I40"/>
    <mergeCell ref="X12:AJ12"/>
    <mergeCell ref="A12:C12"/>
    <mergeCell ref="D12:G12"/>
    <mergeCell ref="Q20:S23"/>
    <mergeCell ref="K22:K23"/>
    <mergeCell ref="L22:L23"/>
    <mergeCell ref="I20:I23"/>
    <mergeCell ref="M22:M23"/>
    <mergeCell ref="N22:N23"/>
    <mergeCell ref="O22:O23"/>
    <mergeCell ref="D20:D23"/>
    <mergeCell ref="E20:E23"/>
    <mergeCell ref="F20:F23"/>
    <mergeCell ref="G20:G23"/>
    <mergeCell ref="H20:H23"/>
    <mergeCell ref="K20:P21"/>
    <mergeCell ref="J20:J23"/>
    <mergeCell ref="P22:P23"/>
    <mergeCell ref="D14:G14"/>
    <mergeCell ref="A15:S15"/>
    <mergeCell ref="H14:K14"/>
    <mergeCell ref="L14:O14"/>
    <mergeCell ref="P14:S14"/>
    <mergeCell ref="L5:O5"/>
    <mergeCell ref="A2:S2"/>
    <mergeCell ref="A1:S1"/>
    <mergeCell ref="Q37:S40"/>
    <mergeCell ref="H24:H26"/>
    <mergeCell ref="A24:C26"/>
    <mergeCell ref="J24:J26"/>
    <mergeCell ref="D27:D30"/>
    <mergeCell ref="E27:E30"/>
    <mergeCell ref="F27:F30"/>
    <mergeCell ref="G27:G30"/>
    <mergeCell ref="D24:D26"/>
    <mergeCell ref="E24:E26"/>
    <mergeCell ref="F24:F26"/>
    <mergeCell ref="K39:K40"/>
    <mergeCell ref="L39:L40"/>
    <mergeCell ref="M39:M40"/>
    <mergeCell ref="F31:F34"/>
    <mergeCell ref="J27:J30"/>
    <mergeCell ref="J31:J34"/>
    <mergeCell ref="D37:D40"/>
    <mergeCell ref="G24:G26"/>
    <mergeCell ref="I24:I26"/>
    <mergeCell ref="A16:S16"/>
    <mergeCell ref="A6:C6"/>
    <mergeCell ref="D6:G6"/>
    <mergeCell ref="E37:E40"/>
    <mergeCell ref="D31:D34"/>
    <mergeCell ref="E31:E34"/>
    <mergeCell ref="A36:U36"/>
    <mergeCell ref="Q27:S30"/>
    <mergeCell ref="J37:J40"/>
    <mergeCell ref="N39:N40"/>
    <mergeCell ref="O39:O40"/>
    <mergeCell ref="H27:H30"/>
    <mergeCell ref="A7:C7"/>
    <mergeCell ref="D7:G7"/>
    <mergeCell ref="H7:S7"/>
    <mergeCell ref="Q31:S34"/>
    <mergeCell ref="A13:C13"/>
    <mergeCell ref="D13:G13"/>
    <mergeCell ref="H13:S13"/>
    <mergeCell ref="A27:C30"/>
    <mergeCell ref="A19:U19"/>
    <mergeCell ref="A20:C23"/>
    <mergeCell ref="A31:C34"/>
    <mergeCell ref="A10:C11"/>
    <mergeCell ref="D10:G11"/>
    <mergeCell ref="H5:K5"/>
    <mergeCell ref="H6:K6"/>
    <mergeCell ref="Q41:S43"/>
    <mergeCell ref="F37:F40"/>
    <mergeCell ref="A3:S3"/>
    <mergeCell ref="A4:C5"/>
    <mergeCell ref="D4:G5"/>
    <mergeCell ref="H4:S4"/>
    <mergeCell ref="A14:C14"/>
    <mergeCell ref="A9:S9"/>
    <mergeCell ref="P5:S5"/>
    <mergeCell ref="H11:K11"/>
    <mergeCell ref="L11:O11"/>
    <mergeCell ref="P11:S11"/>
    <mergeCell ref="L6:O6"/>
    <mergeCell ref="P6:S6"/>
    <mergeCell ref="H12:K12"/>
    <mergeCell ref="L12:O12"/>
    <mergeCell ref="P12:S12"/>
    <mergeCell ref="H8:K8"/>
    <mergeCell ref="L8:O8"/>
    <mergeCell ref="P8:S8"/>
    <mergeCell ref="A8:C8"/>
    <mergeCell ref="D8:G8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48" fitToHeight="2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</vt:lpstr>
      <vt:lpstr>труд рес </vt:lpstr>
      <vt:lpstr>занятость</vt:lpstr>
      <vt:lpstr>Ст.мин. набора прод.</vt:lpstr>
      <vt:lpstr>дин. цен </vt:lpstr>
      <vt:lpstr>цены на металл</vt:lpstr>
      <vt:lpstr>цены на металл 2</vt:lpstr>
      <vt:lpstr>Средние цены+ИПЦ</vt:lpstr>
      <vt:lpstr>сеть учреждений</vt:lpstr>
      <vt:lpstr>'дин. цен '!Заголовки_для_печати</vt:lpstr>
      <vt:lpstr>'сеть учреждений'!Заголовки_для_печати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'сеть учреждений'!Область_печати</vt:lpstr>
      <vt:lpstr>'Средние цены+ИПЦ'!Область_печати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2018-04-10T05:15:35Z</cp:lastPrinted>
  <dcterms:created xsi:type="dcterms:W3CDTF">1996-09-27T09:22:49Z</dcterms:created>
  <dcterms:modified xsi:type="dcterms:W3CDTF">2018-04-17T10:52:14Z</dcterms:modified>
</cp:coreProperties>
</file>