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155" tabRatio="802" firstSheet="1" activeTab="9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 " sheetId="222" r:id="rId6"/>
    <sheet name="Типы учреждений" sheetId="223" r:id="rId7"/>
    <sheet name="цены на металл" sheetId="95" r:id="rId8"/>
    <sheet name="цены на металл 2" sheetId="96" r:id="rId9"/>
    <sheet name="дин. цен" sheetId="218" r:id="rId10"/>
    <sheet name="индекс потр цен  " sheetId="219" r:id="rId11"/>
    <sheet name="Средние цены  " sheetId="216" r:id="rId12"/>
  </sheets>
  <externalReferences>
    <externalReference r:id="rId13"/>
    <externalReference r:id="rId14"/>
    <externalReference r:id="rId15"/>
  </externalReferences>
  <definedNames>
    <definedName name="_xlnm.Print_Titles" localSheetId="9">'дин. цен'!$3:$4</definedName>
    <definedName name="_xlnm.Print_Area" localSheetId="1">демогр!$A$1:$H$57</definedName>
    <definedName name="_xlnm.Print_Area" localSheetId="9">'дин. цен'!$A$1:$F$102</definedName>
    <definedName name="_xlnm.Print_Area" localSheetId="3">занятость!$A$1:$H$50</definedName>
    <definedName name="_xlnm.Print_Area" localSheetId="10">'индекс потр цен  '!$A$1:$N$79</definedName>
    <definedName name="_xlnm.Print_Area" localSheetId="5">'социнфрастр '!$A$1:$F$90</definedName>
    <definedName name="_xlnm.Print_Area" localSheetId="4">'Ст.мин. набора прод.'!$A$1:$K$126</definedName>
    <definedName name="_xlnm.Print_Area" localSheetId="6">'Типы учреждений'!$A$1:$D$29</definedName>
    <definedName name="_xlnm.Print_Area" localSheetId="2">'труд рес'!$A$1:$I$63</definedName>
    <definedName name="_xlnm.Print_Area" localSheetId="7">'цены на металл'!$A$1:$O$97</definedName>
    <definedName name="_xlnm.Print_Area" localSheetId="8">'цены на металл 2'!$A$1:$O$76</definedName>
  </definedNames>
  <calcPr calcId="125725"/>
</workbook>
</file>

<file path=xl/calcChain.xml><?xml version="1.0" encoding="utf-8"?>
<calcChain xmlns="http://schemas.openxmlformats.org/spreadsheetml/2006/main">
  <c r="D14" i="223"/>
  <c r="C14"/>
  <c r="C4" s="1"/>
  <c r="B14"/>
  <c r="D6"/>
  <c r="D4" s="1"/>
  <c r="C6"/>
  <c r="B6"/>
  <c r="B4" s="1"/>
  <c r="G56" i="98" l="1"/>
  <c r="C69" i="218" l="1"/>
  <c r="E61" l="1"/>
  <c r="E60"/>
  <c r="X32" i="219" l="1"/>
  <c r="W32" s="1"/>
  <c r="V32" s="1"/>
  <c r="U32" s="1"/>
  <c r="T32" s="1"/>
  <c r="S32" s="1"/>
  <c r="R32" s="1"/>
  <c r="Q32"/>
  <c r="P32"/>
  <c r="P31"/>
  <c r="E70" i="218"/>
  <c r="F69"/>
  <c r="D69" l="1"/>
  <c r="E69" s="1"/>
  <c r="E68"/>
  <c r="E67"/>
  <c r="E64"/>
  <c r="E63"/>
  <c r="E62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N17" i="95" l="1"/>
  <c r="M17"/>
  <c r="L17"/>
  <c r="K17"/>
  <c r="J17"/>
  <c r="I17"/>
  <c r="H17" l="1"/>
  <c r="G17"/>
  <c r="F17"/>
  <c r="E17"/>
  <c r="D17"/>
  <c r="C17"/>
  <c r="J65" i="98" l="1"/>
  <c r="I65"/>
  <c r="G65"/>
  <c r="F65"/>
  <c r="D65"/>
  <c r="C65"/>
  <c r="J64"/>
  <c r="I64"/>
  <c r="G64"/>
  <c r="F64"/>
  <c r="D64"/>
  <c r="C64" l="1"/>
  <c r="J63"/>
  <c r="I63"/>
  <c r="G63"/>
  <c r="F63"/>
  <c r="D63"/>
  <c r="C63"/>
  <c r="J62"/>
  <c r="I62"/>
  <c r="G62"/>
  <c r="F62"/>
  <c r="D62"/>
  <c r="C62"/>
  <c r="J61"/>
  <c r="I61"/>
  <c r="G61"/>
  <c r="F61"/>
  <c r="D61"/>
  <c r="C61"/>
  <c r="J60" l="1"/>
  <c r="I60"/>
  <c r="G60"/>
  <c r="F60"/>
  <c r="D60"/>
  <c r="C60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F56"/>
  <c r="D56"/>
  <c r="C56" l="1"/>
  <c r="J55"/>
  <c r="I55" l="1"/>
  <c r="G55"/>
  <c r="F55"/>
  <c r="D55" l="1"/>
  <c r="C55"/>
  <c r="J54" l="1"/>
  <c r="I54"/>
  <c r="G54"/>
  <c r="F54"/>
  <c r="D54"/>
  <c r="C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F9" l="1"/>
  <c r="F8"/>
  <c r="F7"/>
  <c r="F6"/>
  <c r="F5"/>
  <c r="D60" i="195"/>
  <c r="H59" l="1"/>
  <c r="G59"/>
  <c r="H58"/>
  <c r="G58"/>
  <c r="H57" l="1"/>
  <c r="G57"/>
  <c r="F57"/>
  <c r="G56"/>
  <c r="G55"/>
  <c r="G54"/>
  <c r="G53" s="1"/>
  <c r="F53" l="1"/>
  <c r="D53"/>
  <c r="H52"/>
  <c r="G52"/>
  <c r="H51"/>
  <c r="G51"/>
  <c r="H50"/>
  <c r="G50"/>
  <c r="H48"/>
  <c r="G48"/>
  <c r="H47" l="1"/>
  <c r="G47"/>
  <c r="F47" l="1"/>
  <c r="D47"/>
  <c r="H41" s="1"/>
  <c r="G41"/>
  <c r="F41" l="1"/>
  <c r="H40"/>
  <c r="G40"/>
  <c r="H39"/>
  <c r="G39"/>
  <c r="H38" l="1"/>
  <c r="G38" s="1"/>
  <c r="F38"/>
  <c r="H37"/>
  <c r="G37"/>
  <c r="H36"/>
  <c r="G36"/>
  <c r="H35" s="1"/>
  <c r="G35" s="1"/>
  <c r="F35"/>
  <c r="H33"/>
  <c r="G33"/>
  <c r="H32"/>
  <c r="G32"/>
  <c r="H31"/>
  <c r="G31"/>
  <c r="F31"/>
  <c r="H24"/>
  <c r="G24" l="1"/>
  <c r="F24"/>
  <c r="E24"/>
  <c r="D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6"/>
  <c r="G6"/>
  <c r="F23" i="149"/>
  <c r="F22"/>
  <c r="G20"/>
  <c r="F20"/>
  <c r="E20"/>
  <c r="D20" l="1"/>
  <c r="C20"/>
  <c r="F19"/>
  <c r="F18"/>
  <c r="F13"/>
  <c r="E13"/>
  <c r="F11"/>
  <c r="F9"/>
  <c r="F5"/>
  <c r="AR30" i="26" l="1"/>
  <c r="AQ30"/>
  <c r="AP30"/>
  <c r="AO30"/>
  <c r="AN30" l="1"/>
  <c r="AM30" l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C16" l="1"/>
  <c r="B16"/>
  <c r="C11"/>
  <c r="B11"/>
  <c r="BC9"/>
  <c r="BB9"/>
  <c r="BA9"/>
  <c r="AZ9"/>
  <c r="AO9" l="1"/>
  <c r="BC8"/>
  <c r="BB8"/>
  <c r="BA8"/>
  <c r="AZ8"/>
  <c r="AO8"/>
  <c r="BC7"/>
  <c r="BB7"/>
  <c r="BA7"/>
  <c r="AZ7"/>
  <c r="AO7"/>
  <c r="BC6"/>
  <c r="BB6"/>
  <c r="BA6"/>
  <c r="AZ6"/>
  <c r="AO6"/>
  <c r="BC5"/>
  <c r="BB5"/>
  <c r="BA5"/>
  <c r="AZ5"/>
  <c r="AO5"/>
  <c r="BC4"/>
  <c r="AZ4"/>
  <c r="Q31" i="219" l="1"/>
  <c r="R31"/>
  <c r="S31"/>
  <c r="T31"/>
  <c r="U31"/>
  <c r="V31"/>
  <c r="W31"/>
  <c r="X3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<sst xmlns="http://schemas.openxmlformats.org/spreadsheetml/2006/main" count="1105" uniqueCount="671">
  <si>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</si>
  <si>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</si>
  <si>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</si>
  <si>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</si>
  <si>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</si>
  <si>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</si>
  <si>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</si>
  <si>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</si>
  <si>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</si>
  <si>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</si>
  <si>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</si>
  <si>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</si>
  <si>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</si>
  <si>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</si>
  <si>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</si>
  <si>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</si>
  <si>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</si>
  <si>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</si>
  <si>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</si>
  <si>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</si>
  <si>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</si>
  <si>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</si>
  <si>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</si>
  <si>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</si>
  <si>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</si>
  <si>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</si>
  <si>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</si>
  <si>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</si>
  <si>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</si>
  <si>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</si>
  <si>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</si>
  <si>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</si>
  <si>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</si>
  <si>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</si>
  <si>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</si>
  <si>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</si>
  <si>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</si>
  <si>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</si>
  <si>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</si>
  <si>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</si>
  <si>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</si>
  <si>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</si>
  <si>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</si>
  <si>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</si>
  <si>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</si>
  <si>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</si>
  <si>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</si>
  <si>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</si>
  <si>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</si>
  <si>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</si>
  <si>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</si>
  <si>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</si>
  <si>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</si>
  <si>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</si>
  <si>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</si>
  <si>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</si>
  <si>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</si>
  <si>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</si>
  <si>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</si>
  <si>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</si>
  <si>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</si>
  <si>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</si>
  <si>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</si>
  <si>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</si>
  <si>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</si>
  <si>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</si>
  <si>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</si>
  <si>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</si>
  <si>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</si>
  <si>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</si>
  <si>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</si>
  <si>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</si>
  <si>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</si>
  <si>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</si>
  <si>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</si>
  <si>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</si>
  <si>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</si>
  <si>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</si>
  <si>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</si>
  <si>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</si>
  <si>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</si>
  <si>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</si>
  <si>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</si>
  <si>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</si>
  <si>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</si>
  <si>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</si>
  <si>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</si>
  <si>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</si>
  <si>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</si>
  <si>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</si>
  <si>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</si>
  <si>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</si>
  <si>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</si>
  <si>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</si>
  <si>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</si>
  <si>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</si>
  <si>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</si>
  <si>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</si>
  <si>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</si>
  <si>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</si>
  <si>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</si>
  <si>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</si>
  <si>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</si>
  <si>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</si>
  <si>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</si>
  <si>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</si>
  <si>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</si>
  <si>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</si>
  <si>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 xml:space="preserve">Средний доход работника местного бюджета 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</si>
  <si>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</si>
  <si>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</si>
  <si>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</si>
  <si>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</si>
  <si>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</si>
  <si>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</si>
  <si>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</si>
  <si>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</si>
  <si>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</si>
  <si>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</si>
  <si>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</si>
  <si>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Средняя заработная плата работника ЗФ ОАО "ГМК "НН" 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</si>
  <si>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</si>
  <si>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</si>
  <si>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 xml:space="preserve">Средний размер пенсии </t>
  </si>
  <si>
    <t xml:space="preserve">Средний доход работника федерального бюджета </t>
  </si>
  <si>
    <t xml:space="preserve">Средний доход работника краевого бюджета 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</si>
  <si>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</si>
  <si>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</si>
  <si>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</si>
  <si>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</si>
  <si>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</si>
  <si>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</si>
  <si>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</si>
  <si>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</si>
  <si>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</si>
  <si>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</si>
  <si>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</si>
  <si>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</si>
  <si>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</si>
  <si>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</si>
  <si>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</si>
  <si>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</si>
  <si>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</si>
  <si>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</si>
  <si>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</si>
  <si>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</si>
  <si>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</si>
  <si>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</si>
  <si>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</si>
  <si>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</si>
  <si>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</si>
  <si>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</si>
  <si>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</si>
  <si>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</si>
  <si>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</si>
  <si>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</si>
  <si>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</si>
  <si>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</si>
  <si>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</si>
  <si>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</si>
  <si>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</si>
  <si>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</si>
  <si>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</si>
  <si>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</si>
  <si>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</si>
  <si>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</si>
  <si>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на 01.03.2009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</si>
  <si>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</si>
  <si>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</si>
  <si>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</si>
  <si>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</si>
  <si>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</si>
  <si>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</si>
  <si>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</si>
  <si>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</si>
  <si>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</si>
  <si>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</si>
  <si>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</si>
  <si>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</si>
  <si>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</si>
  <si>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</si>
  <si>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</si>
  <si>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</si>
  <si>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</si>
  <si>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</si>
  <si>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</si>
  <si>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</si>
  <si>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</si>
  <si>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</si>
  <si>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</si>
  <si>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</si>
  <si>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</si>
  <si>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</si>
  <si>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</si>
  <si>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</si>
  <si>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 xml:space="preserve"> Базовый тариф, взимаемый с родителей за содержание 1-го ребенка в ДДУ</t>
  </si>
  <si>
    <t>на 01.05.2010</t>
  </si>
  <si>
    <t xml:space="preserve">январь </t>
  </si>
  <si>
    <t>Ненецкий авт.округ</t>
  </si>
  <si>
    <t>на 01.06.2010</t>
  </si>
  <si>
    <t>на 01.07.2010</t>
  </si>
  <si>
    <t>Российская Федеpация</t>
  </si>
  <si>
    <t>на 01.08.2010</t>
  </si>
  <si>
    <t xml:space="preserve"> изготовление фотоснимков для паспорта  (6 шт.)</t>
  </si>
  <si>
    <t>на 01.09.2010</t>
  </si>
  <si>
    <t>на 01.10.2010</t>
  </si>
  <si>
    <t>на 01.11.2010</t>
  </si>
  <si>
    <t>на 01.12.2010</t>
  </si>
  <si>
    <t>на 01.01.2011</t>
  </si>
  <si>
    <t>на 01.02.2011</t>
  </si>
  <si>
    <t>физическая культура и спорт</t>
  </si>
  <si>
    <t>образование</t>
  </si>
  <si>
    <t>на 01.03.2011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</si>
  <si>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</si>
  <si>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</si>
  <si>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</si>
  <si>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</si>
  <si>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</si>
  <si>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</si>
  <si>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</si>
  <si>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</si>
  <si>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</si>
  <si>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</si>
  <si>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</si>
  <si>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</si>
  <si>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</si>
  <si>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</si>
  <si>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</si>
  <si>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</si>
  <si>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</si>
  <si>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</si>
  <si>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</si>
  <si>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</si>
  <si>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</si>
  <si>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</si>
  <si>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</si>
  <si>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</si>
  <si>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</si>
  <si>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</si>
  <si>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</si>
  <si>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</si>
  <si>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</si>
  <si>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</si>
  <si>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</si>
  <si>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</si>
  <si>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</si>
  <si>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</si>
  <si>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</si>
  <si>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</si>
  <si>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</si>
  <si>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</si>
  <si>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</si>
  <si>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</si>
  <si>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</si>
  <si>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</si>
  <si>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</si>
  <si>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</si>
  <si>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</si>
  <si>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</si>
  <si>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</si>
  <si>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</si>
  <si>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</si>
  <si>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</si>
  <si>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</si>
  <si>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</si>
  <si>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</si>
  <si>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</si>
  <si>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</si>
  <si>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</si>
  <si>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</si>
  <si>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</si>
  <si>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</si>
  <si>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</si>
  <si>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</si>
  <si>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</si>
  <si>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</si>
  <si>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</si>
  <si>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</si>
  <si>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</si>
  <si>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</si>
  <si>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</si>
  <si>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</si>
  <si>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</si>
  <si>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</si>
  <si>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</si>
  <si>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</si>
  <si>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</si>
  <si>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</si>
  <si>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</si>
  <si>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</si>
  <si>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</si>
  <si>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</si>
  <si>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</si>
  <si>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</si>
  <si>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</si>
  <si>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</si>
  <si>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</si>
  <si>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</si>
  <si>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</si>
  <si>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</si>
  <si>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</si>
  <si>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</si>
  <si>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</si>
  <si>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</si>
  <si>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</si>
  <si>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</si>
  <si>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</si>
  <si>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</si>
  <si>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</si>
  <si>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</si>
  <si>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</si>
  <si>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</si>
  <si>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</si>
  <si>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</si>
  <si>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</si>
  <si>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</si>
  <si>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</si>
  <si>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</si>
  <si>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</si>
  <si>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</si>
  <si>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</si>
  <si>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</si>
  <si>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</si>
  <si>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</si>
  <si>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</si>
  <si>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</si>
  <si>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</si>
  <si>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</si>
  <si>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</si>
  <si>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</si>
  <si>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</si>
  <si>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</si>
  <si>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</si>
  <si>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</si>
  <si>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</si>
  <si>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</si>
  <si>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</si>
  <si>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</si>
  <si>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</si>
  <si>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</si>
  <si>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</si>
  <si>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</si>
  <si>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</si>
  <si>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</si>
  <si>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</si>
  <si>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</si>
  <si>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</si>
  <si>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</si>
  <si>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</si>
  <si>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</si>
  <si>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</si>
  <si>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</si>
  <si>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</si>
  <si>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</si>
  <si>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Величина прожиточного минимума (на душу населения)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</si>
  <si>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</si>
  <si>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</si>
  <si>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</si>
  <si>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</si>
  <si>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</si>
  <si>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</si>
  <si>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</si>
  <si>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</si>
  <si>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</si>
  <si>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</si>
  <si>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</si>
  <si>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</si>
  <si>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</si>
  <si>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5 / 554</t>
  </si>
  <si>
    <t>Динамика индекса потребительских цен по Красноярскому краю (отчетный месяц к предыдущему), %</t>
  </si>
  <si>
    <t>за март 2012</t>
  </si>
  <si>
    <t>за март 2011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</si>
  <si>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</si>
  <si>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</si>
  <si>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</si>
  <si>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</si>
  <si>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</si>
  <si>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</si>
  <si>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</si>
  <si>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</si>
  <si>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</si>
  <si>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</si>
  <si>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2 / 782</t>
  </si>
  <si>
    <t>1 / 17</t>
  </si>
  <si>
    <t>3 / 381</t>
  </si>
  <si>
    <t>1 / 125</t>
  </si>
  <si>
    <t>1 / 122</t>
  </si>
  <si>
    <t>за июль 2013</t>
  </si>
  <si>
    <t>за июль 2012</t>
  </si>
  <si>
    <t>за июль 2011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</si>
  <si>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</si>
  <si>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</si>
  <si>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за август 2013</t>
  </si>
  <si>
    <t>за август 2012</t>
  </si>
  <si>
    <t>за август 2011</t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</si>
  <si>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</si>
  <si>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</si>
  <si>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r>
      <t>Училище</t>
    </r>
    <r>
      <rPr>
        <sz val="13"/>
        <rFont val="Calibri"/>
        <family val="2"/>
        <charset val="204"/>
      </rPr>
      <t>²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</si>
  <si>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</si>
  <si>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</si>
  <si>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</si>
  <si>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</si>
  <si>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</si>
  <si>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за сентябрь 2011</t>
  </si>
  <si>
    <t>за сентябрь 2013</t>
  </si>
  <si>
    <t>за сентябрь 2012</t>
  </si>
  <si>
    <t xml:space="preserve"> - Городская поликлиника №2 (р-н Талнах)</t>
  </si>
  <si>
    <t>нужно восстанавливать</t>
  </si>
  <si>
    <t>за октябрь 2011</t>
  </si>
  <si>
    <t>за октябрь 2012</t>
  </si>
  <si>
    <t>за октябрь 2013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</si>
  <si>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</si>
  <si>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</si>
  <si>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</si>
  <si>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</si>
  <si>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</si>
  <si>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</si>
  <si>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</si>
  <si>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</si>
  <si>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</si>
  <si>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</si>
  <si>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</si>
  <si>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</si>
  <si>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</si>
  <si>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</si>
  <si>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</si>
  <si>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</si>
  <si>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</si>
  <si>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</si>
  <si>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</si>
  <si>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</si>
  <si>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</si>
  <si>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</si>
  <si>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</si>
  <si>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</si>
  <si>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</si>
  <si>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</si>
  <si>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</si>
  <si>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</si>
  <si>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</si>
  <si>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</si>
  <si>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</si>
  <si>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</si>
  <si>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</si>
  <si>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</si>
  <si>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</si>
  <si>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</si>
  <si>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</si>
  <si>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</si>
  <si>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</si>
  <si>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</si>
  <si>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</si>
  <si>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</si>
  <si>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</si>
  <si>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t>31 / 32</t>
  </si>
  <si>
    <t>за ноябрь 2013</t>
  </si>
  <si>
    <t>за ноябрь 2011</t>
  </si>
  <si>
    <t>за ноябрь 2012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</si>
  <si>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</si>
  <si>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</si>
  <si>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за декабрь 2012</t>
  </si>
  <si>
    <t>за декабрь 2011</t>
  </si>
  <si>
    <t>за декабрь 2013</t>
  </si>
  <si>
    <t>на 01.01.14г.</t>
  </si>
  <si>
    <t>4 кв. 2013</t>
  </si>
  <si>
    <t>Динамика курса доллара США</t>
  </si>
  <si>
    <t>Сбербанк</t>
  </si>
  <si>
    <t>АКБ "Росбанк"</t>
  </si>
  <si>
    <t>Динамика курса Евро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</si>
  <si>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  <r>
      <rPr>
        <vertAlign val="superscript"/>
        <sz val="12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</si>
  <si>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1)</t>
    </r>
  </si>
  <si>
    <r>
      <t>ЦБ РФ</t>
    </r>
    <r>
      <rPr>
        <vertAlign val="superscript"/>
        <sz val="12"/>
        <rFont val="Times New Roman"/>
        <family val="1"/>
        <charset val="204"/>
      </rPr>
      <t>2)</t>
    </r>
  </si>
  <si>
    <t>2) Данные ЦБ РФ с официального сайта Министерства финансов РФ</t>
  </si>
  <si>
    <t>1) Данные ЦИОМ ЗФ ОАО "ГМК "Норильский никель"</t>
  </si>
  <si>
    <t>31,90 / 33,68</t>
  </si>
  <si>
    <t>32,40 / 33,10</t>
  </si>
  <si>
    <t>44,15 / 45,97</t>
  </si>
  <si>
    <t>44,50 / 45,20</t>
  </si>
  <si>
    <t>на 01.01.14</t>
  </si>
  <si>
    <t>декабрь 2013</t>
  </si>
  <si>
    <t>01.01.2014г.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</si>
  <si>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</si>
  <si>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</si>
  <si>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</si>
  <si>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</si>
  <si>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показателя связано с исключением с 01.01.2014 года ступени начального профессионального образования. Кроме того, КГБОУ НПО "Профессиональный лицей №17" переименован в КГБОУ СПО "Норильский техникум промышленных технологий и сервиса"</t>
    </r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</si>
  <si>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</si>
  <si>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</si>
  <si>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</si>
  <si>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за январь 2014г</t>
  </si>
  <si>
    <t>за январь 2013г</t>
  </si>
  <si>
    <t>к декабрю 2013 г., %</t>
  </si>
  <si>
    <t>23 / 26</t>
  </si>
  <si>
    <t>26 / 29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</si>
  <si>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</si>
  <si>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</si>
  <si>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</si>
  <si>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</si>
  <si>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</si>
  <si>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</si>
  <si>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</si>
  <si>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за январь 2014</t>
  </si>
  <si>
    <t>за январь 2012</t>
  </si>
  <si>
    <t>за январь 2013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</si>
  <si>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</si>
  <si>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</si>
  <si>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</si>
  <si>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</si>
  <si>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r>
      <t xml:space="preserve">Среднесписочная численность работников малых предприятий 
(по итогам 2012 года) </t>
    </r>
    <r>
      <rPr>
        <b/>
        <vertAlign val="superscript"/>
        <sz val="13"/>
        <rFont val="Times New Roman Cyr"/>
        <charset val="204"/>
      </rPr>
      <t>3)</t>
    </r>
  </si>
  <si>
    <t xml:space="preserve">1) По данным Росстата </t>
  </si>
  <si>
    <t>1) Данные ЦИОМ ЗФ ОАО "ГМК "Норильский никель" (min / max цена)</t>
  </si>
  <si>
    <t>3) По данным ЗАГС</t>
  </si>
  <si>
    <t>2) Данные Красноярскстата</t>
  </si>
  <si>
    <r>
      <t xml:space="preserve">2 695 </t>
    </r>
    <r>
      <rPr>
        <vertAlign val="superscript"/>
        <sz val="13"/>
        <rFont val="Times New Roman Cyr"/>
        <charset val="204"/>
      </rPr>
      <t>2)</t>
    </r>
  </si>
  <si>
    <r>
      <t xml:space="preserve">1 091 </t>
    </r>
    <r>
      <rPr>
        <vertAlign val="superscript"/>
        <sz val="13"/>
        <rFont val="Times New Roman Cyr"/>
        <charset val="204"/>
      </rPr>
      <t>2)</t>
    </r>
  </si>
  <si>
    <t>1) По данным Красноярскстата</t>
  </si>
  <si>
    <t>34-33-13</t>
  </si>
  <si>
    <t>26 / 4 804</t>
  </si>
  <si>
    <t>Среднее профессиональное образование:</t>
  </si>
  <si>
    <r>
      <t>Филиалы и представительства иногородних ВУЗов</t>
    </r>
    <r>
      <rPr>
        <sz val="13"/>
        <rFont val="Calibri"/>
        <family val="2"/>
        <charset val="204"/>
      </rPr>
      <t>³</t>
    </r>
  </si>
  <si>
    <r>
      <t xml:space="preserve">Здравоохранение </t>
    </r>
    <r>
      <rPr>
        <b/>
        <sz val="13"/>
        <rFont val="Calibri"/>
        <family val="2"/>
        <charset val="204"/>
      </rPr>
      <t>⁴</t>
    </r>
  </si>
  <si>
    <t>4 / 957</t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</si>
  <si>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</si>
  <si>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rPr>
        <b/>
        <sz val="13"/>
        <rFont val="Times New Roman"/>
        <family val="1"/>
        <charset val="204"/>
      </rPr>
      <t xml:space="preserve">(3) </t>
    </r>
    <r>
      <rPr>
        <sz val="13"/>
        <rFont val="Times New Roman"/>
        <family val="1"/>
        <charset val="204"/>
      </rPr>
      <t>Филиал федерального государственного бюджетного образовательного учреждения "Красноярский государственный педагогический университет им. В.П.Астафьева" реорганизован в представительство и обучение на территории не осуществляет</t>
    </r>
  </si>
  <si>
    <r>
      <t xml:space="preserve">(5) </t>
    </r>
    <r>
      <rPr>
        <sz val="13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</si>
  <si>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</si>
  <si>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</si>
  <si>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</si>
  <si>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</si>
  <si>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</si>
  <si>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</si>
  <si>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</si>
  <si>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за февраль 2013</t>
  </si>
  <si>
    <t>за февраль 2014</t>
  </si>
  <si>
    <t>за февраль 2012</t>
  </si>
  <si>
    <t xml:space="preserve">И.о. начальника Управления экономики, 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</si>
  <si>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</si>
  <si>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</si>
  <si>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</si>
  <si>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</si>
  <si>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</si>
  <si>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</si>
  <si>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</si>
  <si>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</si>
  <si>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 xml:space="preserve">           Л.П. Сядакова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</si>
  <si>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</si>
  <si>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t>6)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</si>
  <si>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на 01.04.13г.</t>
  </si>
  <si>
    <t>на 01.04.14г.</t>
  </si>
  <si>
    <t>Отклонение 01.04.14г./ 01.04.13г, +, -</t>
  </si>
  <si>
    <r>
      <t>на 01.04.13г.</t>
    </r>
    <r>
      <rPr>
        <vertAlign val="superscript"/>
        <sz val="12"/>
        <rFont val="Times New Roman Cyr"/>
        <charset val="204"/>
      </rPr>
      <t>3)</t>
    </r>
  </si>
  <si>
    <r>
      <t>на 01.04.14г.</t>
    </r>
    <r>
      <rPr>
        <vertAlign val="superscript"/>
        <sz val="12"/>
        <rFont val="Times New Roman Cyr"/>
        <charset val="204"/>
      </rPr>
      <t>3)</t>
    </r>
  </si>
  <si>
    <t>1 кв. 2014</t>
  </si>
  <si>
    <t>март 2013</t>
  </si>
  <si>
    <t>март 2014</t>
  </si>
  <si>
    <t>Отклонение                                        март 2014 / 2013</t>
  </si>
  <si>
    <t>на 01.04.13г</t>
  </si>
  <si>
    <t>на 01.04.14г</t>
  </si>
  <si>
    <t>Отклонение                                    01.04.14г. / 01.04.13г.</t>
  </si>
  <si>
    <t>март 
2013</t>
  </si>
  <si>
    <t>март 
2014</t>
  </si>
  <si>
    <t>Отклонение                                          март 2014 / 2013</t>
  </si>
  <si>
    <r>
      <t>11 930</t>
    </r>
    <r>
      <rPr>
        <b/>
        <vertAlign val="superscript"/>
        <sz val="13.5"/>
        <rFont val="Times New Roman Cyr"/>
        <charset val="204"/>
      </rPr>
      <t>6)</t>
    </r>
  </si>
  <si>
    <t>на 01.04.13</t>
  </si>
  <si>
    <t>на 01.04.14</t>
  </si>
  <si>
    <t>Отклонение 01.04.14/ 01.04.13,          +, -</t>
  </si>
  <si>
    <t>Стоимость минимального набора продуктов питания в субъектах РФ за март 2013 и 2014гг.</t>
  </si>
  <si>
    <t>на 01.04.2013г.</t>
  </si>
  <si>
    <t>на 01.04.2014г.</t>
  </si>
  <si>
    <t xml:space="preserve"> - основное общее образование</t>
  </si>
  <si>
    <t>за март 2013</t>
  </si>
  <si>
    <t>за март 2014</t>
  </si>
  <si>
    <t xml:space="preserve"> хлеб пшеничный</t>
  </si>
  <si>
    <t xml:space="preserve"> капуста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</si>
  <si>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</si>
  <si>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</si>
  <si>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</si>
  <si>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</si>
  <si>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</si>
  <si>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</si>
  <si>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молоко</t>
  </si>
  <si>
    <t>жилищная услуга (средний тариф (с НДС) по всем сериям квартир, включая общежития)</t>
  </si>
  <si>
    <t xml:space="preserve"> Детское дошкольное учреждение:</t>
  </si>
  <si>
    <t xml:space="preserve"> Себестоимость  на содержание 1-го ребенка в ДДУ </t>
  </si>
  <si>
    <t>Итого за 3 месяца</t>
  </si>
  <si>
    <t>Динамика индекса потребительских цен по Красноярскому краю (март к марту), %</t>
  </si>
  <si>
    <t>Динамика индекса потребительских цен по Красноярскому краю (январь-март к январю-марту), %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</si>
  <si>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</si>
  <si>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</si>
  <si>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</si>
  <si>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</si>
  <si>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</si>
  <si>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</si>
  <si>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Динамика индекса потребительских цен по Российской Федерации (март к марту), %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</si>
  <si>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</si>
  <si>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</si>
  <si>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</si>
  <si>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</si>
  <si>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</si>
  <si>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</si>
  <si>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</si>
  <si>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</si>
  <si>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</si>
  <si>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</si>
  <si>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</si>
  <si>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</si>
  <si>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</si>
  <si>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</si>
  <si>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</si>
  <si>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</si>
  <si>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</si>
  <si>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</si>
  <si>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</si>
  <si>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</si>
  <si>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</si>
  <si>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</si>
  <si>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</si>
  <si>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</si>
  <si>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</si>
  <si>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</si>
  <si>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Итого за 
3 месяца</t>
  </si>
  <si>
    <t xml:space="preserve">1) Маршруты в черте районов: Центральный, Кайеркан, Талнах / межрайонные маршруты </t>
  </si>
  <si>
    <r>
      <t>20 / 30</t>
    </r>
    <r>
      <rPr>
        <vertAlign val="superscript"/>
        <sz val="13"/>
        <rFont val="Times New Roman Cyr"/>
        <charset val="204"/>
      </rPr>
      <t>1)</t>
    </r>
  </si>
  <si>
    <r>
      <t>Средние цены в городах РФ и МО г. Норильск в марте 2014 года</t>
    </r>
    <r>
      <rPr>
        <b/>
        <vertAlign val="superscript"/>
        <sz val="12"/>
        <rFont val="Times New Roman"/>
        <family val="1"/>
        <charset val="204"/>
      </rPr>
      <t>1)</t>
    </r>
  </si>
  <si>
    <t>01.04.14 г.</t>
  </si>
  <si>
    <t>01.04.13 г.</t>
  </si>
  <si>
    <t>34 / 35</t>
  </si>
  <si>
    <t>37 / 39</t>
  </si>
  <si>
    <t>43 / 44</t>
  </si>
  <si>
    <t>01.04.12 г.</t>
  </si>
  <si>
    <t>01.04.11 г.</t>
  </si>
  <si>
    <t>25 / 27</t>
  </si>
  <si>
    <t>34,05 / 37,13</t>
  </si>
  <si>
    <t>35,20 / 36,00</t>
  </si>
  <si>
    <t>35,10 / 36,30</t>
  </si>
  <si>
    <t>47,51 / 50,63</t>
  </si>
  <si>
    <t>48,60 / 49,50</t>
  </si>
  <si>
    <t>48,45 / 49,70</t>
  </si>
  <si>
    <t>март 2014 г. к</t>
  </si>
  <si>
    <t xml:space="preserve">февралю 2014г.
</t>
  </si>
  <si>
    <t>декабрю 2013г.</t>
  </si>
  <si>
    <t>марту 2013г.</t>
  </si>
  <si>
    <t>Январь – март 2014 г. к январю – марту 2013 г.</t>
  </si>
  <si>
    <r>
      <t>Грузовой транспорт - всего</t>
    </r>
    <r>
      <rPr>
        <i/>
        <sz val="10"/>
        <rFont val="Times New Roman"/>
        <family val="1"/>
        <charset val="204"/>
      </rPr>
      <t>, в том числе:</t>
    </r>
  </si>
  <si>
    <t>Индексы тарифов на услуги связи для юр. лиц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</si>
  <si>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</si>
  <si>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</si>
  <si>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на 01.04.2013г</t>
  </si>
  <si>
    <t>6 703/739</t>
  </si>
  <si>
    <t>6 216 / 121</t>
  </si>
  <si>
    <t>42 / 22 532</t>
  </si>
  <si>
    <t>42 / 22 035</t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</si>
  <si>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Сводные данные по отрасли здравоохранения указаны по состоянию на 01.10.2013, в связи с отсутствием сведений на 01.04.2014.</t>
    </r>
  </si>
  <si>
    <t>Муниципальные учреждения по типам организационно-правовых форм (реализация федерального закона от  08.05.2010 №83-ФЗ)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</si>
  <si>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</si>
  <si>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</si>
  <si>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</si>
  <si>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</si>
  <si>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</si>
  <si>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</si>
  <si>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культура</t>
  </si>
  <si>
    <t>здравоохранение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</si>
  <si>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</si>
  <si>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</si>
  <si>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</si>
  <si>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</si>
  <si>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</si>
  <si>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 автономные: 
МАОУ «Гимназия №4», МАОУ «Гимназия №48», МАОУ ДОД «Дворец творчества детей и молодежи», МАОУ ДОД «Норильский центр безопасности движения»;
казенные: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"Управления по содержанию и строительству автомобильных дорог", МКУ "Норильский городской архив", МКУ "Служба спасения" </t>
  </si>
  <si>
    <t>в 2012 году изменена организационно-правовая форма детских садов №№45 и 81 с бюджетной на автономную</t>
  </si>
  <si>
    <t>в сентябре 2013 года созданы и открыты три новых детских сада по типу автономных, строительство которых, осуществлялось в рамках 4-стороннего соглашения</t>
  </si>
  <si>
    <t>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</t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</si>
</sst>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</numFmts>
  <fonts count="1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vertAlign val="superscript"/>
      <sz val="1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vertAlign val="superscript"/>
      <sz val="13.5"/>
      <name val="Times New Roman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4"/>
      <color theme="0"/>
      <name val="Times New Roman Cyr"/>
      <family val="1"/>
      <charset val="204"/>
    </font>
    <font>
      <b/>
      <sz val="12"/>
      <color theme="0"/>
      <name val="Times New Roman Cyr"/>
      <charset val="204"/>
    </font>
    <font>
      <sz val="10"/>
      <color theme="0"/>
      <name val="Times New Roman CYR"/>
      <family val="1"/>
      <charset val="204"/>
    </font>
    <font>
      <b/>
      <sz val="11"/>
      <color theme="0"/>
      <name val="Times New Roman Cyr"/>
      <charset val="204"/>
    </font>
    <font>
      <b/>
      <sz val="13"/>
      <color theme="0"/>
      <name val="Times New Roman Cyr"/>
      <family val="1"/>
      <charset val="204"/>
    </font>
    <font>
      <sz val="13"/>
      <color theme="0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b/>
      <sz val="13"/>
      <color theme="0"/>
      <name val="Times New Roman Cyr"/>
      <charset val="204"/>
    </font>
    <font>
      <sz val="12"/>
      <color theme="0"/>
      <name val="Times New Roman Cyr"/>
      <charset val="204"/>
    </font>
    <font>
      <sz val="14"/>
      <color theme="0"/>
      <name val="Times New Roman Cyr"/>
      <charset val="204"/>
    </font>
    <font>
      <b/>
      <sz val="10"/>
      <color theme="0"/>
      <name val="Times New Roman Cyr"/>
      <charset val="204"/>
    </font>
    <font>
      <b/>
      <sz val="10"/>
      <color theme="0"/>
      <name val="Times New Roman CYR"/>
      <family val="1"/>
      <charset val="204"/>
    </font>
    <font>
      <sz val="12"/>
      <color theme="0"/>
      <name val="Times New Roman"/>
      <family val="1"/>
      <charset val="204"/>
    </font>
    <font>
      <sz val="9"/>
      <color theme="0"/>
      <name val="Verdana"/>
      <family val="2"/>
      <charset val="204"/>
    </font>
    <font>
      <b/>
      <sz val="12"/>
      <color theme="0"/>
      <name val="Times New Roman"/>
      <family val="1"/>
      <charset val="204"/>
    </font>
    <font>
      <b/>
      <sz val="9"/>
      <color theme="0"/>
      <name val="Verdana"/>
      <family val="2"/>
      <charset val="204"/>
    </font>
    <font>
      <b/>
      <sz val="14"/>
      <color theme="0"/>
      <name val="Times New Roman Cyr"/>
      <family val="1"/>
      <charset val="204"/>
    </font>
    <font>
      <b/>
      <sz val="13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8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37">
    <xf numFmtId="0" fontId="0" fillId="0" borderId="0" xfId="0"/>
    <xf numFmtId="166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Alignment="1">
      <alignment horizontal="center"/>
    </xf>
    <xf numFmtId="0" fontId="14" fillId="0" borderId="0" xfId="0" applyFont="1" applyFill="1"/>
    <xf numFmtId="167" fontId="9" fillId="0" borderId="0" xfId="0" applyNumberFormat="1" applyFont="1" applyFill="1"/>
    <xf numFmtId="0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14" fillId="0" borderId="0" xfId="0" applyFont="1" applyFill="1" applyAlignment="1">
      <alignment wrapText="1"/>
    </xf>
    <xf numFmtId="0" fontId="4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43" fillId="0" borderId="0" xfId="0" applyFont="1" applyFill="1" applyBorder="1" applyAlignment="1"/>
    <xf numFmtId="0" fontId="41" fillId="0" borderId="0" xfId="0" applyFont="1" applyFill="1" applyBorder="1" applyAlignment="1">
      <alignment vertical="top" wrapText="1"/>
    </xf>
    <xf numFmtId="2" fontId="9" fillId="0" borderId="0" xfId="0" applyNumberFormat="1" applyFont="1" applyFill="1"/>
    <xf numFmtId="1" fontId="9" fillId="0" borderId="0" xfId="0" applyNumberFormat="1" applyFont="1" applyFill="1"/>
    <xf numFmtId="0" fontId="35" fillId="0" borderId="0" xfId="0" applyFont="1" applyFill="1"/>
    <xf numFmtId="3" fontId="31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167" fontId="35" fillId="0" borderId="0" xfId="0" applyNumberFormat="1" applyFont="1" applyFill="1"/>
    <xf numFmtId="1" fontId="35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167" fontId="10" fillId="0" borderId="0" xfId="0" applyNumberFormat="1" applyFont="1" applyFill="1" applyBorder="1"/>
    <xf numFmtId="0" fontId="44" fillId="0" borderId="0" xfId="0" applyFont="1" applyFill="1" applyBorder="1"/>
    <xf numFmtId="3" fontId="9" fillId="0" borderId="0" xfId="0" applyNumberFormat="1" applyFont="1" applyFill="1"/>
    <xf numFmtId="166" fontId="14" fillId="2" borderId="0" xfId="0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8" xfId="0" applyFont="1" applyFill="1" applyBorder="1"/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7" fontId="9" fillId="2" borderId="39" xfId="0" applyNumberFormat="1" applyFont="1" applyFill="1" applyBorder="1"/>
    <xf numFmtId="0" fontId="14" fillId="2" borderId="2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 vertical="center"/>
    </xf>
    <xf numFmtId="167" fontId="9" fillId="2" borderId="40" xfId="0" applyNumberFormat="1" applyFont="1" applyFill="1" applyBorder="1"/>
    <xf numFmtId="0" fontId="9" fillId="2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3" fontId="30" fillId="2" borderId="0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167" fontId="9" fillId="2" borderId="3" xfId="0" applyNumberFormat="1" applyFont="1" applyFill="1" applyBorder="1"/>
    <xf numFmtId="167" fontId="9" fillId="2" borderId="2" xfId="0" applyNumberFormat="1" applyFont="1" applyFill="1" applyBorder="1"/>
    <xf numFmtId="0" fontId="44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justify"/>
    </xf>
    <xf numFmtId="0" fontId="4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/>
    <xf numFmtId="0" fontId="30" fillId="0" borderId="0" xfId="0" applyFont="1" applyFill="1" applyBorder="1" applyAlignment="1">
      <alignment horizontal="left" vertical="justify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14" fillId="0" borderId="0" xfId="19" applyFont="1" applyFill="1"/>
    <xf numFmtId="0" fontId="8" fillId="0" borderId="0" xfId="19" applyFill="1"/>
    <xf numFmtId="0" fontId="13" fillId="0" borderId="32" xfId="19" applyFont="1" applyFill="1" applyBorder="1" applyAlignment="1">
      <alignment horizontal="center" vertical="center"/>
    </xf>
    <xf numFmtId="0" fontId="13" fillId="0" borderId="32" xfId="19" applyFont="1" applyFill="1" applyBorder="1" applyAlignment="1">
      <alignment horizontal="center" vertical="center" wrapText="1"/>
    </xf>
    <xf numFmtId="0" fontId="8" fillId="0" borderId="0" xfId="19" applyFont="1" applyFill="1"/>
    <xf numFmtId="3" fontId="14" fillId="0" borderId="3" xfId="19" applyNumberFormat="1" applyFont="1" applyFill="1" applyBorder="1" applyAlignment="1">
      <alignment horizontal="center"/>
    </xf>
    <xf numFmtId="0" fontId="9" fillId="0" borderId="0" xfId="19" applyFont="1" applyFill="1"/>
    <xf numFmtId="0" fontId="55" fillId="0" borderId="32" xfId="19" applyFont="1" applyFill="1" applyBorder="1" applyAlignment="1">
      <alignment horizontal="center" wrapText="1"/>
    </xf>
    <xf numFmtId="0" fontId="13" fillId="0" borderId="52" xfId="19" applyFont="1" applyFill="1" applyBorder="1" applyAlignment="1">
      <alignment horizontal="center" vertical="center"/>
    </xf>
    <xf numFmtId="0" fontId="13" fillId="0" borderId="0" xfId="19" applyFont="1" applyFill="1" applyBorder="1"/>
    <xf numFmtId="0" fontId="14" fillId="0" borderId="1" xfId="19" applyFont="1" applyFill="1" applyBorder="1" applyAlignment="1">
      <alignment horizontal="center"/>
    </xf>
    <xf numFmtId="0" fontId="14" fillId="0" borderId="3" xfId="19" applyFont="1" applyFill="1" applyBorder="1" applyAlignment="1">
      <alignment horizontal="center"/>
    </xf>
    <xf numFmtId="0" fontId="14" fillId="0" borderId="39" xfId="19" applyFont="1" applyFill="1" applyBorder="1" applyAlignment="1">
      <alignment horizontal="center"/>
    </xf>
    <xf numFmtId="0" fontId="30" fillId="0" borderId="0" xfId="19" applyFont="1" applyFill="1" applyBorder="1" applyAlignment="1">
      <alignment wrapText="1"/>
    </xf>
    <xf numFmtId="0" fontId="67" fillId="0" borderId="39" xfId="19" applyFont="1" applyFill="1" applyBorder="1" applyAlignment="1">
      <alignment horizontal="center"/>
    </xf>
    <xf numFmtId="0" fontId="14" fillId="0" borderId="0" xfId="19" applyFont="1" applyFill="1" applyBorder="1"/>
    <xf numFmtId="3" fontId="14" fillId="0" borderId="39" xfId="19" applyNumberFormat="1" applyFont="1" applyFill="1" applyBorder="1" applyAlignment="1">
      <alignment horizontal="center"/>
    </xf>
    <xf numFmtId="3" fontId="67" fillId="0" borderId="39" xfId="19" applyNumberFormat="1" applyFont="1" applyFill="1" applyBorder="1" applyAlignment="1">
      <alignment horizontal="center"/>
    </xf>
    <xf numFmtId="0" fontId="14" fillId="0" borderId="2" xfId="19" applyFont="1" applyFill="1" applyBorder="1" applyAlignment="1">
      <alignment horizontal="center"/>
    </xf>
    <xf numFmtId="49" fontId="14" fillId="0" borderId="2" xfId="19" applyNumberFormat="1" applyFont="1" applyFill="1" applyBorder="1" applyAlignment="1">
      <alignment horizontal="center"/>
    </xf>
    <xf numFmtId="3" fontId="67" fillId="0" borderId="40" xfId="19" applyNumberFormat="1" applyFont="1" applyFill="1" applyBorder="1" applyAlignment="1">
      <alignment horizontal="center"/>
    </xf>
    <xf numFmtId="0" fontId="13" fillId="0" borderId="1" xfId="19" applyFont="1" applyFill="1" applyBorder="1"/>
    <xf numFmtId="0" fontId="14" fillId="0" borderId="3" xfId="19" applyNumberFormat="1" applyFont="1" applyFill="1" applyBorder="1" applyAlignment="1">
      <alignment horizontal="center"/>
    </xf>
    <xf numFmtId="3" fontId="14" fillId="0" borderId="38" xfId="19" applyNumberFormat="1" applyFont="1" applyFill="1" applyBorder="1" applyAlignment="1">
      <alignment horizontal="center"/>
    </xf>
    <xf numFmtId="0" fontId="30" fillId="0" borderId="3" xfId="19" applyFont="1" applyFill="1" applyBorder="1" applyAlignment="1">
      <alignment horizontal="left"/>
    </xf>
    <xf numFmtId="0" fontId="33" fillId="0" borderId="3" xfId="19" applyFont="1" applyFill="1" applyBorder="1" applyAlignment="1">
      <alignment horizontal="center"/>
    </xf>
    <xf numFmtId="0" fontId="30" fillId="0" borderId="3" xfId="19" applyFont="1" applyFill="1" applyBorder="1" applyAlignment="1">
      <alignment horizontal="left" vertical="top" wrapText="1"/>
    </xf>
    <xf numFmtId="0" fontId="33" fillId="0" borderId="3" xfId="19" applyFont="1" applyFill="1" applyBorder="1" applyAlignment="1">
      <alignment horizontal="center" vertical="center"/>
    </xf>
    <xf numFmtId="0" fontId="14" fillId="0" borderId="3" xfId="19" applyNumberFormat="1" applyFont="1" applyFill="1" applyBorder="1" applyAlignment="1">
      <alignment horizontal="center" vertical="center"/>
    </xf>
    <xf numFmtId="49" fontId="14" fillId="0" borderId="3" xfId="19" applyNumberFormat="1" applyFont="1" applyFill="1" applyBorder="1" applyAlignment="1">
      <alignment horizontal="center" vertical="center"/>
    </xf>
    <xf numFmtId="0" fontId="30" fillId="0" borderId="3" xfId="19" applyFont="1" applyFill="1" applyBorder="1" applyAlignment="1">
      <alignment horizontal="left" vertical="center" wrapText="1"/>
    </xf>
    <xf numFmtId="0" fontId="30" fillId="0" borderId="2" xfId="19" applyFont="1" applyFill="1" applyBorder="1" applyAlignment="1">
      <alignment horizontal="left"/>
    </xf>
    <xf numFmtId="0" fontId="14" fillId="0" borderId="40" xfId="19" applyFont="1" applyFill="1" applyBorder="1" applyAlignment="1">
      <alignment horizontal="center"/>
    </xf>
    <xf numFmtId="0" fontId="33" fillId="0" borderId="2" xfId="19" applyFont="1" applyFill="1" applyBorder="1" applyAlignment="1">
      <alignment horizontal="center"/>
    </xf>
    <xf numFmtId="0" fontId="29" fillId="0" borderId="38" xfId="19" applyFont="1" applyFill="1" applyBorder="1"/>
    <xf numFmtId="0" fontId="8" fillId="0" borderId="10" xfId="19" applyFill="1" applyBorder="1"/>
    <xf numFmtId="0" fontId="9" fillId="0" borderId="1" xfId="19" applyFont="1" applyFill="1" applyBorder="1"/>
    <xf numFmtId="0" fontId="9" fillId="0" borderId="10" xfId="19" applyFont="1" applyFill="1" applyBorder="1"/>
    <xf numFmtId="0" fontId="67" fillId="0" borderId="1" xfId="19" applyFont="1" applyFill="1" applyBorder="1"/>
    <xf numFmtId="0" fontId="30" fillId="0" borderId="39" xfId="19" applyFont="1" applyFill="1" applyBorder="1"/>
    <xf numFmtId="0" fontId="14" fillId="0" borderId="0" xfId="19" applyFont="1" applyFill="1" applyBorder="1" applyAlignment="1">
      <alignment horizontal="center"/>
    </xf>
    <xf numFmtId="3" fontId="14" fillId="0" borderId="2" xfId="19" applyNumberFormat="1" applyFont="1" applyFill="1" applyBorder="1" applyAlignment="1">
      <alignment horizontal="center"/>
    </xf>
    <xf numFmtId="3" fontId="67" fillId="0" borderId="3" xfId="19" applyNumberFormat="1" applyFont="1" applyFill="1" applyBorder="1" applyAlignment="1">
      <alignment horizontal="center"/>
    </xf>
    <xf numFmtId="0" fontId="29" fillId="0" borderId="38" xfId="19" applyFont="1" applyFill="1" applyBorder="1" applyAlignment="1">
      <alignment vertical="center" wrapText="1"/>
    </xf>
    <xf numFmtId="0" fontId="14" fillId="0" borderId="32" xfId="19" applyFont="1" applyFill="1" applyBorder="1" applyAlignment="1">
      <alignment horizontal="center"/>
    </xf>
    <xf numFmtId="0" fontId="30" fillId="0" borderId="39" xfId="19" applyFont="1" applyFill="1" applyBorder="1" applyAlignment="1">
      <alignment vertical="center" wrapText="1"/>
    </xf>
    <xf numFmtId="0" fontId="22" fillId="0" borderId="3" xfId="19" applyFont="1" applyFill="1" applyBorder="1" applyAlignment="1">
      <alignment horizontal="center"/>
    </xf>
    <xf numFmtId="0" fontId="30" fillId="0" borderId="40" xfId="19" applyFont="1" applyFill="1" applyBorder="1" applyAlignment="1">
      <alignment vertical="center" wrapText="1"/>
    </xf>
    <xf numFmtId="0" fontId="22" fillId="0" borderId="2" xfId="19" applyFont="1" applyFill="1" applyBorder="1" applyAlignment="1">
      <alignment horizontal="center" vertical="center"/>
    </xf>
    <xf numFmtId="0" fontId="8" fillId="0" borderId="1" xfId="19" applyFill="1" applyBorder="1"/>
    <xf numFmtId="0" fontId="67" fillId="0" borderId="3" xfId="19" applyFont="1" applyFill="1" applyBorder="1" applyAlignment="1">
      <alignment horizontal="center"/>
    </xf>
    <xf numFmtId="0" fontId="67" fillId="0" borderId="2" xfId="19" applyFont="1" applyFill="1" applyBorder="1" applyAlignment="1">
      <alignment horizontal="center"/>
    </xf>
    <xf numFmtId="49" fontId="14" fillId="0" borderId="1" xfId="19" applyNumberFormat="1" applyFont="1" applyFill="1" applyBorder="1" applyAlignment="1">
      <alignment horizontal="center"/>
    </xf>
    <xf numFmtId="0" fontId="14" fillId="0" borderId="3" xfId="19" applyFont="1" applyFill="1" applyBorder="1"/>
    <xf numFmtId="49" fontId="67" fillId="0" borderId="3" xfId="19" applyNumberFormat="1" applyFont="1" applyFill="1" applyBorder="1" applyAlignment="1">
      <alignment horizontal="center"/>
    </xf>
    <xf numFmtId="0" fontId="14" fillId="0" borderId="2" xfId="19" applyFont="1" applyFill="1" applyBorder="1"/>
    <xf numFmtId="49" fontId="67" fillId="0" borderId="2" xfId="19" applyNumberFormat="1" applyFont="1" applyFill="1" applyBorder="1" applyAlignment="1">
      <alignment horizontal="center"/>
    </xf>
    <xf numFmtId="0" fontId="14" fillId="0" borderId="10" xfId="19" applyFont="1" applyFill="1" applyBorder="1" applyAlignment="1">
      <alignment horizontal="center"/>
    </xf>
    <xf numFmtId="49" fontId="14" fillId="0" borderId="3" xfId="19" applyNumberFormat="1" applyFont="1" applyFill="1" applyBorder="1" applyAlignment="1">
      <alignment horizontal="center"/>
    </xf>
    <xf numFmtId="0" fontId="14" fillId="0" borderId="3" xfId="19" applyFont="1" applyFill="1" applyBorder="1" applyAlignment="1">
      <alignment vertical="center" wrapText="1"/>
    </xf>
    <xf numFmtId="0" fontId="14" fillId="0" borderId="0" xfId="19" applyFont="1" applyFill="1" applyBorder="1" applyAlignment="1">
      <alignment horizontal="center" vertical="center"/>
    </xf>
    <xf numFmtId="49" fontId="67" fillId="0" borderId="3" xfId="19" applyNumberFormat="1" applyFont="1" applyFill="1" applyBorder="1" applyAlignment="1">
      <alignment horizontal="center" vertical="center"/>
    </xf>
    <xf numFmtId="0" fontId="14" fillId="0" borderId="3" xfId="19" applyFont="1" applyFill="1" applyBorder="1" applyAlignment="1">
      <alignment horizontal="left"/>
    </xf>
    <xf numFmtId="0" fontId="13" fillId="0" borderId="32" xfId="19" applyFont="1" applyFill="1" applyBorder="1" applyAlignment="1">
      <alignment vertical="center" wrapText="1"/>
    </xf>
    <xf numFmtId="0" fontId="14" fillId="0" borderId="50" xfId="19" applyFont="1" applyFill="1" applyBorder="1" applyAlignment="1">
      <alignment horizontal="center"/>
    </xf>
    <xf numFmtId="0" fontId="14" fillId="0" borderId="32" xfId="19" applyNumberFormat="1" applyFont="1" applyFill="1" applyBorder="1" applyAlignment="1">
      <alignment horizontal="center"/>
    </xf>
    <xf numFmtId="49" fontId="67" fillId="0" borderId="32" xfId="19" applyNumberFormat="1" applyFont="1" applyFill="1" applyBorder="1" applyAlignment="1">
      <alignment horizontal="center"/>
    </xf>
    <xf numFmtId="0" fontId="13" fillId="0" borderId="32" xfId="19" applyFont="1" applyFill="1" applyBorder="1"/>
    <xf numFmtId="0" fontId="67" fillId="0" borderId="32" xfId="19" applyFont="1" applyFill="1" applyBorder="1" applyAlignment="1">
      <alignment horizontal="center"/>
    </xf>
    <xf numFmtId="0" fontId="13" fillId="0" borderId="1" xfId="19" applyFont="1" applyFill="1" applyBorder="1" applyAlignment="1">
      <alignment wrapText="1"/>
    </xf>
    <xf numFmtId="0" fontId="14" fillId="0" borderId="5" xfId="19" applyFont="1" applyFill="1" applyBorder="1" applyAlignment="1">
      <alignment horizontal="center" vertical="center"/>
    </xf>
    <xf numFmtId="0" fontId="33" fillId="0" borderId="1" xfId="19" applyFont="1" applyFill="1" applyBorder="1" applyAlignment="1">
      <alignment horizontal="center" vertical="center"/>
    </xf>
    <xf numFmtId="0" fontId="68" fillId="0" borderId="1" xfId="19" applyFont="1" applyFill="1" applyBorder="1"/>
    <xf numFmtId="0" fontId="13" fillId="0" borderId="1" xfId="19" applyFont="1" applyFill="1" applyBorder="1" applyAlignment="1">
      <alignment vertical="center"/>
    </xf>
    <xf numFmtId="0" fontId="14" fillId="0" borderId="3" xfId="19" applyFont="1" applyFill="1" applyBorder="1" applyAlignment="1">
      <alignment vertical="center"/>
    </xf>
    <xf numFmtId="0" fontId="14" fillId="0" borderId="3" xfId="19" applyFont="1" applyFill="1" applyBorder="1" applyAlignment="1">
      <alignment horizontal="center" vertical="center"/>
    </xf>
    <xf numFmtId="0" fontId="30" fillId="0" borderId="3" xfId="19" applyFont="1" applyFill="1" applyBorder="1" applyAlignment="1">
      <alignment vertical="center"/>
    </xf>
    <xf numFmtId="0" fontId="30" fillId="0" borderId="3" xfId="19" applyFont="1" applyFill="1" applyBorder="1" applyAlignment="1">
      <alignment vertical="center" wrapText="1"/>
    </xf>
    <xf numFmtId="0" fontId="67" fillId="0" borderId="3" xfId="19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vertical="center" wrapText="1"/>
    </xf>
    <xf numFmtId="0" fontId="30" fillId="0" borderId="3" xfId="19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horizontal="left" vertical="center" wrapText="1"/>
    </xf>
    <xf numFmtId="0" fontId="37" fillId="0" borderId="3" xfId="19" applyFont="1" applyFill="1" applyBorder="1" applyAlignment="1">
      <alignment vertical="center"/>
    </xf>
    <xf numFmtId="0" fontId="37" fillId="0" borderId="2" xfId="19" applyFont="1" applyFill="1" applyBorder="1" applyAlignment="1">
      <alignment vertical="center" wrapText="1"/>
    </xf>
    <xf numFmtId="0" fontId="14" fillId="0" borderId="2" xfId="19" applyFont="1" applyFill="1" applyBorder="1" applyAlignment="1">
      <alignment horizontal="center" vertical="center"/>
    </xf>
    <xf numFmtId="0" fontId="13" fillId="0" borderId="1" xfId="19" applyFont="1" applyFill="1" applyBorder="1" applyAlignment="1">
      <alignment horizontal="left"/>
    </xf>
    <xf numFmtId="0" fontId="33" fillId="0" borderId="3" xfId="19" applyFont="1" applyFill="1" applyBorder="1" applyAlignment="1">
      <alignment horizontal="left"/>
    </xf>
    <xf numFmtId="0" fontId="33" fillId="0" borderId="3" xfId="19" applyFont="1" applyFill="1" applyBorder="1"/>
    <xf numFmtId="0" fontId="14" fillId="0" borderId="13" xfId="19" applyFont="1" applyFill="1" applyBorder="1" applyAlignment="1">
      <alignment horizontal="center"/>
    </xf>
    <xf numFmtId="0" fontId="29" fillId="0" borderId="67" xfId="19" applyFont="1" applyFill="1" applyBorder="1" applyAlignment="1">
      <alignment horizontal="left"/>
    </xf>
    <xf numFmtId="0" fontId="14" fillId="0" borderId="54" xfId="19" applyFont="1" applyFill="1" applyBorder="1" applyAlignment="1">
      <alignment horizontal="center"/>
    </xf>
    <xf numFmtId="0" fontId="14" fillId="0" borderId="67" xfId="19" applyFont="1" applyFill="1" applyBorder="1" applyAlignment="1">
      <alignment horizontal="center"/>
    </xf>
    <xf numFmtId="0" fontId="67" fillId="0" borderId="67" xfId="19" applyFont="1" applyFill="1" applyBorder="1" applyAlignment="1">
      <alignment horizontal="center"/>
    </xf>
    <xf numFmtId="0" fontId="33" fillId="0" borderId="0" xfId="19" applyFont="1" applyFill="1"/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3" fontId="14" fillId="0" borderId="0" xfId="0" applyNumberFormat="1" applyFont="1" applyFill="1" applyBorder="1" applyAlignment="1">
      <alignment horizontal="center" vertical="center"/>
    </xf>
    <xf numFmtId="11" fontId="30" fillId="0" borderId="39" xfId="19" applyNumberFormat="1" applyFont="1" applyFill="1" applyBorder="1"/>
    <xf numFmtId="3" fontId="13" fillId="2" borderId="38" xfId="0" applyNumberFormat="1" applyFont="1" applyFill="1" applyBorder="1" applyAlignment="1">
      <alignment horizontal="center" vertical="center"/>
    </xf>
    <xf numFmtId="3" fontId="14" fillId="2" borderId="39" xfId="0" applyNumberFormat="1" applyFont="1" applyFill="1" applyBorder="1" applyAlignment="1">
      <alignment horizontal="center" vertical="center"/>
    </xf>
    <xf numFmtId="3" fontId="30" fillId="2" borderId="39" xfId="0" applyNumberFormat="1" applyFont="1" applyFill="1" applyBorder="1" applyAlignment="1">
      <alignment horizontal="center" vertical="center"/>
    </xf>
    <xf numFmtId="3" fontId="30" fillId="2" borderId="3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4" fillId="0" borderId="2" xfId="0" applyFont="1" applyFill="1" applyBorder="1"/>
    <xf numFmtId="0" fontId="72" fillId="0" borderId="0" xfId="0" applyFont="1" applyFill="1" applyBorder="1" applyAlignment="1">
      <alignment horizontal="center"/>
    </xf>
    <xf numFmtId="166" fontId="30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justify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vertical="center"/>
    </xf>
    <xf numFmtId="0" fontId="14" fillId="0" borderId="55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vertical="center" wrapText="1"/>
    </xf>
    <xf numFmtId="2" fontId="15" fillId="0" borderId="32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wrapText="1"/>
    </xf>
    <xf numFmtId="166" fontId="14" fillId="0" borderId="3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2" fontId="12" fillId="0" borderId="0" xfId="0" applyNumberFormat="1" applyFont="1" applyFill="1" applyAlignment="1">
      <alignment horizontal="center"/>
    </xf>
    <xf numFmtId="2" fontId="38" fillId="0" borderId="2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2" fontId="57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13" fillId="0" borderId="1" xfId="0" applyFont="1" applyFill="1" applyBorder="1"/>
    <xf numFmtId="0" fontId="13" fillId="0" borderId="5" xfId="0" applyFont="1" applyFill="1" applyBorder="1"/>
    <xf numFmtId="0" fontId="14" fillId="0" borderId="31" xfId="0" applyFont="1" applyFill="1" applyBorder="1" applyAlignment="1">
      <alignment horizontal="left"/>
    </xf>
    <xf numFmtId="3" fontId="56" fillId="0" borderId="3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9" fillId="0" borderId="3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3" fillId="0" borderId="32" xfId="0" applyFont="1" applyFill="1" applyBorder="1"/>
    <xf numFmtId="3" fontId="14" fillId="0" borderId="12" xfId="19" applyNumberFormat="1" applyFont="1" applyFill="1" applyBorder="1" applyAlignment="1">
      <alignment horizontal="center"/>
    </xf>
    <xf numFmtId="3" fontId="14" fillId="0" borderId="13" xfId="19" applyNumberFormat="1" applyFont="1" applyFill="1" applyBorder="1" applyAlignment="1">
      <alignment horizontal="center"/>
    </xf>
    <xf numFmtId="0" fontId="14" fillId="0" borderId="16" xfId="19" applyFont="1" applyFill="1" applyBorder="1" applyAlignment="1">
      <alignment horizontal="center"/>
    </xf>
    <xf numFmtId="3" fontId="14" fillId="0" borderId="14" xfId="19" applyNumberFormat="1" applyFont="1" applyFill="1" applyBorder="1" applyAlignment="1">
      <alignment horizontal="center"/>
    </xf>
    <xf numFmtId="3" fontId="14" fillId="0" borderId="16" xfId="19" applyNumberFormat="1" applyFont="1" applyFill="1" applyBorder="1" applyAlignment="1">
      <alignment horizontal="center"/>
    </xf>
    <xf numFmtId="3" fontId="14" fillId="0" borderId="67" xfId="19" applyNumberFormat="1" applyFont="1" applyFill="1" applyBorder="1" applyAlignment="1">
      <alignment horizontal="center"/>
    </xf>
    <xf numFmtId="3" fontId="14" fillId="0" borderId="54" xfId="19" applyNumberFormat="1" applyFont="1" applyFill="1" applyBorder="1" applyAlignment="1">
      <alignment horizontal="center"/>
    </xf>
    <xf numFmtId="0" fontId="14" fillId="0" borderId="21" xfId="19" applyFont="1" applyFill="1" applyBorder="1" applyAlignment="1">
      <alignment horizontal="center"/>
    </xf>
    <xf numFmtId="0" fontId="14" fillId="0" borderId="22" xfId="19" applyFont="1" applyFill="1" applyBorder="1" applyAlignment="1">
      <alignment horizontal="center"/>
    </xf>
    <xf numFmtId="2" fontId="24" fillId="0" borderId="0" xfId="0" applyNumberFormat="1" applyFont="1" applyFill="1" applyAlignment="1"/>
    <xf numFmtId="2" fontId="15" fillId="0" borderId="55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vertical="center" wrapText="1"/>
    </xf>
    <xf numFmtId="167" fontId="14" fillId="0" borderId="3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66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166" fontId="14" fillId="0" borderId="22" xfId="0" applyNumberFormat="1" applyFont="1" applyFill="1" applyBorder="1" applyAlignment="1">
      <alignment horizontal="center" vertical="center"/>
    </xf>
    <xf numFmtId="3" fontId="14" fillId="0" borderId="67" xfId="0" applyNumberFormat="1" applyFont="1" applyFill="1" applyBorder="1" applyAlignment="1">
      <alignment horizontal="center" vertical="center"/>
    </xf>
    <xf numFmtId="166" fontId="14" fillId="0" borderId="67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65" fillId="0" borderId="67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0" fontId="29" fillId="0" borderId="41" xfId="0" applyNumberFormat="1" applyFont="1" applyFill="1" applyBorder="1" applyAlignment="1">
      <alignment horizontal="center" vertical="center"/>
    </xf>
    <xf numFmtId="0" fontId="32" fillId="0" borderId="43" xfId="0" applyNumberFormat="1" applyFont="1" applyFill="1" applyBorder="1" applyAlignment="1">
      <alignment horizontal="center" vertical="center"/>
    </xf>
    <xf numFmtId="0" fontId="37" fillId="0" borderId="43" xfId="0" applyNumberFormat="1" applyFont="1" applyFill="1" applyBorder="1" applyAlignment="1">
      <alignment horizontal="center" vertical="center"/>
    </xf>
    <xf numFmtId="0" fontId="37" fillId="0" borderId="49" xfId="0" applyNumberFormat="1" applyFont="1" applyFill="1" applyBorder="1" applyAlignment="1">
      <alignment horizontal="center" vertical="center"/>
    </xf>
    <xf numFmtId="0" fontId="36" fillId="0" borderId="43" xfId="0" applyNumberFormat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>
      <alignment horizontal="center" vertical="center"/>
    </xf>
    <xf numFmtId="0" fontId="65" fillId="0" borderId="45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37" fillId="0" borderId="14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166" fontId="29" fillId="0" borderId="14" xfId="0" applyNumberFormat="1" applyFont="1" applyFill="1" applyBorder="1" applyAlignment="1">
      <alignment horizontal="center" vertical="center"/>
    </xf>
    <xf numFmtId="0" fontId="14" fillId="0" borderId="38" xfId="19" applyFont="1" applyFill="1" applyBorder="1" applyAlignment="1">
      <alignment horizontal="center"/>
    </xf>
    <xf numFmtId="0" fontId="33" fillId="0" borderId="1" xfId="19" applyFont="1" applyFill="1" applyBorder="1" applyAlignment="1">
      <alignment horizontal="center"/>
    </xf>
    <xf numFmtId="3" fontId="67" fillId="0" borderId="38" xfId="19" applyNumberFormat="1" applyFont="1" applyFill="1" applyBorder="1" applyAlignment="1">
      <alignment horizontal="center"/>
    </xf>
    <xf numFmtId="49" fontId="14" fillId="0" borderId="1" xfId="19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center" vertical="center" wrapText="1"/>
    </xf>
    <xf numFmtId="3" fontId="29" fillId="0" borderId="67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/>
    <xf numFmtId="0" fontId="14" fillId="0" borderId="14" xfId="0" applyFont="1" applyFill="1" applyBorder="1" applyAlignment="1">
      <alignment horizontal="left" vertical="center"/>
    </xf>
    <xf numFmtId="0" fontId="9" fillId="0" borderId="14" xfId="0" applyFont="1" applyFill="1" applyBorder="1"/>
    <xf numFmtId="49" fontId="10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0" fontId="30" fillId="0" borderId="2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6" fontId="30" fillId="0" borderId="14" xfId="0" applyNumberFormat="1" applyFont="1" applyFill="1" applyBorder="1" applyAlignment="1">
      <alignment horizontal="center" vertical="center" wrapText="1"/>
    </xf>
    <xf numFmtId="166" fontId="29" fillId="0" borderId="23" xfId="0" applyNumberFormat="1" applyFont="1" applyFill="1" applyBorder="1" applyAlignment="1">
      <alignment horizontal="center" vertical="center" wrapText="1"/>
    </xf>
    <xf numFmtId="166" fontId="29" fillId="0" borderId="67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166" fontId="29" fillId="0" borderId="12" xfId="0" applyNumberFormat="1" applyFont="1" applyFill="1" applyBorder="1" applyAlignment="1">
      <alignment horizontal="center" vertical="center"/>
    </xf>
    <xf numFmtId="166" fontId="36" fillId="0" borderId="14" xfId="0" applyNumberFormat="1" applyFont="1" applyFill="1" applyBorder="1" applyAlignment="1">
      <alignment horizontal="center" vertical="center"/>
    </xf>
    <xf numFmtId="3" fontId="65" fillId="0" borderId="2" xfId="0" applyNumberFormat="1" applyFont="1" applyFill="1" applyBorder="1" applyAlignment="1">
      <alignment horizontal="center" vertical="center"/>
    </xf>
    <xf numFmtId="166" fontId="65" fillId="0" borderId="2" xfId="0" applyNumberFormat="1" applyFont="1" applyFill="1" applyBorder="1" applyAlignment="1">
      <alignment horizontal="center" vertical="center"/>
    </xf>
    <xf numFmtId="0" fontId="14" fillId="0" borderId="39" xfId="19" applyFont="1" applyFill="1" applyBorder="1" applyAlignment="1">
      <alignment horizontal="center" vertical="center"/>
    </xf>
    <xf numFmtId="0" fontId="13" fillId="0" borderId="12" xfId="19" applyFont="1" applyFill="1" applyBorder="1" applyAlignment="1">
      <alignment horizontal="left"/>
    </xf>
    <xf numFmtId="3" fontId="14" fillId="0" borderId="40" xfId="0" applyNumberFormat="1" applyFont="1" applyFill="1" applyBorder="1" applyAlignment="1">
      <alignment horizontal="center" vertical="center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167" fontId="14" fillId="0" borderId="32" xfId="0" applyNumberFormat="1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3" fillId="0" borderId="57" xfId="0" applyFont="1" applyFill="1" applyBorder="1" applyAlignment="1">
      <alignment horizontal="center" vertical="center" wrapText="1"/>
    </xf>
    <xf numFmtId="166" fontId="63" fillId="0" borderId="12" xfId="0" applyNumberFormat="1" applyFont="1" applyFill="1" applyBorder="1" applyAlignment="1">
      <alignment horizontal="center" vertical="center" wrapText="1"/>
    </xf>
    <xf numFmtId="166" fontId="63" fillId="0" borderId="13" xfId="0" applyNumberFormat="1" applyFont="1" applyFill="1" applyBorder="1" applyAlignment="1">
      <alignment horizontal="center" vertical="center" wrapText="1"/>
    </xf>
    <xf numFmtId="166" fontId="63" fillId="0" borderId="41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166" fontId="63" fillId="0" borderId="14" xfId="0" applyNumberFormat="1" applyFont="1" applyFill="1" applyBorder="1" applyAlignment="1">
      <alignment horizontal="center" vertical="center" wrapText="1"/>
    </xf>
    <xf numFmtId="166" fontId="63" fillId="0" borderId="16" xfId="0" applyNumberFormat="1" applyFont="1" applyFill="1" applyBorder="1" applyAlignment="1">
      <alignment horizontal="center" vertical="center" wrapText="1"/>
    </xf>
    <xf numFmtId="166" fontId="63" fillId="0" borderId="43" xfId="0" applyNumberFormat="1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166" fontId="63" fillId="0" borderId="23" xfId="0" applyNumberFormat="1" applyFont="1" applyFill="1" applyBorder="1" applyAlignment="1">
      <alignment horizontal="center" vertical="center" wrapText="1"/>
    </xf>
    <xf numFmtId="166" fontId="63" fillId="0" borderId="49" xfId="0" applyNumberFormat="1" applyFont="1" applyFill="1" applyBorder="1" applyAlignment="1">
      <alignment horizontal="center" vertical="center" wrapText="1"/>
    </xf>
    <xf numFmtId="166" fontId="63" fillId="0" borderId="15" xfId="0" applyNumberFormat="1" applyFont="1" applyFill="1" applyBorder="1" applyAlignment="1">
      <alignment horizontal="center" vertical="center" wrapText="1"/>
    </xf>
    <xf numFmtId="166" fontId="63" fillId="0" borderId="22" xfId="0" applyNumberFormat="1" applyFont="1" applyFill="1" applyBorder="1" applyAlignment="1">
      <alignment horizontal="center" vertical="center" wrapText="1"/>
    </xf>
    <xf numFmtId="166" fontId="63" fillId="0" borderId="21" xfId="0" applyNumberFormat="1" applyFont="1" applyFill="1" applyBorder="1" applyAlignment="1">
      <alignment horizontal="center" vertical="center" wrapText="1"/>
    </xf>
    <xf numFmtId="166" fontId="63" fillId="0" borderId="48" xfId="0" applyNumberFormat="1" applyFont="1" applyFill="1" applyBorder="1" applyAlignment="1">
      <alignment horizontal="center" vertical="center" wrapText="1"/>
    </xf>
    <xf numFmtId="166" fontId="63" fillId="0" borderId="67" xfId="0" applyNumberFormat="1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 wrapText="1"/>
    </xf>
    <xf numFmtId="166" fontId="62" fillId="0" borderId="27" xfId="0" applyNumberFormat="1" applyFont="1" applyFill="1" applyBorder="1" applyAlignment="1">
      <alignment horizontal="center" vertical="center" wrapText="1"/>
    </xf>
    <xf numFmtId="166" fontId="62" fillId="0" borderId="32" xfId="0" applyNumberFormat="1" applyFont="1" applyFill="1" applyBorder="1" applyAlignment="1">
      <alignment horizontal="center" vertical="center" wrapText="1"/>
    </xf>
    <xf numFmtId="166" fontId="43" fillId="0" borderId="19" xfId="0" applyNumberFormat="1" applyFont="1" applyFill="1" applyBorder="1" applyAlignment="1">
      <alignment horizontal="center" vertical="center"/>
    </xf>
    <xf numFmtId="4" fontId="43" fillId="0" borderId="19" xfId="0" applyNumberFormat="1" applyFont="1" applyFill="1" applyBorder="1" applyAlignment="1">
      <alignment horizontal="center"/>
    </xf>
    <xf numFmtId="166" fontId="43" fillId="0" borderId="69" xfId="0" applyNumberFormat="1" applyFont="1" applyFill="1" applyBorder="1" applyAlignment="1">
      <alignment horizontal="center"/>
    </xf>
    <xf numFmtId="4" fontId="43" fillId="0" borderId="61" xfId="0" applyNumberFormat="1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4" fontId="43" fillId="0" borderId="59" xfId="0" applyNumberFormat="1" applyFont="1" applyFill="1" applyBorder="1" applyAlignment="1">
      <alignment horizontal="center"/>
    </xf>
    <xf numFmtId="167" fontId="43" fillId="0" borderId="65" xfId="0" applyNumberFormat="1" applyFont="1" applyFill="1" applyBorder="1" applyAlignment="1">
      <alignment horizontal="center"/>
    </xf>
    <xf numFmtId="166" fontId="43" fillId="0" borderId="59" xfId="0" applyNumberFormat="1" applyFont="1" applyFill="1" applyBorder="1" applyAlignment="1">
      <alignment horizontal="center" vertical="center"/>
    </xf>
    <xf numFmtId="167" fontId="43" fillId="0" borderId="65" xfId="0" applyNumberFormat="1" applyFont="1" applyFill="1" applyBorder="1" applyAlignment="1">
      <alignment horizontal="center" vertical="center"/>
    </xf>
    <xf numFmtId="4" fontId="43" fillId="0" borderId="60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166" fontId="43" fillId="0" borderId="17" xfId="0" applyNumberFormat="1" applyFont="1" applyFill="1" applyBorder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/>
    </xf>
    <xf numFmtId="166" fontId="43" fillId="0" borderId="44" xfId="0" applyNumberFormat="1" applyFont="1" applyFill="1" applyBorder="1" applyAlignment="1">
      <alignment horizontal="center" vertical="center"/>
    </xf>
    <xf numFmtId="166" fontId="43" fillId="0" borderId="65" xfId="0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0" fontId="12" fillId="0" borderId="55" xfId="0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>
      <alignment horizontal="center" vertical="center"/>
    </xf>
    <xf numFmtId="166" fontId="14" fillId="0" borderId="5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wrapText="1"/>
    </xf>
    <xf numFmtId="166" fontId="14" fillId="0" borderId="55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wrapText="1"/>
    </xf>
    <xf numFmtId="166" fontId="14" fillId="0" borderId="50" xfId="0" applyNumberFormat="1" applyFont="1" applyFill="1" applyBorder="1" applyAlignment="1">
      <alignment horizontal="center" vertical="center"/>
    </xf>
    <xf numFmtId="166" fontId="14" fillId="0" borderId="32" xfId="0" applyNumberFormat="1" applyFont="1" applyFill="1" applyBorder="1" applyAlignment="1">
      <alignment horizontal="center" vertical="center" wrapText="1"/>
    </xf>
    <xf numFmtId="166" fontId="10" fillId="0" borderId="3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166" fontId="14" fillId="0" borderId="38" xfId="0" applyNumberFormat="1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4" fillId="0" borderId="39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4" fontId="14" fillId="0" borderId="39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center" vertical="center"/>
    </xf>
    <xf numFmtId="166" fontId="17" fillId="0" borderId="38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left" wrapText="1"/>
    </xf>
    <xf numFmtId="166" fontId="14" fillId="0" borderId="39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0" fontId="28" fillId="0" borderId="0" xfId="0" applyFont="1" applyFill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166" fontId="14" fillId="0" borderId="2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67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" fontId="9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3" fillId="0" borderId="52" xfId="0" applyNumberFormat="1" applyFont="1" applyFill="1" applyBorder="1" applyAlignment="1">
      <alignment horizontal="center" vertical="top"/>
    </xf>
    <xf numFmtId="49" fontId="13" fillId="0" borderId="52" xfId="0" applyNumberFormat="1" applyFont="1" applyFill="1" applyBorder="1" applyAlignment="1">
      <alignment horizontal="center" vertical="center" wrapText="1"/>
    </xf>
    <xf numFmtId="167" fontId="40" fillId="2" borderId="18" xfId="0" applyNumberFormat="1" applyFont="1" applyFill="1" applyBorder="1" applyAlignment="1">
      <alignment horizontal="center" vertical="center" wrapText="1"/>
    </xf>
    <xf numFmtId="167" fontId="40" fillId="2" borderId="59" xfId="0" applyNumberFormat="1" applyFont="1" applyFill="1" applyBorder="1" applyAlignment="1">
      <alignment horizontal="center" vertical="center" wrapText="1"/>
    </xf>
    <xf numFmtId="167" fontId="40" fillId="2" borderId="62" xfId="0" applyNumberFormat="1" applyFont="1" applyFill="1" applyBorder="1" applyAlignment="1">
      <alignment horizontal="center" vertical="center" wrapText="1"/>
    </xf>
    <xf numFmtId="167" fontId="40" fillId="2" borderId="37" xfId="0" applyNumberFormat="1" applyFont="1" applyFill="1" applyBorder="1" applyAlignment="1">
      <alignment horizontal="center" vertical="center" wrapText="1"/>
    </xf>
    <xf numFmtId="49" fontId="40" fillId="2" borderId="67" xfId="0" applyNumberFormat="1" applyFont="1" applyFill="1" applyBorder="1" applyAlignment="1">
      <alignment horizontal="center" vertical="center" wrapText="1"/>
    </xf>
    <xf numFmtId="166" fontId="40" fillId="2" borderId="44" xfId="0" applyNumberFormat="1" applyFont="1" applyFill="1" applyBorder="1" applyAlignment="1">
      <alignment horizontal="center" vertical="center" wrapText="1"/>
    </xf>
    <xf numFmtId="167" fontId="40" fillId="2" borderId="65" xfId="0" applyNumberFormat="1" applyFont="1" applyFill="1" applyBorder="1" applyAlignment="1">
      <alignment horizontal="center" vertical="center" wrapText="1"/>
    </xf>
    <xf numFmtId="167" fontId="40" fillId="2" borderId="68" xfId="0" applyNumberFormat="1" applyFont="1" applyFill="1" applyBorder="1" applyAlignment="1">
      <alignment horizontal="center" vertical="center" wrapText="1"/>
    </xf>
    <xf numFmtId="49" fontId="40" fillId="2" borderId="14" xfId="0" applyNumberFormat="1" applyFont="1" applyFill="1" applyBorder="1" applyAlignment="1">
      <alignment horizontal="center" vertical="center" wrapText="1"/>
    </xf>
    <xf numFmtId="166" fontId="40" fillId="2" borderId="17" xfId="0" applyNumberFormat="1" applyFont="1" applyFill="1" applyBorder="1" applyAlignment="1">
      <alignment horizontal="center" vertical="center" wrapText="1"/>
    </xf>
    <xf numFmtId="49" fontId="40" fillId="2" borderId="23" xfId="0" applyNumberFormat="1" applyFont="1" applyFill="1" applyBorder="1" applyAlignment="1">
      <alignment horizontal="center" vertical="center" wrapText="1"/>
    </xf>
    <xf numFmtId="166" fontId="40" fillId="2" borderId="46" xfId="0" applyNumberFormat="1" applyFont="1" applyFill="1" applyBorder="1" applyAlignment="1">
      <alignment horizontal="center" vertical="center" wrapText="1"/>
    </xf>
    <xf numFmtId="49" fontId="40" fillId="2" borderId="3" xfId="0" applyNumberFormat="1" applyFont="1" applyFill="1" applyBorder="1" applyAlignment="1">
      <alignment horizontal="center" vertical="center" wrapText="1"/>
    </xf>
    <xf numFmtId="166" fontId="40" fillId="2" borderId="80" xfId="0" applyNumberFormat="1" applyFont="1" applyFill="1" applyBorder="1" applyAlignment="1">
      <alignment horizontal="center" vertical="center" wrapText="1"/>
    </xf>
    <xf numFmtId="167" fontId="40" fillId="2" borderId="7" xfId="0" applyNumberFormat="1" applyFont="1" applyFill="1" applyBorder="1" applyAlignment="1">
      <alignment horizontal="center" vertical="center" wrapText="1"/>
    </xf>
    <xf numFmtId="167" fontId="40" fillId="2" borderId="47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6" fontId="43" fillId="0" borderId="65" xfId="0" applyNumberFormat="1" applyFont="1" applyFill="1" applyBorder="1" applyAlignment="1">
      <alignment horizontal="center"/>
    </xf>
    <xf numFmtId="167" fontId="43" fillId="0" borderId="69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4" xfId="0" applyNumberFormat="1" applyFont="1" applyFill="1" applyBorder="1" applyAlignment="1">
      <alignment horizontal="center" vertical="center" wrapText="1"/>
    </xf>
    <xf numFmtId="167" fontId="14" fillId="0" borderId="55" xfId="0" applyNumberFormat="1" applyFont="1" applyFill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6" fontId="14" fillId="0" borderId="3" xfId="0" applyNumberFormat="1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0" fillId="0" borderId="60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167" fontId="40" fillId="0" borderId="60" xfId="0" applyNumberFormat="1" applyFont="1" applyFill="1" applyBorder="1" applyAlignment="1">
      <alignment horizontal="center" wrapText="1"/>
    </xf>
    <xf numFmtId="167" fontId="40" fillId="0" borderId="58" xfId="0" applyNumberFormat="1" applyFont="1" applyFill="1" applyBorder="1" applyAlignment="1">
      <alignment horizontal="center" wrapText="1"/>
    </xf>
    <xf numFmtId="0" fontId="40" fillId="0" borderId="29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wrapText="1"/>
    </xf>
    <xf numFmtId="0" fontId="40" fillId="0" borderId="59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167" fontId="40" fillId="0" borderId="59" xfId="0" applyNumberFormat="1" applyFont="1" applyFill="1" applyBorder="1" applyAlignment="1">
      <alignment horizontal="center" wrapText="1"/>
    </xf>
    <xf numFmtId="167" fontId="40" fillId="0" borderId="18" xfId="0" applyNumberFormat="1" applyFont="1" applyFill="1" applyBorder="1" applyAlignment="1">
      <alignment horizontal="center" wrapText="1"/>
    </xf>
    <xf numFmtId="2" fontId="40" fillId="0" borderId="18" xfId="0" applyNumberFormat="1" applyFont="1" applyFill="1" applyBorder="1" applyAlignment="1">
      <alignment horizontal="center" wrapText="1"/>
    </xf>
    <xf numFmtId="0" fontId="40" fillId="0" borderId="36" xfId="0" applyFont="1" applyFill="1" applyBorder="1" applyAlignment="1">
      <alignment horizontal="center" vertical="top" wrapText="1"/>
    </xf>
    <xf numFmtId="0" fontId="40" fillId="0" borderId="46" xfId="0" applyFont="1" applyFill="1" applyBorder="1" applyAlignment="1">
      <alignment horizontal="center" wrapText="1"/>
    </xf>
    <xf numFmtId="167" fontId="40" fillId="0" borderId="62" xfId="0" applyNumberFormat="1" applyFont="1" applyFill="1" applyBorder="1" applyAlignment="1">
      <alignment horizontal="center" wrapText="1"/>
    </xf>
    <xf numFmtId="2" fontId="40" fillId="0" borderId="37" xfId="0" applyNumberFormat="1" applyFont="1" applyFill="1" applyBorder="1" applyAlignment="1">
      <alignment horizontal="center" wrapText="1"/>
    </xf>
    <xf numFmtId="167" fontId="40" fillId="0" borderId="37" xfId="0" applyNumberFormat="1" applyFont="1" applyFill="1" applyBorder="1" applyAlignment="1">
      <alignment horizontal="center" wrapText="1"/>
    </xf>
    <xf numFmtId="49" fontId="40" fillId="0" borderId="12" xfId="0" applyNumberFormat="1" applyFont="1" applyFill="1" applyBorder="1" applyAlignment="1">
      <alignment horizontal="center" vertical="top" wrapText="1"/>
    </xf>
    <xf numFmtId="2" fontId="40" fillId="0" borderId="58" xfId="0" applyNumberFormat="1" applyFont="1" applyFill="1" applyBorder="1" applyAlignment="1">
      <alignment horizontal="center" wrapText="1"/>
    </xf>
    <xf numFmtId="167" fontId="40" fillId="0" borderId="11" xfId="0" applyNumberFormat="1" applyFont="1" applyFill="1" applyBorder="1" applyAlignment="1">
      <alignment horizontal="center" wrapText="1"/>
    </xf>
    <xf numFmtId="49" fontId="40" fillId="0" borderId="23" xfId="0" applyNumberFormat="1" applyFont="1" applyFill="1" applyBorder="1" applyAlignment="1">
      <alignment horizontal="center" vertical="top" wrapText="1"/>
    </xf>
    <xf numFmtId="167" fontId="40" fillId="0" borderId="46" xfId="0" applyNumberFormat="1" applyFont="1" applyFill="1" applyBorder="1" applyAlignment="1">
      <alignment horizontal="center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167" fontId="40" fillId="0" borderId="17" xfId="0" applyNumberFormat="1" applyFont="1" applyFill="1" applyBorder="1" applyAlignment="1">
      <alignment horizontal="center" wrapText="1"/>
    </xf>
    <xf numFmtId="49" fontId="40" fillId="0" borderId="57" xfId="0" applyNumberFormat="1" applyFont="1" applyFill="1" applyBorder="1" applyAlignment="1">
      <alignment horizontal="center" vertical="top" wrapText="1"/>
    </xf>
    <xf numFmtId="167" fontId="40" fillId="0" borderId="61" xfId="0" applyNumberFormat="1" applyFont="1" applyFill="1" applyBorder="1" applyAlignment="1">
      <alignment horizontal="center" wrapText="1"/>
    </xf>
    <xf numFmtId="167" fontId="40" fillId="0" borderId="53" xfId="0" applyNumberFormat="1" applyFont="1" applyFill="1" applyBorder="1" applyAlignment="1">
      <alignment horizontal="center" wrapText="1"/>
    </xf>
    <xf numFmtId="2" fontId="40" fillId="0" borderId="11" xfId="0" applyNumberFormat="1" applyFont="1" applyFill="1" applyBorder="1" applyAlignment="1">
      <alignment horizontal="center" wrapText="1"/>
    </xf>
    <xf numFmtId="49" fontId="40" fillId="0" borderId="29" xfId="0" applyNumberFormat="1" applyFont="1" applyFill="1" applyBorder="1" applyAlignment="1">
      <alignment horizontal="center" vertical="top" wrapText="1"/>
    </xf>
    <xf numFmtId="167" fontId="40" fillId="0" borderId="19" xfId="0" applyNumberFormat="1" applyFont="1" applyFill="1" applyBorder="1" applyAlignment="1">
      <alignment horizontal="center" wrapText="1"/>
    </xf>
    <xf numFmtId="167" fontId="40" fillId="0" borderId="20" xfId="0" applyNumberFormat="1" applyFont="1" applyFill="1" applyBorder="1" applyAlignment="1">
      <alignment horizontal="center" wrapText="1"/>
    </xf>
    <xf numFmtId="49" fontId="40" fillId="0" borderId="36" xfId="0" applyNumberFormat="1" applyFont="1" applyFill="1" applyBorder="1" applyAlignment="1">
      <alignment horizontal="center" vertical="top" wrapText="1"/>
    </xf>
    <xf numFmtId="167" fontId="40" fillId="0" borderId="63" xfId="0" applyNumberFormat="1" applyFont="1" applyFill="1" applyBorder="1" applyAlignment="1">
      <alignment horizontal="center" wrapText="1"/>
    </xf>
    <xf numFmtId="2" fontId="40" fillId="0" borderId="62" xfId="0" applyNumberFormat="1" applyFont="1" applyFill="1" applyBorder="1" applyAlignment="1">
      <alignment horizontal="center" wrapText="1"/>
    </xf>
    <xf numFmtId="167" fontId="40" fillId="0" borderId="26" xfId="0" applyNumberFormat="1" applyFont="1" applyFill="1" applyBorder="1" applyAlignment="1">
      <alignment horizontal="center" wrapText="1"/>
    </xf>
    <xf numFmtId="2" fontId="40" fillId="0" borderId="46" xfId="0" applyNumberFormat="1" applyFont="1" applyFill="1" applyBorder="1" applyAlignment="1">
      <alignment horizontal="center" wrapText="1"/>
    </xf>
    <xf numFmtId="2" fontId="40" fillId="0" borderId="59" xfId="0" applyNumberFormat="1" applyFont="1" applyFill="1" applyBorder="1" applyAlignment="1">
      <alignment horizontal="center" wrapText="1"/>
    </xf>
    <xf numFmtId="2" fontId="40" fillId="0" borderId="17" xfId="0" applyNumberFormat="1" applyFont="1" applyFill="1" applyBorder="1" applyAlignment="1">
      <alignment horizontal="center" wrapText="1"/>
    </xf>
    <xf numFmtId="49" fontId="40" fillId="0" borderId="14" xfId="0" applyNumberFormat="1" applyFont="1" applyFill="1" applyBorder="1" applyAlignment="1">
      <alignment horizontal="center" vertical="top" wrapText="1"/>
    </xf>
    <xf numFmtId="49" fontId="40" fillId="0" borderId="67" xfId="0" applyNumberFormat="1" applyFont="1" applyFill="1" applyBorder="1" applyAlignment="1">
      <alignment horizontal="center" vertical="top" wrapText="1"/>
    </xf>
    <xf numFmtId="167" fontId="40" fillId="0" borderId="44" xfId="0" applyNumberFormat="1" applyFont="1" applyFill="1" applyBorder="1" applyAlignment="1">
      <alignment horizontal="center" wrapText="1"/>
    </xf>
    <xf numFmtId="167" fontId="40" fillId="0" borderId="65" xfId="0" applyNumberFormat="1" applyFont="1" applyFill="1" applyBorder="1" applyAlignment="1">
      <alignment horizontal="center" wrapText="1"/>
    </xf>
    <xf numFmtId="167" fontId="40" fillId="0" borderId="68" xfId="0" applyNumberFormat="1" applyFont="1" applyFill="1" applyBorder="1" applyAlignment="1">
      <alignment horizontal="center" wrapText="1"/>
    </xf>
    <xf numFmtId="167" fontId="40" fillId="0" borderId="69" xfId="0" applyNumberFormat="1" applyFont="1" applyFill="1" applyBorder="1" applyAlignment="1">
      <alignment horizontal="center" wrapText="1"/>
    </xf>
    <xf numFmtId="167" fontId="40" fillId="0" borderId="11" xfId="0" applyNumberFormat="1" applyFont="1" applyFill="1" applyBorder="1" applyAlignment="1">
      <alignment horizontal="center" vertical="center" wrapText="1"/>
    </xf>
    <xf numFmtId="167" fontId="40" fillId="0" borderId="60" xfId="0" applyNumberFormat="1" applyFont="1" applyFill="1" applyBorder="1" applyAlignment="1">
      <alignment horizontal="center" vertical="center" wrapText="1"/>
    </xf>
    <xf numFmtId="167" fontId="40" fillId="0" borderId="58" xfId="0" applyNumberFormat="1" applyFont="1" applyFill="1" applyBorder="1" applyAlignment="1">
      <alignment horizontal="center" vertical="center" wrapText="1"/>
    </xf>
    <xf numFmtId="167" fontId="40" fillId="0" borderId="61" xfId="0" applyNumberFormat="1" applyFont="1" applyFill="1" applyBorder="1" applyAlignment="1">
      <alignment horizontal="center" vertical="center" wrapText="1"/>
    </xf>
    <xf numFmtId="167" fontId="40" fillId="0" borderId="53" xfId="0" applyNumberFormat="1" applyFont="1" applyFill="1" applyBorder="1" applyAlignment="1">
      <alignment horizontal="center" vertical="center" wrapText="1"/>
    </xf>
    <xf numFmtId="167" fontId="40" fillId="0" borderId="18" xfId="0" applyNumberFormat="1" applyFont="1" applyFill="1" applyBorder="1" applyAlignment="1">
      <alignment horizontal="center" vertical="center" wrapText="1"/>
    </xf>
    <xf numFmtId="167" fontId="40" fillId="0" borderId="20" xfId="0" applyNumberFormat="1" applyFont="1" applyFill="1" applyBorder="1" applyAlignment="1">
      <alignment horizontal="center" vertical="center" wrapText="1"/>
    </xf>
    <xf numFmtId="167" fontId="40" fillId="0" borderId="17" xfId="0" applyNumberFormat="1" applyFont="1" applyFill="1" applyBorder="1" applyAlignment="1">
      <alignment horizontal="center" vertical="center" wrapText="1"/>
    </xf>
    <xf numFmtId="49" fontId="40" fillId="0" borderId="29" xfId="0" applyNumberFormat="1" applyFont="1" applyFill="1" applyBorder="1" applyAlignment="1">
      <alignment horizontal="center" vertical="center" wrapText="1"/>
    </xf>
    <xf numFmtId="167" fontId="40" fillId="0" borderId="59" xfId="0" applyNumberFormat="1" applyFont="1" applyFill="1" applyBorder="1" applyAlignment="1">
      <alignment horizontal="center" vertical="center" wrapText="1"/>
    </xf>
    <xf numFmtId="167" fontId="40" fillId="0" borderId="19" xfId="0" applyNumberFormat="1" applyFont="1" applyFill="1" applyBorder="1" applyAlignment="1">
      <alignment horizontal="center" vertical="center" wrapText="1"/>
    </xf>
    <xf numFmtId="49" fontId="40" fillId="0" borderId="36" xfId="0" applyNumberFormat="1" applyFont="1" applyFill="1" applyBorder="1" applyAlignment="1">
      <alignment horizontal="center" vertical="center" wrapText="1"/>
    </xf>
    <xf numFmtId="167" fontId="40" fillId="0" borderId="46" xfId="0" applyNumberFormat="1" applyFont="1" applyFill="1" applyBorder="1" applyAlignment="1">
      <alignment horizontal="center" vertical="center" wrapText="1"/>
    </xf>
    <xf numFmtId="167" fontId="40" fillId="0" borderId="62" xfId="0" applyNumberFormat="1" applyFont="1" applyFill="1" applyBorder="1" applyAlignment="1">
      <alignment horizontal="center" vertical="center" wrapText="1"/>
    </xf>
    <xf numFmtId="167" fontId="40" fillId="0" borderId="37" xfId="0" applyNumberFormat="1" applyFont="1" applyFill="1" applyBorder="1" applyAlignment="1">
      <alignment horizontal="center" vertical="center" wrapText="1"/>
    </xf>
    <xf numFmtId="167" fontId="40" fillId="0" borderId="63" xfId="0" applyNumberFormat="1" applyFont="1" applyFill="1" applyBorder="1" applyAlignment="1">
      <alignment horizontal="center" vertical="center" wrapText="1"/>
    </xf>
    <xf numFmtId="167" fontId="40" fillId="0" borderId="26" xfId="0" applyNumberFormat="1" applyFont="1" applyFill="1" applyBorder="1" applyAlignment="1">
      <alignment horizontal="center" vertical="center" wrapText="1"/>
    </xf>
    <xf numFmtId="49" fontId="40" fillId="0" borderId="67" xfId="0" applyNumberFormat="1" applyFont="1" applyFill="1" applyBorder="1" applyAlignment="1">
      <alignment horizontal="center" vertical="center" wrapText="1"/>
    </xf>
    <xf numFmtId="166" fontId="40" fillId="0" borderId="44" xfId="0" applyNumberFormat="1" applyFont="1" applyFill="1" applyBorder="1" applyAlignment="1">
      <alignment horizontal="center" vertical="center" wrapText="1"/>
    </xf>
    <xf numFmtId="167" fontId="40" fillId="0" borderId="65" xfId="0" applyNumberFormat="1" applyFont="1" applyFill="1" applyBorder="1" applyAlignment="1">
      <alignment horizontal="center" vertical="center" wrapText="1"/>
    </xf>
    <xf numFmtId="167" fontId="40" fillId="0" borderId="68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6" fontId="40" fillId="0" borderId="11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166" fontId="40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/>
    <xf numFmtId="49" fontId="40" fillId="0" borderId="23" xfId="0" applyNumberFormat="1" applyFont="1" applyFill="1" applyBorder="1" applyAlignment="1">
      <alignment horizontal="center" vertical="center" wrapText="1"/>
    </xf>
    <xf numFmtId="166" fontId="40" fillId="0" borderId="4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167" fontId="43" fillId="0" borderId="0" xfId="0" applyNumberFormat="1" applyFont="1" applyFill="1" applyBorder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/>
    </xf>
    <xf numFmtId="166" fontId="0" fillId="0" borderId="0" xfId="0" applyNumberFormat="1" applyFill="1"/>
    <xf numFmtId="166" fontId="81" fillId="0" borderId="0" xfId="0" applyNumberFormat="1" applyFont="1" applyFill="1"/>
    <xf numFmtId="0" fontId="81" fillId="0" borderId="0" xfId="0" applyFont="1" applyFill="1"/>
    <xf numFmtId="166" fontId="82" fillId="0" borderId="0" xfId="0" applyNumberFormat="1" applyFont="1" applyFill="1" applyBorder="1" applyAlignment="1">
      <alignment horizontal="center" vertical="center"/>
    </xf>
    <xf numFmtId="166" fontId="82" fillId="0" borderId="0" xfId="0" applyNumberFormat="1" applyFont="1" applyFill="1" applyBorder="1" applyAlignment="1">
      <alignment horizontal="center"/>
    </xf>
    <xf numFmtId="166" fontId="14" fillId="2" borderId="3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1" fillId="0" borderId="0" xfId="26" applyAlignment="1">
      <alignment vertical="center" wrapText="1"/>
    </xf>
    <xf numFmtId="0" fontId="1" fillId="0" borderId="0" xfId="26" applyAlignment="1">
      <alignment horizontal="center" vertical="center" wrapText="1"/>
    </xf>
    <xf numFmtId="0" fontId="85" fillId="0" borderId="59" xfId="26" applyFont="1" applyBorder="1" applyAlignment="1">
      <alignment horizontal="center" vertical="center" wrapText="1"/>
    </xf>
    <xf numFmtId="0" fontId="86" fillId="0" borderId="59" xfId="26" applyFont="1" applyBorder="1" applyAlignment="1">
      <alignment horizontal="left" vertical="center" wrapText="1"/>
    </xf>
    <xf numFmtId="0" fontId="86" fillId="0" borderId="59" xfId="26" applyFont="1" applyBorder="1" applyAlignment="1">
      <alignment vertical="center" wrapText="1"/>
    </xf>
    <xf numFmtId="0" fontId="84" fillId="0" borderId="0" xfId="26" applyFont="1" applyAlignment="1">
      <alignment vertical="center" wrapText="1"/>
    </xf>
    <xf numFmtId="0" fontId="85" fillId="0" borderId="59" xfId="26" applyFont="1" applyBorder="1" applyAlignment="1">
      <alignment horizontal="right" vertical="center" wrapText="1"/>
    </xf>
    <xf numFmtId="0" fontId="85" fillId="0" borderId="59" xfId="26" applyFont="1" applyBorder="1" applyAlignment="1">
      <alignment vertical="center" wrapText="1"/>
    </xf>
    <xf numFmtId="0" fontId="87" fillId="0" borderId="59" xfId="26" applyFont="1" applyBorder="1" applyAlignment="1">
      <alignment horizontal="right" vertical="center" wrapText="1"/>
    </xf>
    <xf numFmtId="0" fontId="87" fillId="0" borderId="59" xfId="26" applyFont="1" applyBorder="1" applyAlignment="1">
      <alignment vertical="center" wrapText="1"/>
    </xf>
    <xf numFmtId="0" fontId="88" fillId="0" borderId="0" xfId="26" applyFont="1" applyAlignment="1">
      <alignment vertical="center" wrapText="1"/>
    </xf>
    <xf numFmtId="0" fontId="89" fillId="0" borderId="0" xfId="26" applyFont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38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/>
    </xf>
    <xf numFmtId="3" fontId="14" fillId="0" borderId="5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3" fontId="56" fillId="0" borderId="55" xfId="0" applyNumberFormat="1" applyFont="1" applyFill="1" applyBorder="1" applyAlignment="1">
      <alignment horizontal="center" vertical="center" wrapText="1"/>
    </xf>
    <xf numFmtId="3" fontId="56" fillId="0" borderId="52" xfId="0" applyNumberFormat="1" applyFont="1" applyFill="1" applyBorder="1" applyAlignment="1">
      <alignment horizontal="center" vertical="center" wrapText="1"/>
    </xf>
    <xf numFmtId="3" fontId="27" fillId="0" borderId="55" xfId="0" applyNumberFormat="1" applyFont="1" applyFill="1" applyBorder="1" applyAlignment="1">
      <alignment horizontal="center" vertical="center"/>
    </xf>
    <xf numFmtId="3" fontId="27" fillId="0" borderId="5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2" fontId="38" fillId="0" borderId="55" xfId="0" applyNumberFormat="1" applyFont="1" applyFill="1" applyBorder="1" applyAlignment="1">
      <alignment horizontal="center" vertical="center"/>
    </xf>
    <xf numFmtId="2" fontId="38" fillId="0" borderId="52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3" fontId="14" fillId="0" borderId="52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38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6" fillId="0" borderId="17" xfId="0" applyNumberFormat="1" applyFont="1" applyFill="1" applyBorder="1" applyAlignment="1">
      <alignment horizontal="left" vertical="center" wrapText="1"/>
    </xf>
    <xf numFmtId="0" fontId="36" fillId="0" borderId="18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67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center" wrapText="1"/>
    </xf>
    <xf numFmtId="2" fontId="56" fillId="0" borderId="71" xfId="0" applyNumberFormat="1" applyFont="1" applyFill="1" applyBorder="1" applyAlignment="1">
      <alignment horizontal="center" vertical="center" wrapText="1"/>
    </xf>
    <xf numFmtId="2" fontId="56" fillId="0" borderId="72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38" xfId="0" applyNumberFormat="1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65" fillId="0" borderId="44" xfId="0" applyFont="1" applyFill="1" applyBorder="1" applyAlignment="1">
      <alignment horizontal="left" vertical="center" wrapText="1"/>
    </xf>
    <xf numFmtId="0" fontId="65" fillId="0" borderId="6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58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2" fontId="56" fillId="0" borderId="55" xfId="0" applyNumberFormat="1" applyFont="1" applyFill="1" applyBorder="1" applyAlignment="1">
      <alignment horizontal="center" vertical="center" wrapText="1"/>
    </xf>
    <xf numFmtId="2" fontId="56" fillId="0" borderId="5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3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4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3" fillId="0" borderId="70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center" vertical="center" wrapText="1"/>
    </xf>
    <xf numFmtId="49" fontId="41" fillId="0" borderId="55" xfId="0" applyNumberFormat="1" applyFont="1" applyFill="1" applyBorder="1" applyAlignment="1">
      <alignment horizontal="center" vertical="center" wrapText="1"/>
    </xf>
    <xf numFmtId="49" fontId="41" fillId="0" borderId="50" xfId="0" applyNumberFormat="1" applyFont="1" applyFill="1" applyBorder="1" applyAlignment="1">
      <alignment horizontal="center" vertical="center" wrapText="1"/>
    </xf>
    <xf numFmtId="49" fontId="41" fillId="0" borderId="5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justify"/>
    </xf>
    <xf numFmtId="0" fontId="53" fillId="0" borderId="34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60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center" vertical="top" wrapText="1"/>
    </xf>
    <xf numFmtId="0" fontId="40" fillId="0" borderId="66" xfId="0" applyFont="1" applyFill="1" applyBorder="1" applyAlignment="1">
      <alignment horizontal="center" vertical="top" wrapText="1"/>
    </xf>
    <xf numFmtId="0" fontId="52" fillId="0" borderId="73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69" xfId="0" applyFont="1" applyFill="1" applyBorder="1" applyAlignment="1">
      <alignment horizontal="center" vertical="center" wrapText="1"/>
    </xf>
    <xf numFmtId="0" fontId="13" fillId="0" borderId="3" xfId="19" applyFont="1" applyFill="1" applyBorder="1" applyAlignment="1">
      <alignment horizontal="center" vertical="center" textRotation="90"/>
    </xf>
    <xf numFmtId="0" fontId="13" fillId="0" borderId="4" xfId="19" applyFont="1" applyFill="1" applyBorder="1" applyAlignment="1">
      <alignment horizontal="center" vertical="center" textRotation="90"/>
    </xf>
    <xf numFmtId="0" fontId="13" fillId="0" borderId="2" xfId="19" applyFont="1" applyFill="1" applyBorder="1" applyAlignment="1">
      <alignment horizontal="center" vertical="center" textRotation="90"/>
    </xf>
    <xf numFmtId="0" fontId="24" fillId="0" borderId="0" xfId="19" applyFont="1" applyFill="1" applyBorder="1" applyAlignment="1">
      <alignment horizontal="center"/>
    </xf>
    <xf numFmtId="0" fontId="16" fillId="0" borderId="0" xfId="19" applyFont="1" applyFill="1" applyBorder="1" applyAlignment="1">
      <alignment horizontal="center"/>
    </xf>
    <xf numFmtId="0" fontId="14" fillId="0" borderId="5" xfId="19" applyFont="1" applyFill="1" applyBorder="1" applyAlignment="1">
      <alignment horizontal="center"/>
    </xf>
    <xf numFmtId="0" fontId="14" fillId="0" borderId="31" xfId="19" applyFont="1" applyFill="1" applyBorder="1" applyAlignment="1">
      <alignment horizontal="center"/>
    </xf>
    <xf numFmtId="0" fontId="12" fillId="0" borderId="1" xfId="19" applyFont="1" applyFill="1" applyBorder="1" applyAlignment="1">
      <alignment horizontal="center" vertical="center"/>
    </xf>
    <xf numFmtId="0" fontId="12" fillId="0" borderId="2" xfId="19" applyFont="1" applyFill="1" applyBorder="1" applyAlignment="1">
      <alignment horizontal="center" vertical="center"/>
    </xf>
    <xf numFmtId="0" fontId="39" fillId="0" borderId="55" xfId="19" applyFont="1" applyFill="1" applyBorder="1" applyAlignment="1">
      <alignment horizontal="center" vertical="center"/>
    </xf>
    <xf numFmtId="0" fontId="39" fillId="0" borderId="50" xfId="19" applyFont="1" applyFill="1" applyBorder="1" applyAlignment="1">
      <alignment horizontal="center" vertical="center"/>
    </xf>
    <xf numFmtId="0" fontId="39" fillId="0" borderId="52" xfId="19" applyFont="1" applyFill="1" applyBorder="1" applyAlignment="1">
      <alignment horizontal="center" vertical="center"/>
    </xf>
    <xf numFmtId="0" fontId="33" fillId="0" borderId="0" xfId="19" applyFont="1" applyFill="1" applyAlignment="1">
      <alignment horizontal="left" vertical="center" wrapText="1"/>
    </xf>
    <xf numFmtId="49" fontId="39" fillId="0" borderId="0" xfId="25" applyNumberFormat="1" applyFont="1" applyFill="1" applyAlignment="1">
      <alignment horizontal="left" vertical="center" wrapText="1"/>
    </xf>
    <xf numFmtId="49" fontId="33" fillId="0" borderId="0" xfId="25" applyNumberFormat="1" applyFont="1" applyFill="1" applyAlignment="1">
      <alignment horizontal="left" vertical="center" wrapText="1"/>
    </xf>
    <xf numFmtId="0" fontId="13" fillId="0" borderId="1" xfId="19" applyFont="1" applyFill="1" applyBorder="1" applyAlignment="1">
      <alignment horizontal="center" vertical="center" textRotation="90"/>
    </xf>
    <xf numFmtId="0" fontId="14" fillId="0" borderId="3" xfId="19" applyNumberFormat="1" applyFont="1" applyFill="1" applyBorder="1" applyAlignment="1">
      <alignment horizontal="center" wrapText="1"/>
    </xf>
    <xf numFmtId="0" fontId="14" fillId="0" borderId="2" xfId="19" applyNumberFormat="1" applyFont="1" applyFill="1" applyBorder="1" applyAlignment="1">
      <alignment horizontal="center" wrapText="1"/>
    </xf>
    <xf numFmtId="0" fontId="13" fillId="0" borderId="12" xfId="19" applyFont="1" applyFill="1" applyBorder="1" applyAlignment="1">
      <alignment horizontal="center" vertical="center" textRotation="90" wrapText="1"/>
    </xf>
    <xf numFmtId="0" fontId="13" fillId="0" borderId="14" xfId="19" applyFont="1" applyFill="1" applyBorder="1" applyAlignment="1">
      <alignment horizontal="center" vertical="center" textRotation="90" wrapText="1"/>
    </xf>
    <xf numFmtId="0" fontId="13" fillId="0" borderId="67" xfId="19" applyFont="1" applyFill="1" applyBorder="1" applyAlignment="1">
      <alignment horizontal="center" vertical="center" textRotation="90" wrapText="1"/>
    </xf>
    <xf numFmtId="0" fontId="13" fillId="0" borderId="33" xfId="19" applyFont="1" applyFill="1" applyBorder="1" applyAlignment="1">
      <alignment horizontal="center" vertical="center" textRotation="90"/>
    </xf>
    <xf numFmtId="0" fontId="13" fillId="0" borderId="66" xfId="19" applyFont="1" applyFill="1" applyBorder="1" applyAlignment="1">
      <alignment horizontal="center" vertical="center" textRotation="90"/>
    </xf>
    <xf numFmtId="0" fontId="89" fillId="0" borderId="0" xfId="26" applyFont="1" applyAlignment="1">
      <alignment horizontal="left" vertical="center" wrapText="1"/>
    </xf>
    <xf numFmtId="0" fontId="66" fillId="0" borderId="21" xfId="26" applyFont="1" applyFill="1" applyBorder="1" applyAlignment="1">
      <alignment horizontal="center" vertical="center" wrapText="1"/>
    </xf>
    <xf numFmtId="0" fontId="85" fillId="0" borderId="59" xfId="26" applyFont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2" fillId="0" borderId="55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67" fontId="43" fillId="0" borderId="75" xfId="0" applyNumberFormat="1" applyFont="1" applyFill="1" applyBorder="1" applyAlignment="1">
      <alignment horizontal="center"/>
    </xf>
    <xf numFmtId="167" fontId="43" fillId="0" borderId="54" xfId="0" applyNumberFormat="1" applyFont="1" applyFill="1" applyBorder="1" applyAlignment="1">
      <alignment horizontal="center"/>
    </xf>
    <xf numFmtId="49" fontId="55" fillId="0" borderId="51" xfId="0" applyNumberFormat="1" applyFont="1" applyFill="1" applyBorder="1" applyAlignment="1">
      <alignment horizontal="center" vertical="center"/>
    </xf>
    <xf numFmtId="49" fontId="55" fillId="0" borderId="50" xfId="0" applyNumberFormat="1" applyFont="1" applyFill="1" applyBorder="1" applyAlignment="1">
      <alignment horizontal="center" vertical="center"/>
    </xf>
    <xf numFmtId="49" fontId="55" fillId="0" borderId="52" xfId="0" applyNumberFormat="1" applyFont="1" applyFill="1" applyBorder="1" applyAlignment="1">
      <alignment horizontal="center" vertical="center"/>
    </xf>
    <xf numFmtId="167" fontId="43" fillId="0" borderId="53" xfId="0" applyNumberFormat="1" applyFont="1" applyFill="1" applyBorder="1" applyAlignment="1">
      <alignment horizontal="center" vertical="center"/>
    </xf>
    <xf numFmtId="167" fontId="43" fillId="0" borderId="13" xfId="0" applyNumberFormat="1" applyFont="1" applyFill="1" applyBorder="1" applyAlignment="1">
      <alignment horizontal="center" vertical="center"/>
    </xf>
    <xf numFmtId="167" fontId="43" fillId="0" borderId="41" xfId="0" applyNumberFormat="1" applyFont="1" applyFill="1" applyBorder="1" applyAlignment="1">
      <alignment horizontal="center" vertical="center"/>
    </xf>
    <xf numFmtId="167" fontId="43" fillId="0" borderId="20" xfId="0" applyNumberFormat="1" applyFont="1" applyFill="1" applyBorder="1" applyAlignment="1">
      <alignment horizontal="center" vertical="center"/>
    </xf>
    <xf numFmtId="167" fontId="43" fillId="0" borderId="16" xfId="0" applyNumberFormat="1" applyFont="1" applyFill="1" applyBorder="1" applyAlignment="1">
      <alignment horizontal="center" vertical="center"/>
    </xf>
    <xf numFmtId="167" fontId="43" fillId="0" borderId="43" xfId="0" applyNumberFormat="1" applyFont="1" applyFill="1" applyBorder="1" applyAlignment="1">
      <alignment horizontal="center" vertical="center"/>
    </xf>
    <xf numFmtId="167" fontId="43" fillId="0" borderId="45" xfId="0" applyNumberFormat="1" applyFont="1" applyFill="1" applyBorder="1" applyAlignment="1">
      <alignment horizontal="center"/>
    </xf>
    <xf numFmtId="0" fontId="49" fillId="0" borderId="55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168" fontId="55" fillId="0" borderId="57" xfId="0" applyNumberFormat="1" applyFont="1" applyFill="1" applyBorder="1" applyAlignment="1">
      <alignment horizontal="left" vertical="top" wrapText="1"/>
    </xf>
    <xf numFmtId="168" fontId="55" fillId="0" borderId="61" xfId="0" applyNumberFormat="1" applyFont="1" applyFill="1" applyBorder="1" applyAlignment="1">
      <alignment horizontal="left" vertical="top" wrapText="1"/>
    </xf>
    <xf numFmtId="167" fontId="43" fillId="0" borderId="61" xfId="0" applyNumberFormat="1" applyFont="1" applyFill="1" applyBorder="1" applyAlignment="1">
      <alignment horizontal="center" vertical="center"/>
    </xf>
    <xf numFmtId="168" fontId="55" fillId="0" borderId="29" xfId="0" applyNumberFormat="1" applyFont="1" applyFill="1" applyBorder="1" applyAlignment="1">
      <alignment horizontal="left" vertical="top" wrapText="1"/>
    </xf>
    <xf numFmtId="168" fontId="55" fillId="0" borderId="19" xfId="0" applyNumberFormat="1" applyFont="1" applyFill="1" applyBorder="1" applyAlignment="1">
      <alignment horizontal="left" vertical="top" wrapText="1"/>
    </xf>
    <xf numFmtId="167" fontId="43" fillId="0" borderId="19" xfId="0" applyNumberFormat="1" applyFont="1" applyFill="1" applyBorder="1" applyAlignment="1">
      <alignment horizontal="center" vertical="center"/>
    </xf>
    <xf numFmtId="168" fontId="55" fillId="0" borderId="66" xfId="0" applyNumberFormat="1" applyFont="1" applyFill="1" applyBorder="1" applyAlignment="1">
      <alignment horizontal="left" vertical="top" wrapText="1"/>
    </xf>
    <xf numFmtId="168" fontId="55" fillId="0" borderId="69" xfId="0" applyNumberFormat="1" applyFont="1" applyFill="1" applyBorder="1" applyAlignment="1">
      <alignment horizontal="left" vertical="top" wrapText="1"/>
    </xf>
    <xf numFmtId="167" fontId="43" fillId="0" borderId="69" xfId="0" applyNumberFormat="1" applyFont="1" applyFill="1" applyBorder="1" applyAlignment="1">
      <alignment horizontal="center"/>
    </xf>
    <xf numFmtId="0" fontId="43" fillId="0" borderId="31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0" fontId="43" fillId="0" borderId="77" xfId="0" applyFont="1" applyFill="1" applyBorder="1" applyAlignment="1">
      <alignment horizontal="left"/>
    </xf>
    <xf numFmtId="167" fontId="43" fillId="0" borderId="56" xfId="0" applyNumberFormat="1" applyFont="1" applyFill="1" applyBorder="1" applyAlignment="1">
      <alignment horizontal="center"/>
    </xf>
    <xf numFmtId="167" fontId="43" fillId="0" borderId="77" xfId="0" applyNumberFormat="1" applyFont="1" applyFill="1" applyBorder="1" applyAlignment="1">
      <alignment horizontal="center"/>
    </xf>
    <xf numFmtId="167" fontId="43" fillId="0" borderId="9" xfId="0" applyNumberFormat="1" applyFont="1" applyFill="1" applyBorder="1" applyAlignment="1">
      <alignment horizontal="center"/>
    </xf>
    <xf numFmtId="167" fontId="43" fillId="0" borderId="40" xfId="0" applyNumberFormat="1" applyFont="1" applyFill="1" applyBorder="1" applyAlignment="1">
      <alignment horizontal="center"/>
    </xf>
    <xf numFmtId="0" fontId="43" fillId="0" borderId="33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left"/>
    </xf>
    <xf numFmtId="0" fontId="43" fillId="0" borderId="35" xfId="0" applyFont="1" applyFill="1" applyBorder="1" applyAlignment="1">
      <alignment horizontal="left"/>
    </xf>
    <xf numFmtId="167" fontId="43" fillId="0" borderId="25" xfId="0" applyNumberFormat="1" applyFont="1" applyFill="1" applyBorder="1" applyAlignment="1">
      <alignment horizontal="center"/>
    </xf>
    <xf numFmtId="167" fontId="43" fillId="0" borderId="35" xfId="0" applyNumberFormat="1" applyFont="1" applyFill="1" applyBorder="1" applyAlignment="1">
      <alignment horizontal="center"/>
    </xf>
    <xf numFmtId="167" fontId="43" fillId="0" borderId="21" xfId="0" applyNumberFormat="1" applyFont="1" applyFill="1" applyBorder="1" applyAlignment="1">
      <alignment horizontal="center"/>
    </xf>
    <xf numFmtId="167" fontId="43" fillId="0" borderId="48" xfId="0" applyNumberFormat="1" applyFont="1" applyFill="1" applyBorder="1" applyAlignment="1">
      <alignment horizontal="center"/>
    </xf>
    <xf numFmtId="167" fontId="43" fillId="0" borderId="20" xfId="0" applyNumberFormat="1" applyFont="1" applyFill="1" applyBorder="1" applyAlignment="1">
      <alignment horizontal="center"/>
    </xf>
    <xf numFmtId="167" fontId="43" fillId="0" borderId="16" xfId="0" applyNumberFormat="1" applyFont="1" applyFill="1" applyBorder="1" applyAlignment="1">
      <alignment horizontal="center"/>
    </xf>
    <xf numFmtId="167" fontId="43" fillId="0" borderId="19" xfId="0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left" wrapText="1"/>
    </xf>
    <xf numFmtId="0" fontId="43" fillId="0" borderId="16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left"/>
    </xf>
    <xf numFmtId="167" fontId="43" fillId="0" borderId="43" xfId="0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left"/>
    </xf>
    <xf numFmtId="0" fontId="55" fillId="0" borderId="29" xfId="0" applyFont="1" applyFill="1" applyBorder="1" applyAlignment="1">
      <alignment horizontal="left"/>
    </xf>
    <xf numFmtId="0" fontId="55" fillId="0" borderId="16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167" fontId="55" fillId="0" borderId="20" xfId="0" applyNumberFormat="1" applyFont="1" applyFill="1" applyBorder="1" applyAlignment="1">
      <alignment horizontal="center"/>
    </xf>
    <xf numFmtId="167" fontId="55" fillId="0" borderId="19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/>
    </xf>
    <xf numFmtId="167" fontId="55" fillId="0" borderId="43" xfId="0" applyNumberFormat="1" applyFont="1" applyFill="1" applyBorder="1" applyAlignment="1">
      <alignment horizontal="center"/>
    </xf>
    <xf numFmtId="0" fontId="55" fillId="0" borderId="57" xfId="0" applyFont="1" applyFill="1" applyBorder="1" applyAlignment="1">
      <alignment horizontal="left"/>
    </xf>
    <xf numFmtId="0" fontId="55" fillId="0" borderId="13" xfId="0" applyFont="1" applyFill="1" applyBorder="1" applyAlignment="1">
      <alignment horizontal="left"/>
    </xf>
    <xf numFmtId="0" fontId="55" fillId="0" borderId="61" xfId="0" applyFont="1" applyFill="1" applyBorder="1" applyAlignment="1">
      <alignment horizontal="left"/>
    </xf>
    <xf numFmtId="167" fontId="55" fillId="0" borderId="53" xfId="0" applyNumberFormat="1" applyFont="1" applyFill="1" applyBorder="1" applyAlignment="1">
      <alignment horizontal="center"/>
    </xf>
    <xf numFmtId="167" fontId="55" fillId="0" borderId="61" xfId="0" applyNumberFormat="1" applyFont="1" applyFill="1" applyBorder="1" applyAlignment="1">
      <alignment horizontal="center"/>
    </xf>
    <xf numFmtId="167" fontId="55" fillId="0" borderId="13" xfId="0" applyNumberFormat="1" applyFont="1" applyFill="1" applyBorder="1" applyAlignment="1">
      <alignment horizontal="center"/>
    </xf>
    <xf numFmtId="167" fontId="55" fillId="0" borderId="41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61" xfId="0" applyFont="1" applyFill="1" applyBorder="1" applyAlignment="1">
      <alignment horizontal="center"/>
    </xf>
    <xf numFmtId="0" fontId="55" fillId="0" borderId="74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38" xfId="0" applyFont="1" applyFill="1" applyBorder="1" applyAlignment="1">
      <alignment horizontal="center" wrapText="1"/>
    </xf>
    <xf numFmtId="0" fontId="55" fillId="0" borderId="56" xfId="0" applyFont="1" applyFill="1" applyBorder="1" applyAlignment="1">
      <alignment horizontal="center" wrapText="1"/>
    </xf>
    <xf numFmtId="0" fontId="55" fillId="0" borderId="9" xfId="0" applyFont="1" applyFill="1" applyBorder="1" applyAlignment="1">
      <alignment horizontal="center" wrapText="1"/>
    </xf>
    <xf numFmtId="0" fontId="55" fillId="0" borderId="40" xfId="0" applyFont="1" applyFill="1" applyBorder="1" applyAlignment="1">
      <alignment horizontal="center" wrapText="1"/>
    </xf>
    <xf numFmtId="0" fontId="55" fillId="0" borderId="75" xfId="0" applyFont="1" applyFill="1" applyBorder="1" applyAlignment="1">
      <alignment horizontal="center" wrapText="1"/>
    </xf>
    <xf numFmtId="0" fontId="55" fillId="0" borderId="69" xfId="0" applyFont="1" applyFill="1" applyBorder="1" applyAlignment="1">
      <alignment horizontal="center" wrapText="1"/>
    </xf>
    <xf numFmtId="0" fontId="55" fillId="0" borderId="75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168" fontId="55" fillId="0" borderId="16" xfId="0" applyNumberFormat="1" applyFont="1" applyFill="1" applyBorder="1" applyAlignment="1">
      <alignment horizontal="left" vertical="top" wrapText="1"/>
    </xf>
    <xf numFmtId="168" fontId="55" fillId="0" borderId="54" xfId="0" applyNumberFormat="1" applyFont="1" applyFill="1" applyBorder="1" applyAlignment="1">
      <alignment horizontal="left" vertical="top" wrapText="1"/>
    </xf>
    <xf numFmtId="0" fontId="55" fillId="0" borderId="54" xfId="0" applyFont="1" applyFill="1" applyBorder="1" applyAlignment="1">
      <alignment horizontal="center"/>
    </xf>
    <xf numFmtId="0" fontId="55" fillId="0" borderId="55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168" fontId="55" fillId="0" borderId="13" xfId="0" applyNumberFormat="1" applyFont="1" applyFill="1" applyBorder="1" applyAlignment="1">
      <alignment horizontal="left" vertical="top" wrapText="1"/>
    </xf>
    <xf numFmtId="49" fontId="55" fillId="0" borderId="73" xfId="0" applyNumberFormat="1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168" fontId="55" fillId="0" borderId="36" xfId="0" applyNumberFormat="1" applyFont="1" applyFill="1" applyBorder="1" applyAlignment="1">
      <alignment vertical="center" wrapText="1"/>
    </xf>
    <xf numFmtId="168" fontId="55" fillId="0" borderId="15" xfId="0" applyNumberFormat="1" applyFont="1" applyFill="1" applyBorder="1" applyAlignment="1">
      <alignment vertical="center" wrapText="1"/>
    </xf>
    <xf numFmtId="168" fontId="55" fillId="0" borderId="4" xfId="0" applyNumberFormat="1" applyFont="1" applyFill="1" applyBorder="1" applyAlignment="1">
      <alignment vertical="center" wrapText="1"/>
    </xf>
    <xf numFmtId="168" fontId="55" fillId="0" borderId="0" xfId="0" applyNumberFormat="1" applyFont="1" applyFill="1" applyBorder="1" applyAlignment="1">
      <alignment vertical="center" wrapText="1"/>
    </xf>
    <xf numFmtId="168" fontId="55" fillId="0" borderId="31" xfId="0" applyNumberFormat="1" applyFont="1" applyFill="1" applyBorder="1" applyAlignment="1">
      <alignment vertical="center" wrapText="1"/>
    </xf>
    <xf numFmtId="168" fontId="55" fillId="0" borderId="9" xfId="0" applyNumberFormat="1" applyFont="1" applyFill="1" applyBorder="1" applyAlignment="1">
      <alignment vertical="center" wrapText="1"/>
    </xf>
    <xf numFmtId="167" fontId="43" fillId="0" borderId="46" xfId="0" applyNumberFormat="1" applyFont="1" applyFill="1" applyBorder="1" applyAlignment="1">
      <alignment horizontal="center" vertical="center"/>
    </xf>
    <xf numFmtId="167" fontId="43" fillId="0" borderId="80" xfId="0" applyNumberFormat="1" applyFont="1" applyFill="1" applyBorder="1" applyAlignment="1">
      <alignment horizontal="center" vertical="center"/>
    </xf>
    <xf numFmtId="167" fontId="43" fillId="0" borderId="24" xfId="0" applyNumberFormat="1" applyFont="1" applyFill="1" applyBorder="1" applyAlignment="1">
      <alignment horizontal="center" vertical="center"/>
    </xf>
    <xf numFmtId="167" fontId="43" fillId="0" borderId="62" xfId="0" applyNumberFormat="1" applyFont="1" applyFill="1" applyBorder="1" applyAlignment="1">
      <alignment horizontal="center" vertical="center"/>
    </xf>
    <xf numFmtId="167" fontId="43" fillId="0" borderId="7" xfId="0" applyNumberFormat="1" applyFont="1" applyFill="1" applyBorder="1" applyAlignment="1">
      <alignment horizontal="center" vertical="center"/>
    </xf>
    <xf numFmtId="167" fontId="43" fillId="0" borderId="79" xfId="0" applyNumberFormat="1" applyFont="1" applyFill="1" applyBorder="1" applyAlignment="1">
      <alignment horizontal="center" vertical="center"/>
    </xf>
    <xf numFmtId="170" fontId="43" fillId="0" borderId="26" xfId="1" applyNumberFormat="1" applyFont="1" applyFill="1" applyBorder="1" applyAlignment="1">
      <alignment horizontal="center" vertical="center"/>
    </xf>
    <xf numFmtId="170" fontId="43" fillId="0" borderId="8" xfId="1" applyNumberFormat="1" applyFont="1" applyFill="1" applyBorder="1" applyAlignment="1">
      <alignment horizontal="center" vertical="center"/>
    </xf>
    <xf numFmtId="170" fontId="43" fillId="0" borderId="56" xfId="1" applyNumberFormat="1" applyFont="1" applyFill="1" applyBorder="1" applyAlignment="1">
      <alignment horizontal="center" vertical="center"/>
    </xf>
    <xf numFmtId="170" fontId="43" fillId="0" borderId="18" xfId="1" applyNumberFormat="1" applyFont="1" applyFill="1" applyBorder="1" applyAlignment="1">
      <alignment horizontal="center" vertical="center"/>
    </xf>
    <xf numFmtId="170" fontId="43" fillId="0" borderId="68" xfId="1" applyNumberFormat="1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1" fontId="55" fillId="0" borderId="71" xfId="0" applyNumberFormat="1" applyFont="1" applyFill="1" applyBorder="1" applyAlignment="1">
      <alignment horizontal="center" vertical="center"/>
    </xf>
    <xf numFmtId="1" fontId="55" fillId="0" borderId="42" xfId="0" applyNumberFormat="1" applyFont="1" applyFill="1" applyBorder="1" applyAlignment="1">
      <alignment horizontal="center" vertical="center"/>
    </xf>
    <xf numFmtId="1" fontId="55" fillId="0" borderId="78" xfId="0" applyNumberFormat="1" applyFont="1" applyFill="1" applyBorder="1" applyAlignment="1">
      <alignment horizontal="center" vertical="center"/>
    </xf>
    <xf numFmtId="1" fontId="55" fillId="0" borderId="70" xfId="0" applyNumberFormat="1" applyFont="1" applyFill="1" applyBorder="1" applyAlignment="1">
      <alignment horizontal="center" vertical="center"/>
    </xf>
    <xf numFmtId="1" fontId="55" fillId="0" borderId="74" xfId="0" applyNumberFormat="1" applyFont="1" applyFill="1" applyBorder="1" applyAlignment="1">
      <alignment horizontal="center" vertical="center"/>
    </xf>
    <xf numFmtId="1" fontId="55" fillId="0" borderId="25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60" xfId="0" applyFont="1" applyFill="1" applyBorder="1" applyAlignment="1">
      <alignment horizontal="center"/>
    </xf>
    <xf numFmtId="170" fontId="43" fillId="0" borderId="37" xfId="1" applyNumberFormat="1" applyFont="1" applyFill="1" applyBorder="1" applyAlignment="1">
      <alignment horizontal="center" vertical="center"/>
    </xf>
    <xf numFmtId="170" fontId="43" fillId="0" borderId="47" xfId="1" applyNumberFormat="1" applyFont="1" applyFill="1" applyBorder="1" applyAlignment="1">
      <alignment horizontal="center" vertical="center"/>
    </xf>
    <xf numFmtId="170" fontId="43" fillId="0" borderId="30" xfId="1" applyNumberFormat="1" applyFont="1" applyFill="1" applyBorder="1" applyAlignment="1">
      <alignment horizontal="center" vertical="center"/>
    </xf>
    <xf numFmtId="1" fontId="55" fillId="0" borderId="72" xfId="0" applyNumberFormat="1" applyFont="1" applyFill="1" applyBorder="1" applyAlignment="1">
      <alignment horizontal="center" vertical="center"/>
    </xf>
    <xf numFmtId="1" fontId="55" fillId="0" borderId="34" xfId="0" applyNumberFormat="1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left"/>
    </xf>
    <xf numFmtId="0" fontId="55" fillId="0" borderId="54" xfId="0" applyFont="1" applyFill="1" applyBorder="1" applyAlignment="1">
      <alignment horizontal="left"/>
    </xf>
    <xf numFmtId="0" fontId="55" fillId="0" borderId="69" xfId="0" applyFont="1" applyFill="1" applyBorder="1" applyAlignment="1">
      <alignment horizontal="left"/>
    </xf>
    <xf numFmtId="0" fontId="49" fillId="0" borderId="9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wrapText="1"/>
    </xf>
    <xf numFmtId="0" fontId="55" fillId="0" borderId="5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 wrapText="1"/>
    </xf>
    <xf numFmtId="0" fontId="55" fillId="0" borderId="2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left" vertical="center" wrapText="1"/>
    </xf>
    <xf numFmtId="49" fontId="55" fillId="0" borderId="5" xfId="0" applyNumberFormat="1" applyFont="1" applyFill="1" applyBorder="1" applyAlignment="1">
      <alignment vertical="center" wrapText="1"/>
    </xf>
    <xf numFmtId="0" fontId="8" fillId="0" borderId="76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vertical="center" wrapText="1"/>
    </xf>
    <xf numFmtId="0" fontId="8" fillId="0" borderId="77" xfId="0" applyFont="1" applyFill="1" applyBorder="1" applyAlignment="1">
      <alignment vertical="center"/>
    </xf>
    <xf numFmtId="167" fontId="43" fillId="0" borderId="78" xfId="0" applyNumberFormat="1" applyFont="1" applyFill="1" applyBorder="1" applyAlignment="1">
      <alignment horizontal="center" vertical="center"/>
    </xf>
    <xf numFmtId="167" fontId="43" fillId="0" borderId="74" xfId="0" applyNumberFormat="1" applyFont="1" applyFill="1" applyBorder="1" applyAlignment="1">
      <alignment horizontal="center" vertical="center"/>
    </xf>
    <xf numFmtId="167" fontId="43" fillId="0" borderId="8" xfId="0" applyNumberFormat="1" applyFont="1" applyFill="1" applyBorder="1" applyAlignment="1">
      <alignment horizontal="center" vertical="center"/>
    </xf>
    <xf numFmtId="167" fontId="43" fillId="0" borderId="56" xfId="0" applyNumberFormat="1" applyFont="1" applyFill="1" applyBorder="1" applyAlignment="1">
      <alignment horizontal="center" vertical="center"/>
    </xf>
    <xf numFmtId="167" fontId="43" fillId="0" borderId="75" xfId="0" applyNumberFormat="1" applyFont="1" applyFill="1" applyBorder="1" applyAlignment="1">
      <alignment horizontal="center" vertical="center"/>
    </xf>
    <xf numFmtId="167" fontId="43" fillId="0" borderId="72" xfId="0" applyNumberFormat="1" applyFont="1" applyFill="1" applyBorder="1" applyAlignment="1">
      <alignment horizontal="center" vertical="center"/>
    </xf>
    <xf numFmtId="167" fontId="43" fillId="0" borderId="47" xfId="0" applyNumberFormat="1" applyFont="1" applyFill="1" applyBorder="1" applyAlignment="1">
      <alignment horizontal="center" vertical="center"/>
    </xf>
    <xf numFmtId="167" fontId="43" fillId="0" borderId="40" xfId="0" applyNumberFormat="1" applyFont="1" applyFill="1" applyBorder="1" applyAlignment="1">
      <alignment horizontal="center" vertical="center"/>
    </xf>
    <xf numFmtId="167" fontId="43" fillId="0" borderId="30" xfId="0" applyNumberFormat="1" applyFont="1" applyFill="1" applyBorder="1" applyAlignment="1">
      <alignment horizontal="center" vertical="center"/>
    </xf>
    <xf numFmtId="167" fontId="43" fillId="0" borderId="58" xfId="0" applyNumberFormat="1" applyFont="1" applyFill="1" applyBorder="1" applyAlignment="1">
      <alignment horizontal="center" vertical="center"/>
    </xf>
    <xf numFmtId="167" fontId="43" fillId="0" borderId="18" xfId="0" applyNumberFormat="1" applyFont="1" applyFill="1" applyBorder="1" applyAlignment="1">
      <alignment horizontal="center" vertical="center"/>
    </xf>
    <xf numFmtId="167" fontId="43" fillId="0" borderId="68" xfId="0" applyNumberFormat="1" applyFont="1" applyFill="1" applyBorder="1" applyAlignment="1">
      <alignment horizontal="center" vertical="center"/>
    </xf>
    <xf numFmtId="168" fontId="55" fillId="0" borderId="5" xfId="0" applyNumberFormat="1" applyFont="1" applyFill="1" applyBorder="1" applyAlignment="1">
      <alignment vertical="center" wrapText="1"/>
    </xf>
    <xf numFmtId="168" fontId="55" fillId="0" borderId="76" xfId="0" applyNumberFormat="1" applyFont="1" applyFill="1" applyBorder="1" applyAlignment="1">
      <alignment vertical="center" wrapText="1"/>
    </xf>
    <xf numFmtId="168" fontId="55" fillId="0" borderId="6" xfId="0" applyNumberFormat="1" applyFont="1" applyFill="1" applyBorder="1" applyAlignment="1">
      <alignment vertical="center" wrapText="1"/>
    </xf>
    <xf numFmtId="168" fontId="55" fillId="0" borderId="77" xfId="0" applyNumberFormat="1" applyFont="1" applyFill="1" applyBorder="1" applyAlignment="1">
      <alignment vertical="center" wrapText="1"/>
    </xf>
    <xf numFmtId="170" fontId="43" fillId="0" borderId="74" xfId="1" applyNumberFormat="1" applyFont="1" applyFill="1" applyBorder="1" applyAlignment="1">
      <alignment horizontal="center" vertical="center"/>
    </xf>
    <xf numFmtId="170" fontId="43" fillId="0" borderId="53" xfId="1" applyNumberFormat="1" applyFont="1" applyFill="1" applyBorder="1" applyAlignment="1">
      <alignment horizontal="center" vertical="center"/>
    </xf>
    <xf numFmtId="170" fontId="43" fillId="0" borderId="20" xfId="1" applyNumberFormat="1" applyFont="1" applyFill="1" applyBorder="1" applyAlignment="1">
      <alignment horizontal="center" vertical="center"/>
    </xf>
    <xf numFmtId="170" fontId="43" fillId="0" borderId="75" xfId="1" applyNumberFormat="1" applyFont="1" applyFill="1" applyBorder="1" applyAlignment="1">
      <alignment horizontal="center" vertical="center"/>
    </xf>
    <xf numFmtId="170" fontId="43" fillId="0" borderId="58" xfId="1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" fontId="55" fillId="0" borderId="24" xfId="0" applyNumberFormat="1" applyFont="1" applyFill="1" applyBorder="1" applyAlignment="1">
      <alignment horizontal="center" vertical="center"/>
    </xf>
    <xf numFmtId="1" fontId="55" fillId="0" borderId="79" xfId="0" applyNumberFormat="1" applyFont="1" applyFill="1" applyBorder="1" applyAlignment="1">
      <alignment horizontal="center" vertical="center"/>
    </xf>
    <xf numFmtId="1" fontId="55" fillId="0" borderId="56" xfId="0" applyNumberFormat="1" applyFont="1" applyFill="1" applyBorder="1" applyAlignment="1">
      <alignment horizontal="center" vertical="center"/>
    </xf>
    <xf numFmtId="1" fontId="55" fillId="0" borderId="3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59" xfId="0" applyNumberFormat="1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60" xfId="0" applyNumberFormat="1" applyFont="1" applyFill="1" applyBorder="1" applyAlignment="1">
      <alignment horizontal="center" vertical="center" wrapText="1"/>
    </xf>
    <xf numFmtId="2" fontId="40" fillId="0" borderId="60" xfId="0" applyNumberFormat="1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/>
    </xf>
    <xf numFmtId="2" fontId="40" fillId="0" borderId="59" xfId="0" applyNumberFormat="1" applyFont="1" applyFill="1" applyBorder="1" applyAlignment="1">
      <alignment horizontal="center" vertical="center" wrapText="1"/>
    </xf>
    <xf numFmtId="49" fontId="40" fillId="0" borderId="44" xfId="0" applyNumberFormat="1" applyFont="1" applyFill="1" applyBorder="1" applyAlignment="1">
      <alignment horizontal="center" vertical="center" wrapText="1"/>
    </xf>
    <xf numFmtId="49" fontId="40" fillId="0" borderId="65" xfId="0" applyNumberFormat="1" applyFont="1" applyFill="1" applyBorder="1" applyAlignment="1">
      <alignment horizontal="center" vertical="center" wrapText="1"/>
    </xf>
    <xf numFmtId="2" fontId="40" fillId="0" borderId="65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 wrapText="1"/>
    </xf>
    <xf numFmtId="0" fontId="40" fillId="0" borderId="68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2" fontId="40" fillId="0" borderId="5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wrapText="1"/>
    </xf>
    <xf numFmtId="2" fontId="40" fillId="0" borderId="65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0" fontId="40" fillId="0" borderId="59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 vertical="top" wrapText="1"/>
    </xf>
    <xf numFmtId="0" fontId="40" fillId="0" borderId="65" xfId="0" applyFont="1" applyFill="1" applyBorder="1" applyAlignment="1">
      <alignment horizontal="center" vertical="top" wrapText="1"/>
    </xf>
    <xf numFmtId="0" fontId="40" fillId="0" borderId="68" xfId="0" applyFont="1" applyFill="1" applyBorder="1" applyAlignment="1">
      <alignment horizontal="center" vertical="top" wrapText="1"/>
    </xf>
    <xf numFmtId="0" fontId="40" fillId="0" borderId="66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0" fontId="40" fillId="0" borderId="45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/>
    </xf>
    <xf numFmtId="0" fontId="40" fillId="0" borderId="65" xfId="0" applyFont="1" applyFill="1" applyBorder="1" applyAlignment="1">
      <alignment horizontal="center"/>
    </xf>
    <xf numFmtId="0" fontId="40" fillId="0" borderId="68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 vertical="top" wrapText="1"/>
    </xf>
    <xf numFmtId="0" fontId="40" fillId="0" borderId="70" xfId="0" applyFont="1" applyFill="1" applyBorder="1" applyAlignment="1">
      <alignment horizontal="center" vertical="top" wrapText="1"/>
    </xf>
    <xf numFmtId="0" fontId="40" fillId="0" borderId="34" xfId="0" applyFont="1" applyFill="1" applyBorder="1" applyAlignment="1">
      <alignment horizontal="center" vertical="top" wrapText="1"/>
    </xf>
    <xf numFmtId="0" fontId="40" fillId="0" borderId="57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70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0" fontId="40" fillId="0" borderId="64" xfId="0" applyFont="1" applyFill="1" applyBorder="1" applyAlignment="1">
      <alignment horizontal="center" vertical="top" wrapText="1"/>
    </xf>
    <xf numFmtId="0" fontId="40" fillId="0" borderId="28" xfId="0" applyFont="1" applyFill="1" applyBorder="1" applyAlignment="1">
      <alignment horizontal="center" vertical="top" wrapText="1"/>
    </xf>
    <xf numFmtId="0" fontId="53" fillId="0" borderId="73" xfId="0" applyFont="1" applyFill="1" applyBorder="1" applyAlignment="1">
      <alignment horizontal="center" vertical="top" wrapText="1"/>
    </xf>
    <xf numFmtId="0" fontId="53" fillId="0" borderId="64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 wrapText="1"/>
    </xf>
    <xf numFmtId="0" fontId="53" fillId="0" borderId="55" xfId="0" applyFont="1" applyFill="1" applyBorder="1" applyAlignment="1">
      <alignment horizontal="center" vertical="top" wrapText="1"/>
    </xf>
    <xf numFmtId="0" fontId="53" fillId="0" borderId="50" xfId="0" applyFont="1" applyFill="1" applyBorder="1" applyAlignment="1">
      <alignment horizontal="center" vertical="top" wrapText="1"/>
    </xf>
    <xf numFmtId="0" fontId="53" fillId="0" borderId="52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40" fillId="0" borderId="55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center" vertical="top" wrapText="1"/>
    </xf>
    <xf numFmtId="0" fontId="40" fillId="0" borderId="52" xfId="0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167" fontId="40" fillId="0" borderId="55" xfId="0" applyNumberFormat="1" applyFont="1" applyFill="1" applyBorder="1" applyAlignment="1">
      <alignment horizontal="center" vertical="center"/>
    </xf>
    <xf numFmtId="167" fontId="40" fillId="0" borderId="50" xfId="0" applyNumberFormat="1" applyFont="1" applyFill="1" applyBorder="1" applyAlignment="1">
      <alignment horizontal="center" vertical="center"/>
    </xf>
    <xf numFmtId="167" fontId="40" fillId="0" borderId="52" xfId="0" applyNumberFormat="1" applyFont="1" applyFill="1" applyBorder="1" applyAlignment="1">
      <alignment horizontal="center" vertical="center"/>
    </xf>
    <xf numFmtId="2" fontId="40" fillId="0" borderId="55" xfId="0" applyNumberFormat="1" applyFont="1" applyFill="1" applyBorder="1" applyAlignment="1">
      <alignment horizontal="center" vertical="center"/>
    </xf>
    <xf numFmtId="2" fontId="40" fillId="0" borderId="50" xfId="0" applyNumberFormat="1" applyFont="1" applyFill="1" applyBorder="1" applyAlignment="1">
      <alignment horizontal="center" vertical="center"/>
    </xf>
    <xf numFmtId="2" fontId="40" fillId="0" borderId="52" xfId="0" applyNumberFormat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4" fontId="40" fillId="0" borderId="4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4" fontId="40" fillId="0" borderId="39" xfId="0" applyNumberFormat="1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38" xfId="0" applyFont="1" applyFill="1" applyBorder="1" applyAlignment="1">
      <alignment horizontal="center" vertical="top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167" fontId="40" fillId="0" borderId="5" xfId="0" applyNumberFormat="1" applyFont="1" applyFill="1" applyBorder="1" applyAlignment="1">
      <alignment horizontal="center" vertical="center"/>
    </xf>
    <xf numFmtId="167" fontId="40" fillId="0" borderId="10" xfId="0" applyNumberFormat="1" applyFont="1" applyFill="1" applyBorder="1" applyAlignment="1">
      <alignment horizontal="center" vertical="center"/>
    </xf>
    <xf numFmtId="167" fontId="40" fillId="0" borderId="38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/>
    <xf numFmtId="0" fontId="93" fillId="0" borderId="0" xfId="0" applyFont="1" applyFill="1" applyBorder="1" applyAlignment="1"/>
    <xf numFmtId="0" fontId="94" fillId="0" borderId="0" xfId="0" applyFont="1" applyFill="1" applyBorder="1"/>
    <xf numFmtId="0" fontId="95" fillId="0" borderId="0" xfId="0" applyFont="1" applyFill="1" applyBorder="1"/>
    <xf numFmtId="0" fontId="96" fillId="0" borderId="0" xfId="0" applyFont="1" applyFill="1" applyBorder="1"/>
    <xf numFmtId="3" fontId="97" fillId="0" borderId="0" xfId="0" applyNumberFormat="1" applyFont="1" applyFill="1" applyBorder="1" applyAlignment="1">
      <alignment horizontal="center" vertical="center"/>
    </xf>
    <xf numFmtId="167" fontId="94" fillId="0" borderId="0" xfId="0" applyNumberFormat="1" applyFont="1" applyFill="1" applyBorder="1" applyAlignment="1">
      <alignment horizontal="left"/>
    </xf>
    <xf numFmtId="0" fontId="96" fillId="0" borderId="0" xfId="0" applyFont="1" applyFill="1" applyBorder="1" applyAlignment="1">
      <alignment horizontal="left"/>
    </xf>
    <xf numFmtId="166" fontId="97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167" fontId="98" fillId="0" borderId="0" xfId="0" applyNumberFormat="1" applyFont="1" applyFill="1" applyBorder="1" applyAlignment="1">
      <alignment horizontal="center"/>
    </xf>
    <xf numFmtId="166" fontId="98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/>
    <xf numFmtId="166" fontId="98" fillId="0" borderId="0" xfId="0" applyNumberFormat="1" applyFont="1" applyFill="1" applyBorder="1"/>
    <xf numFmtId="167" fontId="97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/>
    <xf numFmtId="0" fontId="97" fillId="0" borderId="0" xfId="0" applyFont="1" applyFill="1" applyBorder="1"/>
    <xf numFmtId="166" fontId="97" fillId="0" borderId="0" xfId="0" applyNumberFormat="1" applyFont="1" applyFill="1" applyBorder="1" applyAlignment="1">
      <alignment horizontal="center" vertical="center"/>
    </xf>
    <xf numFmtId="3" fontId="99" fillId="0" borderId="0" xfId="0" applyNumberFormat="1" applyFont="1" applyFill="1" applyBorder="1" applyAlignment="1">
      <alignment horizontal="center"/>
    </xf>
    <xf numFmtId="3" fontId="96" fillId="0" borderId="0" xfId="0" applyNumberFormat="1" applyFont="1" applyFill="1" applyBorder="1" applyAlignment="1">
      <alignment horizontal="center"/>
    </xf>
    <xf numFmtId="167" fontId="94" fillId="0" borderId="0" xfId="0" applyNumberFormat="1" applyFont="1" applyFill="1" applyBorder="1"/>
    <xf numFmtId="2" fontId="94" fillId="0" borderId="0" xfId="0" applyNumberFormat="1" applyFont="1" applyFill="1" applyBorder="1" applyAlignment="1">
      <alignment horizontal="left"/>
    </xf>
    <xf numFmtId="0" fontId="94" fillId="0" borderId="0" xfId="0" applyFont="1" applyFill="1" applyBorder="1" applyAlignment="1">
      <alignment vertical="center"/>
    </xf>
    <xf numFmtId="14" fontId="94" fillId="0" borderId="0" xfId="0" applyNumberFormat="1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166" fontId="99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center" vertical="center" wrapText="1"/>
    </xf>
    <xf numFmtId="0" fontId="91" fillId="0" borderId="0" xfId="10" applyFont="1" applyFill="1" applyBorder="1"/>
    <xf numFmtId="0" fontId="94" fillId="0" borderId="0" xfId="0" applyFont="1" applyFill="1" applyBorder="1" applyAlignment="1">
      <alignment horizontal="center"/>
    </xf>
    <xf numFmtId="0" fontId="91" fillId="0" borderId="0" xfId="7" applyFont="1" applyFill="1" applyBorder="1"/>
    <xf numFmtId="0" fontId="105" fillId="0" borderId="0" xfId="0" applyFont="1" applyFill="1" applyBorder="1" applyAlignment="1">
      <alignment horizontal="left" wrapText="1"/>
    </xf>
    <xf numFmtId="167" fontId="105" fillId="0" borderId="0" xfId="17" applyNumberFormat="1" applyFont="1" applyFill="1" applyBorder="1" applyAlignment="1">
      <alignment horizontal="center" wrapText="1"/>
    </xf>
    <xf numFmtId="167" fontId="91" fillId="0" borderId="0" xfId="10" applyNumberFormat="1" applyFont="1" applyFill="1" applyBorder="1"/>
    <xf numFmtId="0" fontId="105" fillId="0" borderId="0" xfId="0" applyFont="1" applyFill="1" applyBorder="1" applyAlignment="1">
      <alignment horizontal="left"/>
    </xf>
    <xf numFmtId="0" fontId="91" fillId="0" borderId="0" xfId="11" applyFont="1" applyFill="1" applyBorder="1"/>
    <xf numFmtId="0" fontId="91" fillId="0" borderId="0" xfId="12" applyFont="1" applyFill="1" applyBorder="1"/>
    <xf numFmtId="0" fontId="91" fillId="0" borderId="0" xfId="13" applyFont="1" applyFill="1" applyBorder="1"/>
    <xf numFmtId="0" fontId="106" fillId="0" borderId="0" xfId="3" applyFont="1" applyFill="1" applyBorder="1" applyAlignment="1">
      <alignment horizontal="right" wrapText="1"/>
    </xf>
    <xf numFmtId="0" fontId="106" fillId="0" borderId="0" xfId="2" applyFont="1" applyFill="1" applyBorder="1" applyAlignment="1">
      <alignment horizontal="right" wrapText="1"/>
    </xf>
    <xf numFmtId="0" fontId="91" fillId="0" borderId="0" xfId="14" applyFont="1" applyFill="1" applyBorder="1"/>
    <xf numFmtId="0" fontId="91" fillId="0" borderId="0" xfId="15" applyFont="1" applyFill="1" applyBorder="1"/>
    <xf numFmtId="0" fontId="107" fillId="0" borderId="0" xfId="0" applyFont="1" applyFill="1" applyBorder="1" applyAlignment="1">
      <alignment horizontal="left" wrapText="1"/>
    </xf>
    <xf numFmtId="167" fontId="107" fillId="0" borderId="0" xfId="17" applyNumberFormat="1" applyFont="1" applyFill="1" applyBorder="1" applyAlignment="1">
      <alignment horizontal="center" wrapText="1"/>
    </xf>
    <xf numFmtId="0" fontId="106" fillId="0" borderId="0" xfId="4" applyFont="1" applyFill="1" applyBorder="1" applyAlignment="1">
      <alignment horizontal="right" wrapText="1"/>
    </xf>
    <xf numFmtId="0" fontId="91" fillId="0" borderId="0" xfId="16" applyFont="1" applyFill="1" applyBorder="1"/>
    <xf numFmtId="0" fontId="91" fillId="0" borderId="0" xfId="8" applyFont="1" applyFill="1" applyBorder="1"/>
    <xf numFmtId="0" fontId="105" fillId="0" borderId="0" xfId="17" applyFont="1" applyFill="1" applyBorder="1" applyAlignment="1">
      <alignment horizontal="left" wrapText="1"/>
    </xf>
    <xf numFmtId="0" fontId="91" fillId="0" borderId="0" xfId="9" applyFont="1" applyFill="1" applyBorder="1"/>
    <xf numFmtId="167" fontId="105" fillId="0" borderId="0" xfId="0" applyNumberFormat="1" applyFont="1" applyFill="1" applyBorder="1" applyAlignment="1">
      <alignment horizontal="center" vertical="center" wrapText="1"/>
    </xf>
    <xf numFmtId="0" fontId="108" fillId="0" borderId="0" xfId="5" applyFont="1" applyFill="1" applyBorder="1" applyAlignment="1">
      <alignment horizontal="right" wrapText="1"/>
    </xf>
    <xf numFmtId="0" fontId="90" fillId="0" borderId="0" xfId="8" applyFont="1" applyFill="1" applyBorder="1"/>
    <xf numFmtId="0" fontId="104" fillId="0" borderId="0" xfId="0" applyFont="1" applyFill="1" applyBorder="1"/>
    <xf numFmtId="0" fontId="90" fillId="0" borderId="0" xfId="10" applyFont="1" applyFill="1" applyBorder="1"/>
    <xf numFmtId="0" fontId="90" fillId="0" borderId="0" xfId="9" applyFont="1" applyFill="1" applyBorder="1"/>
    <xf numFmtId="0" fontId="109" fillId="0" borderId="0" xfId="0" applyFont="1" applyFill="1" applyBorder="1" applyAlignment="1">
      <alignment vertical="center"/>
    </xf>
    <xf numFmtId="2" fontId="99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horizontal="center" vertical="top" wrapText="1"/>
    </xf>
    <xf numFmtId="0" fontId="110" fillId="0" borderId="0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top" wrapText="1"/>
    </xf>
    <xf numFmtId="0" fontId="111" fillId="0" borderId="0" xfId="0" applyFont="1" applyFill="1" applyBorder="1" applyAlignment="1">
      <alignment vertical="top" wrapText="1"/>
    </xf>
    <xf numFmtId="167" fontId="105" fillId="0" borderId="0" xfId="0" applyNumberFormat="1" applyFont="1" applyFill="1" applyBorder="1" applyAlignment="1">
      <alignment horizontal="center" wrapText="1"/>
    </xf>
    <xf numFmtId="167" fontId="105" fillId="0" borderId="0" xfId="0" applyNumberFormat="1" applyFont="1" applyFill="1" applyBorder="1" applyAlignment="1">
      <alignment horizontal="center" vertical="top" wrapText="1"/>
    </xf>
    <xf numFmtId="167" fontId="105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right" wrapText="1"/>
    </xf>
    <xf numFmtId="0" fontId="100" fillId="0" borderId="0" xfId="0" applyFont="1" applyFill="1" applyBorder="1" applyAlignment="1">
      <alignment horizontal="center"/>
    </xf>
    <xf numFmtId="166" fontId="98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/>
    </xf>
    <xf numFmtId="166" fontId="96" fillId="0" borderId="0" xfId="0" applyNumberFormat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left" vertical="center"/>
    </xf>
    <xf numFmtId="166" fontId="94" fillId="0" borderId="0" xfId="0" applyNumberFormat="1" applyFont="1" applyFill="1" applyBorder="1"/>
    <xf numFmtId="166" fontId="97" fillId="0" borderId="0" xfId="0" applyNumberFormat="1" applyFont="1" applyFill="1" applyBorder="1"/>
    <xf numFmtId="4" fontId="97" fillId="0" borderId="0" xfId="0" applyNumberFormat="1" applyFont="1" applyFill="1" applyBorder="1"/>
    <xf numFmtId="166" fontId="96" fillId="0" borderId="0" xfId="0" applyNumberFormat="1" applyFont="1" applyFill="1" applyBorder="1" applyAlignment="1">
      <alignment horizontal="center"/>
    </xf>
    <xf numFmtId="4" fontId="94" fillId="0" borderId="0" xfId="0" applyNumberFormat="1" applyFont="1" applyFill="1" applyBorder="1"/>
    <xf numFmtId="0" fontId="94" fillId="0" borderId="0" xfId="0" applyFont="1" applyFill="1" applyBorder="1" applyAlignment="1">
      <alignment horizontal="center"/>
    </xf>
    <xf numFmtId="166" fontId="97" fillId="0" borderId="0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 horizontal="left" vertical="center" wrapText="1"/>
    </xf>
    <xf numFmtId="166" fontId="94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wrapText="1"/>
    </xf>
    <xf numFmtId="4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169" fontId="94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2" fontId="94" fillId="0" borderId="0" xfId="0" applyNumberFormat="1" applyFont="1" applyFill="1" applyBorder="1" applyAlignment="1">
      <alignment horizontal="center" vertical="center"/>
    </xf>
    <xf numFmtId="2" fontId="94" fillId="0" borderId="0" xfId="0" applyNumberFormat="1" applyFont="1" applyFill="1" applyBorder="1"/>
    <xf numFmtId="0" fontId="101" fillId="0" borderId="0" xfId="0" applyFont="1" applyFill="1" applyBorder="1" applyAlignment="1">
      <alignment horizontal="left" vertical="center"/>
    </xf>
    <xf numFmtId="166" fontId="94" fillId="0" borderId="0" xfId="0" applyNumberFormat="1" applyFont="1" applyFill="1" applyBorder="1" applyAlignment="1">
      <alignment horizontal="center"/>
    </xf>
    <xf numFmtId="167" fontId="94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/>
    <xf numFmtId="4" fontId="104" fillId="0" borderId="0" xfId="0" applyNumberFormat="1" applyFont="1" applyFill="1" applyBorder="1" applyAlignment="1">
      <alignment horizontal="center" vertical="center"/>
    </xf>
    <xf numFmtId="2" fontId="104" fillId="0" borderId="0" xfId="0" applyNumberFormat="1" applyFont="1" applyFill="1" applyBorder="1" applyAlignment="1">
      <alignment horizontal="center" vertical="center"/>
    </xf>
    <xf numFmtId="167" fontId="94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wrapText="1" shrinkToFit="1"/>
    </xf>
    <xf numFmtId="0" fontId="98" fillId="0" borderId="0" xfId="0" applyFont="1" applyFill="1" applyBorder="1" applyAlignment="1">
      <alignment horizontal="center" vertical="center"/>
    </xf>
    <xf numFmtId="167" fontId="98" fillId="0" borderId="0" xfId="0" applyNumberFormat="1" applyFont="1" applyFill="1" applyBorder="1"/>
    <xf numFmtId="0" fontId="94" fillId="0" borderId="0" xfId="0" applyFont="1" applyFill="1"/>
    <xf numFmtId="0" fontId="105" fillId="0" borderId="0" xfId="0" applyFont="1" applyFill="1" applyAlignment="1">
      <alignment horizontal="left"/>
    </xf>
    <xf numFmtId="0" fontId="104" fillId="0" borderId="0" xfId="0" applyFont="1" applyFill="1"/>
    <xf numFmtId="0" fontId="81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</cellXfs>
  <cellStyles count="27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0" xfId="15"/>
    <cellStyle name="Обычный 31" xfId="16"/>
    <cellStyle name="Обычный 4" xfId="24"/>
    <cellStyle name="Обычный 4 2" xfId="25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972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0923591849976702E-2"/>
                  <c:y val="4.4343883168035912E-2"/>
                </c:manualLayout>
              </c:layout>
              <c:showVal val="1"/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Val val="1"/>
            </c:dLbl>
            <c:dLbl>
              <c:idx val="5"/>
              <c:layout>
                <c:manualLayout>
                  <c:x val="-3.74616745023542E-2"/>
                  <c:y val="-5.1100542112688455E-2"/>
                </c:manualLayout>
              </c:layout>
              <c:showVal val="1"/>
            </c:dLbl>
            <c:dLbl>
              <c:idx val="6"/>
              <c:layout>
                <c:manualLayout>
                  <c:x val="-3.3382138986044356E-2"/>
                  <c:y val="-3.6459735714377405E-2"/>
                </c:manualLayout>
              </c:layout>
              <c:showVal val="1"/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Val val="1"/>
            </c:dLbl>
            <c:dLbl>
              <c:idx val="8"/>
              <c:layout>
                <c:manualLayout>
                  <c:x val="-2.9471724473020648E-2"/>
                  <c:y val="-3.987425566525758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диаграмма!$AJ$27:$AR$27</c:f>
              <c:strCache>
                <c:ptCount val="9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</c:strCache>
            </c:strRef>
          </c:cat>
          <c:val>
            <c:numRef>
              <c:f>диаграмма!$AJ$28:$AR$28</c:f>
              <c:numCache>
                <c:formatCode>#,##0</c:formatCode>
                <c:ptCount val="9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07E-2"/>
                </c:manualLayout>
              </c:layout>
              <c:showVal val="1"/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Val val="1"/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Val val="1"/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Val val="1"/>
            </c:dLbl>
            <c:dLbl>
              <c:idx val="4"/>
              <c:layout>
                <c:manualLayout>
                  <c:x val="-3.7291891021719016E-2"/>
                  <c:y val="3.8097406569626596E-2"/>
                </c:manualLayout>
              </c:layout>
              <c:showVal val="1"/>
            </c:dLbl>
            <c:dLbl>
              <c:idx val="5"/>
              <c:layout>
                <c:manualLayout>
                  <c:x val="-3.7740104268256386E-2"/>
                  <c:y val="-3.9196563103993234E-2"/>
                </c:manualLayout>
              </c:layout>
              <c:showVal val="1"/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Val val="1"/>
            </c:dLbl>
            <c:dLbl>
              <c:idx val="7"/>
              <c:layout>
                <c:manualLayout>
                  <c:x val="-2.8576149736537469E-2"/>
                  <c:y val="-3.3355419865387967E-2"/>
                </c:manualLayout>
              </c:layout>
              <c:showVal val="1"/>
            </c:dLbl>
            <c:dLbl>
              <c:idx val="8"/>
              <c:layout>
                <c:manualLayout>
                  <c:x val="-2.3775750088093812E-2"/>
                  <c:y val="-3.5239343456580793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диаграмма!$AJ$27:$AR$27</c:f>
              <c:strCache>
                <c:ptCount val="9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</c:strCache>
            </c:strRef>
          </c:cat>
          <c:val>
            <c:numRef>
              <c:f>диаграмма!$AJ$29:$AR$29</c:f>
              <c:numCache>
                <c:formatCode>#,##0</c:formatCode>
                <c:ptCount val="9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</c:numCache>
            </c:numRef>
          </c:val>
        </c:ser>
        <c:marker val="1"/>
        <c:axId val="70585344"/>
        <c:axId val="70587136"/>
      </c:lineChart>
      <c:catAx>
        <c:axId val="70585344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0587136"/>
        <c:crosses val="autoZero"/>
        <c:auto val="1"/>
        <c:lblAlgn val="ctr"/>
        <c:lblOffset val="100"/>
      </c:catAx>
      <c:valAx>
        <c:axId val="70587136"/>
        <c:scaling>
          <c:orientation val="minMax"/>
        </c:scaling>
        <c:axPos val="l"/>
        <c:majorGridlines/>
        <c:numFmt formatCode="#,##0" sourceLinked="1"/>
        <c:tickLblPos val="nextTo"/>
        <c:crossAx val="70585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54"/>
          <c:w val="0.26598000742182332"/>
          <c:h val="5.0132394048924604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8396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5777E-2"/>
                  <c:y val="3.82879063194024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5660560381E-2"/>
                  <c:y val="4.78920519550449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48833507944701E-2"/>
                  <c:y val="4.499899051080204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2.7252207222991402E-3"/>
                  <c:y val="1.352742445655841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5445954916E-2"/>
                  <c:y val="-4.060246315364447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2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4013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816757424376277E-2"/>
                  <c:y val="4.74284945151090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21557391006382E-2"/>
                  <c:y val="-3.943199407766348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71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76014729336096E-2"/>
                  <c:y val="4.0284113970289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65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</c:numCache>
            </c:numRef>
          </c:val>
        </c:ser>
        <c:dLbls>
          <c:showVal val="1"/>
        </c:dLbls>
        <c:marker val="1"/>
        <c:axId val="74072448"/>
        <c:axId val="74073984"/>
      </c:lineChart>
      <c:catAx>
        <c:axId val="74072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73984"/>
        <c:crosses val="autoZero"/>
        <c:auto val="1"/>
        <c:lblAlgn val="ctr"/>
        <c:lblOffset val="100"/>
        <c:tickLblSkip val="1"/>
        <c:tickMarkSkip val="1"/>
      </c:catAx>
      <c:valAx>
        <c:axId val="74073984"/>
        <c:scaling>
          <c:orientation val="minMax"/>
          <c:min val="5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4719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7244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688"/>
        </c:manualLayout>
      </c:layout>
      <c:lineChart>
        <c:grouping val="standard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65894805432873E-2"/>
                  <c:y val="-3.243916356352261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507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0401317253760984E-2"/>
                  <c:y val="6.7078071726186309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9604918723837071E-2"/>
                  <c:y val="3.246263888788845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727290795304422E-2"/>
                  <c:y val="3.715396905045247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839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7628E-2"/>
                  <c:y val="4.84680083348072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57454640266695E-2"/>
                  <c:y val="4.07027445055070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49285012732E-2"/>
                  <c:y val="4.20550453863292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513E-2"/>
                  <c:y val="-4.410956187151693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4103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</c:numCache>
            </c:numRef>
          </c:val>
        </c:ser>
        <c:dLbls>
          <c:showVal val="1"/>
        </c:dLbls>
        <c:marker val="1"/>
        <c:axId val="92021504"/>
        <c:axId val="92023040"/>
      </c:lineChart>
      <c:catAx>
        <c:axId val="92021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023040"/>
        <c:crosses val="autoZero"/>
        <c:auto val="1"/>
        <c:lblAlgn val="ctr"/>
        <c:lblOffset val="100"/>
        <c:tickLblSkip val="1"/>
        <c:tickMarkSkip val="1"/>
      </c:catAx>
      <c:valAx>
        <c:axId val="92023040"/>
        <c:scaling>
          <c:orientation val="minMax"/>
          <c:min val="12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0215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6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312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5117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5819E-2"/>
                  <c:y val="-5.3584174686861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58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986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452E-2"/>
                  <c:y val="4.45347370252773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718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75887965091E-2"/>
                  <c:y val="-5.20432239424683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92861749578E-2"/>
                  <c:y val="-4.25358377076792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7068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</c:numCache>
            </c:numRef>
          </c:val>
        </c:ser>
        <c:dLbls>
          <c:showVal val="1"/>
        </c:dLbls>
        <c:marker val="1"/>
        <c:axId val="92144768"/>
        <c:axId val="92146304"/>
      </c:lineChart>
      <c:catAx>
        <c:axId val="92144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146304"/>
        <c:crosses val="autoZero"/>
        <c:auto val="1"/>
        <c:lblAlgn val="ctr"/>
        <c:lblOffset val="100"/>
        <c:tickLblSkip val="1"/>
        <c:tickMarkSkip val="1"/>
      </c:catAx>
      <c:valAx>
        <c:axId val="92146304"/>
        <c:scaling>
          <c:orientation val="minMax"/>
          <c:max val="45"/>
          <c:min val="15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650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14476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9785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711"/>
        </c:manualLayout>
      </c:layout>
      <c:lineChart>
        <c:grouping val="standard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5382E-2"/>
                  <c:y val="4.06268149003170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566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961137528783769E-2"/>
                  <c:y val="-3.800130770006272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46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22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181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310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35667343373E-2"/>
                  <c:y val="-3.84509429771764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643655008240249E-2"/>
                  <c:y val="3.25412425183835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8442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4233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</c:numCache>
            </c:numRef>
          </c:val>
        </c:ser>
        <c:dLbls>
          <c:showVal val="1"/>
        </c:dLbls>
        <c:marker val="1"/>
        <c:axId val="92256128"/>
        <c:axId val="92257664"/>
      </c:lineChart>
      <c:catAx>
        <c:axId val="92256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257664"/>
        <c:crosses val="autoZero"/>
        <c:auto val="1"/>
        <c:lblAlgn val="ctr"/>
        <c:lblOffset val="100"/>
        <c:tickLblSkip val="1"/>
        <c:tickMarkSkip val="1"/>
      </c:catAx>
      <c:valAx>
        <c:axId val="92257664"/>
        <c:scaling>
          <c:orientation val="minMax"/>
          <c:max val="1800"/>
          <c:min val="11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2561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2432256"/>
        <c:axId val="92433792"/>
        <c:axId val="0"/>
      </c:bar3DChart>
      <c:catAx>
        <c:axId val="924322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433792"/>
        <c:crosses val="autoZero"/>
        <c:auto val="1"/>
        <c:lblAlgn val="ctr"/>
        <c:lblOffset val="100"/>
        <c:tickLblSkip val="1"/>
        <c:tickMarkSkip val="1"/>
      </c:catAx>
      <c:valAx>
        <c:axId val="92433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43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2509312"/>
        <c:axId val="92510848"/>
        <c:axId val="0"/>
      </c:bar3DChart>
      <c:catAx>
        <c:axId val="92509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510848"/>
        <c:crosses val="autoZero"/>
        <c:auto val="1"/>
        <c:lblAlgn val="ctr"/>
        <c:lblOffset val="100"/>
        <c:tickLblSkip val="1"/>
        <c:tickMarkSkip val="1"/>
      </c:catAx>
      <c:valAx>
        <c:axId val="9251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509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2013-2014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7710437710437715E-2"/>
                  <c:y val="-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3.2323232323232351E-2"/>
                  <c:y val="-2.5142857142857144E-2"/>
                </c:manualLayout>
              </c:layout>
              <c:showVal val="1"/>
            </c:dLbl>
            <c:dLbl>
              <c:idx val="2"/>
              <c:layout>
                <c:manualLayout>
                  <c:x val="-3.2323232323232351E-2"/>
                  <c:y val="-2.7428571428571476E-2"/>
                </c:manualLayout>
              </c:layout>
              <c:showVal val="1"/>
            </c:dLbl>
            <c:dLbl>
              <c:idx val="3"/>
              <c:layout>
                <c:manualLayout>
                  <c:x val="-3.5016835016835016E-2"/>
                  <c:y val="-2.5142857142857144E-2"/>
                </c:manualLayout>
              </c:layout>
              <c:showVal val="1"/>
            </c:dLbl>
            <c:dLbl>
              <c:idx val="4"/>
              <c:layout>
                <c:manualLayout>
                  <c:x val="-3.3670033670033642E-2"/>
                  <c:y val="-2.7428571428571476E-2"/>
                </c:manualLayout>
              </c:layout>
              <c:showVal val="1"/>
            </c:dLbl>
            <c:dLbl>
              <c:idx val="5"/>
              <c:layout>
                <c:manualLayout>
                  <c:x val="-4.4444444444444502E-2"/>
                  <c:y val="-3.2000000000000042E-2"/>
                </c:manualLayout>
              </c:layout>
              <c:showVal val="1"/>
            </c:dLbl>
            <c:dLbl>
              <c:idx val="6"/>
              <c:layout>
                <c:manualLayout>
                  <c:x val="-3.7710437710437715E-2"/>
                  <c:y val="-2.7428571428571427E-2"/>
                </c:manualLayout>
              </c:layout>
              <c:showVal val="1"/>
            </c:dLbl>
            <c:dLbl>
              <c:idx val="7"/>
              <c:layout>
                <c:manualLayout>
                  <c:x val="-3.367003367003369E-2"/>
                  <c:y val="-2.9714285714285714E-2"/>
                </c:manualLayout>
              </c:layout>
              <c:showVal val="1"/>
            </c:dLbl>
            <c:dLbl>
              <c:idx val="8"/>
              <c:layout>
                <c:manualLayout>
                  <c:x val="-3.367003367003369E-2"/>
                  <c:y val="-2.5143037120360014E-2"/>
                </c:manualLayout>
              </c:layout>
              <c:showVal val="1"/>
            </c:dLbl>
            <c:dLbl>
              <c:idx val="9"/>
              <c:layout>
                <c:manualLayout>
                  <c:x val="-3.5016835016834974E-2"/>
                  <c:y val="-2.9714285714285669E-2"/>
                </c:manualLayout>
              </c:layout>
              <c:showVal val="1"/>
            </c:dLbl>
            <c:dLbl>
              <c:idx val="10"/>
              <c:layout>
                <c:manualLayout>
                  <c:x val="-3.6363636363636362E-2"/>
                  <c:y val="-2.9714285714285714E-2"/>
                </c:manualLayout>
              </c:layout>
              <c:showVal val="1"/>
            </c:dLbl>
            <c:dLbl>
              <c:idx val="11"/>
              <c:layout>
                <c:manualLayout>
                  <c:x val="-2.6936026936026935E-2"/>
                  <c:y val="-2.2857142857142899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цен'!$I$75:$T$75</c:f>
              <c:numCache>
                <c:formatCode>General</c:formatCode>
                <c:ptCount val="12"/>
                <c:pt idx="0">
                  <c:v>100.7</c:v>
                </c:pt>
                <c:pt idx="1">
                  <c:v>101.8</c:v>
                </c:pt>
                <c:pt idx="2">
                  <c:v>102.1</c:v>
                </c:pt>
                <c:pt idx="3">
                  <c:v>102.2</c:v>
                </c:pt>
                <c:pt idx="4">
                  <c:v>102.3</c:v>
                </c:pt>
                <c:pt idx="5">
                  <c:v>102.4</c:v>
                </c:pt>
                <c:pt idx="6">
                  <c:v>103.5</c:v>
                </c:pt>
                <c:pt idx="7">
                  <c:v>103.6</c:v>
                </c:pt>
                <c:pt idx="8">
                  <c:v>103.8</c:v>
                </c:pt>
                <c:pt idx="9">
                  <c:v>103.9</c:v>
                </c:pt>
                <c:pt idx="10">
                  <c:v>104.3</c:v>
                </c:pt>
                <c:pt idx="11">
                  <c:v>104.8</c:v>
                </c:pt>
              </c:numCache>
            </c:numRef>
          </c:val>
        </c:ser>
        <c:ser>
          <c:idx val="1"/>
          <c:order val="1"/>
          <c:tx>
            <c:v>2014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Val val="1"/>
            </c:dLbl>
            <c:dLbl>
              <c:idx val="1"/>
              <c:layout>
                <c:manualLayout>
                  <c:x val="-3.097643097643098E-2"/>
                  <c:y val="2.7428571428571476E-2"/>
                </c:manualLayout>
              </c:layout>
              <c:showVal val="1"/>
            </c:dLbl>
            <c:dLbl>
              <c:idx val="2"/>
              <c:layout>
                <c:manualLayout>
                  <c:x val="-2.9629629629629665E-2"/>
                  <c:y val="2.7428571428571476E-2"/>
                </c:manualLayout>
              </c:layout>
              <c:showVal val="1"/>
            </c:dLbl>
            <c:dLbl>
              <c:idx val="3"/>
              <c:layout>
                <c:manualLayout>
                  <c:x val="-4.0404040404040404E-3"/>
                  <c:y val="1.1428571428571548E-2"/>
                </c:manualLayout>
              </c:layout>
              <c:showVal val="1"/>
            </c:dLbl>
            <c:dLbl>
              <c:idx val="4"/>
              <c:layout>
                <c:manualLayout>
                  <c:x val="-8.0808080808080322E-3"/>
                  <c:y val="3.4285714285714565E-2"/>
                </c:manualLayout>
              </c:layout>
              <c:showVal val="1"/>
            </c:dLbl>
            <c:dLbl>
              <c:idx val="5"/>
              <c:layout>
                <c:manualLayout>
                  <c:x val="-2.4242424242424229E-2"/>
                  <c:y val="4.3428571428571427E-2"/>
                </c:manualLayout>
              </c:layout>
              <c:showVal val="1"/>
            </c:dLbl>
            <c:dLbl>
              <c:idx val="6"/>
              <c:layout>
                <c:manualLayout>
                  <c:x val="-2.6936026936026935E-2"/>
                  <c:y val="3.4285534308211477E-2"/>
                </c:manualLayout>
              </c:layout>
              <c:showVal val="1"/>
            </c:dLbl>
            <c:dLbl>
              <c:idx val="7"/>
              <c:layout>
                <c:manualLayout>
                  <c:x val="-4.3097643097643509E-2"/>
                  <c:y val="-3.4285714285714565E-2"/>
                </c:manualLayout>
              </c:layout>
              <c:showVal val="1"/>
            </c:dLbl>
            <c:dLbl>
              <c:idx val="8"/>
              <c:layout>
                <c:manualLayout>
                  <c:x val="-4.1750841750841802E-2"/>
                  <c:y val="-2.7428571428571621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цен'!$I$76:$T$76</c:f>
              <c:numCache>
                <c:formatCode>General</c:formatCode>
                <c:ptCount val="12"/>
                <c:pt idx="0">
                  <c:v>100.4</c:v>
                </c:pt>
                <c:pt idx="1">
                  <c:v>101.1</c:v>
                </c:pt>
                <c:pt idx="2">
                  <c:v>101.9</c:v>
                </c:pt>
              </c:numCache>
            </c:numRef>
          </c:val>
        </c:ser>
        <c:marker val="1"/>
        <c:axId val="92562560"/>
        <c:axId val="92564096"/>
      </c:lineChart>
      <c:catAx>
        <c:axId val="92562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2564096"/>
        <c:crosses val="autoZero"/>
        <c:auto val="1"/>
        <c:lblAlgn val="ctr"/>
        <c:lblOffset val="100"/>
      </c:catAx>
      <c:valAx>
        <c:axId val="92564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562560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1099" l="0.70000000000000062" r="0.70000000000000062" t="0.75000000000001099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92812032"/>
        <c:axId val="92813568"/>
        <c:axId val="0"/>
      </c:bar3DChart>
      <c:catAx>
        <c:axId val="928120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813568"/>
        <c:crosses val="autoZero"/>
        <c:auto val="1"/>
        <c:lblAlgn val="ctr"/>
        <c:lblOffset val="100"/>
        <c:tickLblSkip val="1"/>
        <c:tickMarkSkip val="1"/>
      </c:catAx>
      <c:valAx>
        <c:axId val="9281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812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2556928"/>
        <c:axId val="72558464"/>
        <c:axId val="0"/>
      </c:bar3DChart>
      <c:catAx>
        <c:axId val="72556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558464"/>
        <c:crosses val="autoZero"/>
        <c:auto val="1"/>
        <c:lblAlgn val="ctr"/>
        <c:lblOffset val="100"/>
        <c:tickLblSkip val="1"/>
        <c:tickMarkSkip val="1"/>
      </c:catAx>
      <c:valAx>
        <c:axId val="7255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556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01.04.2014г.</a:t>
            </a:r>
          </a:p>
        </c:rich>
      </c:tx>
      <c:layout>
        <c:manualLayout>
          <c:xMode val="edge"/>
          <c:yMode val="edge"/>
          <c:x val="0.24724665243116026"/>
          <c:y val="1.9472787526078273E-2"/>
        </c:manualLayout>
      </c:layout>
      <c:spPr>
        <a:noFill/>
        <a:ln w="25400">
          <a:noFill/>
        </a:ln>
      </c:spPr>
    </c:title>
    <c:view3D>
      <c:rotX val="20"/>
      <c:rotY val="8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6544"/>
          <c:w val="0.4410187667560323"/>
          <c:h val="0.3513518150230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- 21,1%
(2013г. - 20,7%)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-6.6695226849216374E-2"/>
                  <c:y val="4.201043859294166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- 32,5%
(2013г. - 29,6%)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- 31,7%
(2013г. - 33,7%)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5.1489433485246379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- 14,7%
(2013г. - 15,3%)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2.7128802233860581E-2"/>
                  <c:y val="2.486170069502910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- 0,0%
(2013г. - 0,7%)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21.1</c:v>
                </c:pt>
                <c:pt idx="1">
                  <c:v>32.5</c:v>
                </c:pt>
                <c:pt idx="2">
                  <c:v>31.7</c:v>
                </c:pt>
                <c:pt idx="3">
                  <c:v>14.7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164"/>
          <c:y val="9.3243871127756547E-2"/>
          <c:w val="0.76275027147824936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92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01.04.2013г.</c:v>
                </c:pt>
                <c:pt idx="1">
                  <c:v>на 01.04.2014г.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47.4</c:v>
                </c:pt>
                <c:pt idx="1">
                  <c:v>54.3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01.04.2013г.</c:v>
                </c:pt>
                <c:pt idx="1">
                  <c:v>на 01.04.2014г.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52.6</c:v>
                </c:pt>
                <c:pt idx="1">
                  <c:v>45.7</c:v>
                </c:pt>
              </c:numCache>
            </c:numRef>
          </c:val>
        </c:ser>
        <c:dLbls>
          <c:showVal val="1"/>
        </c:dLbls>
        <c:shape val="box"/>
        <c:axId val="70964352"/>
        <c:axId val="70965888"/>
        <c:axId val="0"/>
      </c:bar3DChart>
      <c:catAx>
        <c:axId val="709643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965888"/>
        <c:crosses val="autoZero"/>
        <c:lblAlgn val="ctr"/>
        <c:lblOffset val="100"/>
        <c:tickLblSkip val="1"/>
        <c:tickMarkSkip val="1"/>
      </c:catAx>
      <c:valAx>
        <c:axId val="70965888"/>
        <c:scaling>
          <c:orientation val="minMax"/>
        </c:scaling>
        <c:delete val="1"/>
        <c:axPos val="b"/>
        <c:numFmt formatCode="#,##0.0" sourceLinked="1"/>
        <c:tickLblPos val="none"/>
        <c:crossAx val="7096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762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809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01.04.2013г.</c:v>
                </c:pt>
                <c:pt idx="1">
                  <c:v>на 01.04.2014г.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43.9</c:v>
                </c:pt>
                <c:pt idx="1">
                  <c:v>42.3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809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01.04.2013г.</c:v>
                </c:pt>
                <c:pt idx="1">
                  <c:v>на 01.04.2014г.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31</c:v>
                </c:pt>
                <c:pt idx="1">
                  <c:v>30.9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01.04.2013г.</c:v>
                </c:pt>
                <c:pt idx="1">
                  <c:v>на 01.04.2014г.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25.1</c:v>
                </c:pt>
                <c:pt idx="1">
                  <c:v>26.8</c:v>
                </c:pt>
              </c:numCache>
            </c:numRef>
          </c:val>
        </c:ser>
        <c:dLbls>
          <c:showVal val="1"/>
        </c:dLbls>
        <c:shape val="box"/>
        <c:axId val="71030656"/>
        <c:axId val="71032192"/>
        <c:axId val="0"/>
      </c:bar3DChart>
      <c:catAx>
        <c:axId val="7103065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032192"/>
        <c:crosses val="autoZero"/>
        <c:auto val="1"/>
        <c:lblAlgn val="ctr"/>
        <c:lblOffset val="100"/>
        <c:tickLblSkip val="1"/>
        <c:tickMarkSkip val="1"/>
      </c:catAx>
      <c:valAx>
        <c:axId val="71032192"/>
        <c:scaling>
          <c:orientation val="minMax"/>
        </c:scaling>
        <c:delete val="1"/>
        <c:axPos val="b"/>
        <c:numFmt formatCode="#,##0.0" sourceLinked="1"/>
        <c:tickLblPos val="none"/>
        <c:crossAx val="7103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50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534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2014 март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Норильск</c:v>
                </c:pt>
                <c:pt idx="5">
                  <c:v>Камчатский край</c:v>
                </c:pt>
                <c:pt idx="6">
                  <c:v>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3080.39</c:v>
                </c:pt>
                <c:pt idx="1">
                  <c:v>3387.96</c:v>
                </c:pt>
                <c:pt idx="2">
                  <c:v>4643.05</c:v>
                </c:pt>
                <c:pt idx="3">
                  <c:v>4714.9799999999996</c:v>
                </c:pt>
                <c:pt idx="4">
                  <c:v>4763.34</c:v>
                </c:pt>
                <c:pt idx="5">
                  <c:v>4909.3900000000003</c:v>
                </c:pt>
                <c:pt idx="6">
                  <c:v>5452.63</c:v>
                </c:pt>
                <c:pt idx="7">
                  <c:v>5605.12</c:v>
                </c:pt>
                <c:pt idx="8">
                  <c:v>7828.15</c:v>
                </c:pt>
              </c:numCache>
            </c:numRef>
          </c:val>
        </c:ser>
        <c:ser>
          <c:idx val="1"/>
          <c:order val="1"/>
          <c:tx>
            <c:v>2013 март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Норильск</c:v>
                </c:pt>
                <c:pt idx="5">
                  <c:v>Камчатский край</c:v>
                </c:pt>
                <c:pt idx="6">
                  <c:v>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2716.1</c:v>
                </c:pt>
                <c:pt idx="1">
                  <c:v>3105.32</c:v>
                </c:pt>
                <c:pt idx="2">
                  <c:v>4300.13</c:v>
                </c:pt>
                <c:pt idx="3">
                  <c:v>4636</c:v>
                </c:pt>
                <c:pt idx="4">
                  <c:v>4556.43</c:v>
                </c:pt>
                <c:pt idx="5">
                  <c:v>4543.88</c:v>
                </c:pt>
                <c:pt idx="6">
                  <c:v>5044.53</c:v>
                </c:pt>
                <c:pt idx="7">
                  <c:v>5245.06</c:v>
                </c:pt>
                <c:pt idx="8">
                  <c:v>7644.39</c:v>
                </c:pt>
              </c:numCache>
            </c:numRef>
          </c:val>
        </c:ser>
        <c:gapWidth val="123"/>
        <c:axId val="71461120"/>
        <c:axId val="71467008"/>
      </c:barChart>
      <c:catAx>
        <c:axId val="7146112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467008"/>
        <c:crosses val="autoZero"/>
        <c:auto val="1"/>
        <c:lblAlgn val="ctr"/>
        <c:lblOffset val="100"/>
        <c:tickLblSkip val="1"/>
        <c:tickMarkSkip val="1"/>
      </c:catAx>
      <c:valAx>
        <c:axId val="7146700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4439198876933053"/>
              <c:y val="4.626783911422280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46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17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2920064"/>
        <c:axId val="73102080"/>
        <c:axId val="0"/>
      </c:bar3DChart>
      <c:catAx>
        <c:axId val="729200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102080"/>
        <c:crosses val="autoZero"/>
        <c:auto val="1"/>
        <c:lblAlgn val="ctr"/>
        <c:lblOffset val="100"/>
        <c:tickLblSkip val="1"/>
        <c:tickMarkSkip val="1"/>
      </c:catAx>
      <c:valAx>
        <c:axId val="73102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920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569"/>
          <c:y val="0.16464895065207241"/>
          <c:w val="0.88353500283850561"/>
          <c:h val="0.64164648910416899"/>
        </c:manualLayout>
      </c:layout>
      <c:lineChart>
        <c:grouping val="standard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087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195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898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6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455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1399E-2"/>
                  <c:y val="1.81013087649758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9109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58655835959435E-2"/>
                  <c:y val="-4.112685914260715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49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776857091336903E-2"/>
                  <c:y val="3.886014248218982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626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5407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619557121980611E-2"/>
                  <c:y val="4.13512199863905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7628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071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</c:numCache>
            </c:numRef>
          </c:val>
        </c:ser>
        <c:dLbls>
          <c:showVal val="1"/>
        </c:dLbls>
        <c:marker val="1"/>
        <c:axId val="73145728"/>
        <c:axId val="72688768"/>
      </c:lineChart>
      <c:catAx>
        <c:axId val="73145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688768"/>
        <c:crosses val="autoZero"/>
        <c:auto val="1"/>
        <c:lblAlgn val="ctr"/>
        <c:lblOffset val="100"/>
        <c:tickLblSkip val="1"/>
        <c:tickMarkSkip val="1"/>
      </c:catAx>
      <c:valAx>
        <c:axId val="72688768"/>
        <c:scaling>
          <c:orientation val="minMax"/>
          <c:min val="6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14572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407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608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30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4159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4507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6266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4594E-3"/>
                  <c:y val="-2.78633177713595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6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351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7385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746720239134126E-2"/>
                  <c:y val="3.21852193923075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5650122858386331E-2"/>
                  <c:y val="-2.92933423083546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076742246816963E-2"/>
                  <c:y val="2.53671024676504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275214154335713E-2"/>
                  <c:y val="2.98144930306743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14971695091594E-2"/>
                  <c:y val="2.737543275170201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5414871062688413E-2"/>
                  <c:y val="3.8225766968749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8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1015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1029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90053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</c:numCache>
            </c:numRef>
          </c:val>
        </c:ser>
        <c:dLbls>
          <c:showVal val="1"/>
        </c:dLbls>
        <c:marker val="1"/>
        <c:axId val="72737152"/>
        <c:axId val="72738688"/>
      </c:lineChart>
      <c:catAx>
        <c:axId val="7273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738688"/>
        <c:crosses val="autoZero"/>
        <c:auto val="1"/>
        <c:lblAlgn val="ctr"/>
        <c:lblOffset val="100"/>
        <c:tickLblSkip val="1"/>
        <c:tickMarkSkip val="1"/>
      </c:catAx>
      <c:valAx>
        <c:axId val="72738688"/>
        <c:scaling>
          <c:orientation val="minMax"/>
          <c:min val="11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73715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794"/>
          <c:y val="0.9344093454470882"/>
          <c:w val="0.31331349188618896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3982336"/>
        <c:axId val="73983872"/>
        <c:axId val="0"/>
      </c:bar3DChart>
      <c:catAx>
        <c:axId val="73982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983872"/>
        <c:crosses val="autoZero"/>
        <c:auto val="1"/>
        <c:lblAlgn val="ctr"/>
        <c:lblOffset val="100"/>
        <c:tickLblSkip val="1"/>
        <c:tickMarkSkip val="1"/>
      </c:catAx>
      <c:valAx>
        <c:axId val="7398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982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7</xdr:col>
      <xdr:colOff>984250</xdr:colOff>
      <xdr:row>55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38101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66</xdr:row>
      <xdr:rowOff>232835</xdr:rowOff>
    </xdr:from>
    <xdr:to>
      <xdr:col>10</xdr:col>
      <xdr:colOff>440266</xdr:colOff>
      <xdr:row>121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1506200" y="6369839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1438275</xdr:colOff>
      <xdr:row>98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50;&#1085;&#1080;&#1078;&#1082;&#1072;%20&#1085;&#1072;%202012%20&#1075;&#1086;&#1076;/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mukov/Application%20Data/Microsoft/Excel/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N131"/>
  <sheetViews>
    <sheetView workbookViewId="0"/>
  </sheetViews>
  <sheetFormatPr defaultColWidth="9.140625" defaultRowHeight="12.75"/>
  <cols>
    <col min="1" max="1" width="57.7109375" style="1131" customWidth="1"/>
    <col min="2" max="2" width="16.28515625" style="1131" customWidth="1"/>
    <col min="3" max="3" width="16.5703125" style="1131" customWidth="1"/>
    <col min="4" max="4" width="15.42578125" style="1131" customWidth="1"/>
    <col min="5" max="5" width="17.140625" style="1131" customWidth="1"/>
    <col min="6" max="6" width="13.7109375" style="1131" customWidth="1"/>
    <col min="7" max="8" width="13.5703125" style="1131" customWidth="1"/>
    <col min="9" max="9" width="18.28515625" style="1131" customWidth="1"/>
    <col min="10" max="10" width="15.42578125" style="1131" customWidth="1"/>
    <col min="11" max="11" width="15.28515625" style="1131" customWidth="1"/>
    <col min="12" max="12" width="16.7109375" style="1131" customWidth="1"/>
    <col min="13" max="13" width="17.5703125" style="1131" customWidth="1"/>
    <col min="14" max="15" width="14.28515625" style="1131" customWidth="1"/>
    <col min="16" max="16" width="14.7109375" style="1131" customWidth="1"/>
    <col min="17" max="17" width="14.5703125" style="1131" bestFit="1" customWidth="1"/>
    <col min="18" max="18" width="14.85546875" style="1131" customWidth="1"/>
    <col min="19" max="23" width="15.7109375" style="1131" bestFit="1" customWidth="1"/>
    <col min="24" max="24" width="15.5703125" style="1131" customWidth="1"/>
    <col min="25" max="29" width="15.7109375" style="1131" bestFit="1" customWidth="1"/>
    <col min="30" max="30" width="15.42578125" style="1131" customWidth="1"/>
    <col min="31" max="31" width="15.7109375" style="1131" customWidth="1"/>
    <col min="32" max="32" width="16.140625" style="1131" customWidth="1"/>
    <col min="33" max="33" width="17.85546875" style="1131" customWidth="1"/>
    <col min="34" max="34" width="17.7109375" style="1131" customWidth="1"/>
    <col min="35" max="35" width="15.7109375" style="1131" customWidth="1"/>
    <col min="36" max="36" width="18.7109375" style="1131" customWidth="1"/>
    <col min="37" max="37" width="15.85546875" style="1131" customWidth="1"/>
    <col min="38" max="38" width="17.5703125" style="1131" customWidth="1"/>
    <col min="39" max="39" width="14.42578125" style="1131" bestFit="1" customWidth="1"/>
    <col min="40" max="40" width="16.140625" style="1131" customWidth="1"/>
    <col min="41" max="42" width="14.42578125" style="1131" bestFit="1" customWidth="1"/>
    <col min="43" max="44" width="14.5703125" style="1131" customWidth="1"/>
    <col min="45" max="45" width="18.42578125" style="1131" customWidth="1"/>
    <col min="46" max="46" width="19.85546875" style="1131" customWidth="1"/>
    <col min="47" max="47" width="19" style="1131" customWidth="1"/>
    <col min="48" max="49" width="16.140625" style="1131" customWidth="1"/>
    <col min="50" max="51" width="18.28515625" style="1131" customWidth="1"/>
    <col min="52" max="52" width="16.28515625" style="1131" customWidth="1"/>
    <col min="53" max="53" width="17.85546875" style="1131" customWidth="1"/>
    <col min="54" max="54" width="14.28515625" style="1131" customWidth="1"/>
    <col min="55" max="55" width="14.42578125" style="1131" customWidth="1"/>
    <col min="56" max="56" width="15.7109375" style="1131" customWidth="1"/>
    <col min="57" max="59" width="19.7109375" style="1131" customWidth="1"/>
    <col min="60" max="62" width="18" style="1131" customWidth="1"/>
    <col min="63" max="63" width="16.7109375" style="1131" customWidth="1"/>
    <col min="64" max="64" width="68" style="1131" customWidth="1"/>
    <col min="65" max="16384" width="9.140625" style="1131"/>
  </cols>
  <sheetData>
    <row r="1" spans="1:66" ht="27.75" customHeight="1">
      <c r="A1" s="1030" t="s">
        <v>57</v>
      </c>
      <c r="B1" s="1031" t="s">
        <v>567</v>
      </c>
      <c r="C1" s="1031" t="s">
        <v>568</v>
      </c>
      <c r="D1" s="1030"/>
      <c r="E1" s="1032"/>
      <c r="F1" s="1033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1032"/>
      <c r="AD1" s="1032"/>
      <c r="AE1" s="1032"/>
      <c r="AF1" s="1032"/>
      <c r="AG1" s="1032"/>
      <c r="AH1" s="1032"/>
      <c r="AI1" s="1032"/>
      <c r="AJ1" s="1032"/>
      <c r="AK1" s="1032"/>
      <c r="AL1" s="1032"/>
      <c r="AM1" s="1032"/>
      <c r="AN1" s="1032"/>
      <c r="AO1" s="1032"/>
      <c r="AP1" s="1032"/>
      <c r="AQ1" s="1032"/>
      <c r="AR1" s="1032"/>
      <c r="AS1" s="1032"/>
      <c r="AT1" s="1032"/>
      <c r="AU1" s="1032"/>
      <c r="AV1" s="1032"/>
      <c r="AW1" s="1032"/>
      <c r="AX1" s="1032"/>
      <c r="AY1" s="1032"/>
      <c r="AZ1" s="1032"/>
      <c r="BA1" s="1032"/>
      <c r="BB1" s="1032"/>
      <c r="BC1" s="1032"/>
      <c r="BD1" s="1032"/>
      <c r="BE1" s="1032"/>
      <c r="BF1" s="1032"/>
      <c r="BG1" s="1032"/>
      <c r="BH1" s="1032"/>
      <c r="BI1" s="1032"/>
      <c r="BJ1" s="1032"/>
      <c r="BK1" s="1032"/>
      <c r="BL1" s="1032"/>
      <c r="BM1" s="1032"/>
      <c r="BN1" s="1032"/>
    </row>
    <row r="2" spans="1:66" ht="16.5">
      <c r="A2" s="1034"/>
      <c r="B2" s="1035"/>
      <c r="C2" s="1036"/>
      <c r="D2" s="1037"/>
      <c r="E2" s="1038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1032"/>
      <c r="AI2" s="1032"/>
      <c r="AJ2" s="1032"/>
      <c r="AK2" s="1032"/>
      <c r="AL2" s="1032"/>
      <c r="AM2" s="1032"/>
      <c r="AN2" s="1032"/>
      <c r="AO2" s="1032"/>
      <c r="AP2" s="1032"/>
      <c r="AQ2" s="1032"/>
      <c r="AR2" s="1032"/>
      <c r="AS2" s="1032"/>
      <c r="AT2" s="1032"/>
      <c r="AU2" s="1032"/>
      <c r="AV2" s="1032"/>
      <c r="AW2" s="1032"/>
      <c r="AX2" s="1032"/>
      <c r="AY2" s="1032"/>
      <c r="AZ2" s="1032"/>
      <c r="BA2" s="1032"/>
      <c r="BB2" s="1032"/>
      <c r="BC2" s="1032"/>
      <c r="BD2" s="1032"/>
      <c r="BE2" s="1032"/>
      <c r="BF2" s="1032"/>
      <c r="BG2" s="1032"/>
      <c r="BH2" s="1032"/>
      <c r="BI2" s="1032"/>
      <c r="BJ2" s="1032"/>
      <c r="BK2" s="1032"/>
      <c r="BL2" s="1032"/>
      <c r="BM2" s="1032"/>
      <c r="BN2" s="1032"/>
    </row>
    <row r="3" spans="1:66" ht="15.75">
      <c r="A3" s="1039"/>
      <c r="B3" s="1040" t="s">
        <v>166</v>
      </c>
      <c r="C3" s="1040" t="s">
        <v>175</v>
      </c>
      <c r="D3" s="1040" t="s">
        <v>176</v>
      </c>
      <c r="E3" s="1040" t="s">
        <v>177</v>
      </c>
      <c r="F3" s="1040" t="s">
        <v>178</v>
      </c>
      <c r="G3" s="1040" t="s">
        <v>180</v>
      </c>
      <c r="H3" s="1040" t="s">
        <v>181</v>
      </c>
      <c r="I3" s="1040" t="s">
        <v>182</v>
      </c>
      <c r="J3" s="1040" t="s">
        <v>183</v>
      </c>
      <c r="K3" s="1040" t="s">
        <v>184</v>
      </c>
      <c r="L3" s="1040" t="s">
        <v>190</v>
      </c>
      <c r="M3" s="1040" t="s">
        <v>189</v>
      </c>
      <c r="N3" s="1040" t="s">
        <v>193</v>
      </c>
      <c r="O3" s="1040" t="s">
        <v>194</v>
      </c>
      <c r="P3" s="1040" t="s">
        <v>196</v>
      </c>
      <c r="Q3" s="1040" t="s">
        <v>199</v>
      </c>
      <c r="R3" s="1040" t="s">
        <v>200</v>
      </c>
      <c r="S3" s="1040" t="s">
        <v>202</v>
      </c>
      <c r="T3" s="1040" t="s">
        <v>204</v>
      </c>
      <c r="U3" s="1040" t="s">
        <v>205</v>
      </c>
      <c r="V3" s="1040" t="s">
        <v>206</v>
      </c>
      <c r="W3" s="1040" t="s">
        <v>207</v>
      </c>
      <c r="X3" s="1040" t="s">
        <v>208</v>
      </c>
      <c r="Y3" s="1040" t="s">
        <v>209</v>
      </c>
      <c r="Z3" s="1040" t="s">
        <v>212</v>
      </c>
      <c r="AA3" s="1040" t="s">
        <v>371</v>
      </c>
      <c r="AB3" s="1040" t="s">
        <v>373</v>
      </c>
      <c r="AC3" s="1040" t="s">
        <v>377</v>
      </c>
      <c r="AD3" s="1040" t="s">
        <v>379</v>
      </c>
      <c r="AE3" s="1040" t="s">
        <v>389</v>
      </c>
      <c r="AF3" s="1040" t="s">
        <v>394</v>
      </c>
      <c r="AG3" s="1040" t="s">
        <v>403</v>
      </c>
      <c r="AH3" s="1040" t="s">
        <v>408</v>
      </c>
      <c r="AI3" s="1040" t="s">
        <v>456</v>
      </c>
      <c r="AJ3" s="1040" t="s">
        <v>461</v>
      </c>
      <c r="AK3" s="1040" t="s">
        <v>502</v>
      </c>
      <c r="AL3" s="1040" t="s">
        <v>534</v>
      </c>
      <c r="AM3" s="1040" t="s">
        <v>370</v>
      </c>
      <c r="AN3" s="1040" t="s">
        <v>374</v>
      </c>
      <c r="AO3" s="1040" t="s">
        <v>376</v>
      </c>
      <c r="AP3" s="1040" t="s">
        <v>380</v>
      </c>
      <c r="AQ3" s="1040" t="s">
        <v>388</v>
      </c>
      <c r="AR3" s="1040" t="s">
        <v>393</v>
      </c>
      <c r="AS3" s="1040" t="s">
        <v>405</v>
      </c>
      <c r="AT3" s="1040" t="s">
        <v>409</v>
      </c>
      <c r="AU3" s="1040" t="s">
        <v>457</v>
      </c>
      <c r="AV3" s="1040" t="s">
        <v>460</v>
      </c>
      <c r="AW3" s="1040" t="s">
        <v>503</v>
      </c>
      <c r="AX3" s="1040" t="s">
        <v>532</v>
      </c>
      <c r="AY3" s="1040" t="s">
        <v>570</v>
      </c>
      <c r="AZ3" s="1040" t="s">
        <v>372</v>
      </c>
      <c r="BA3" s="1040" t="s">
        <v>375</v>
      </c>
      <c r="BB3" s="1040" t="s">
        <v>381</v>
      </c>
      <c r="BC3" s="1040" t="s">
        <v>387</v>
      </c>
      <c r="BD3" s="1040" t="s">
        <v>392</v>
      </c>
      <c r="BE3" s="1040" t="s">
        <v>404</v>
      </c>
      <c r="BF3" s="1040" t="s">
        <v>410</v>
      </c>
      <c r="BG3" s="1040" t="s">
        <v>455</v>
      </c>
      <c r="BH3" s="1040" t="s">
        <v>462</v>
      </c>
      <c r="BI3" s="1040" t="s">
        <v>501</v>
      </c>
      <c r="BJ3" s="1040" t="s">
        <v>533</v>
      </c>
      <c r="BK3" s="1040" t="s">
        <v>571</v>
      </c>
      <c r="BL3" s="1032"/>
      <c r="BM3" s="1032"/>
      <c r="BN3" s="1032"/>
    </row>
    <row r="4" spans="1:66" ht="15.75">
      <c r="A4" s="1039" t="s">
        <v>354</v>
      </c>
      <c r="B4" s="1041">
        <v>9751</v>
      </c>
      <c r="C4" s="1041">
        <v>9751</v>
      </c>
      <c r="D4" s="1041">
        <v>10194</v>
      </c>
      <c r="E4" s="1041">
        <v>10194</v>
      </c>
      <c r="F4" s="1041">
        <v>10194</v>
      </c>
      <c r="G4" s="1041">
        <v>9925</v>
      </c>
      <c r="H4" s="1041">
        <v>9925</v>
      </c>
      <c r="I4" s="1041">
        <v>9925</v>
      </c>
      <c r="J4" s="1041">
        <v>9837</v>
      </c>
      <c r="K4" s="1041">
        <v>9837</v>
      </c>
      <c r="L4" s="1041">
        <v>9837</v>
      </c>
      <c r="M4" s="1041">
        <v>10105</v>
      </c>
      <c r="N4" s="1041">
        <v>10105</v>
      </c>
      <c r="O4" s="1041">
        <v>10105</v>
      </c>
      <c r="P4" s="1041">
        <v>10199</v>
      </c>
      <c r="Q4" s="1041">
        <v>10199</v>
      </c>
      <c r="R4" s="1041">
        <v>10199</v>
      </c>
      <c r="S4" s="1041">
        <v>10073</v>
      </c>
      <c r="T4" s="1041">
        <v>10073</v>
      </c>
      <c r="U4" s="1041">
        <v>10073</v>
      </c>
      <c r="V4" s="1041">
        <v>10189</v>
      </c>
      <c r="W4" s="1041">
        <v>10189</v>
      </c>
      <c r="X4" s="1041">
        <v>10189</v>
      </c>
      <c r="Y4" s="1041">
        <v>10812</v>
      </c>
      <c r="Z4" s="1041">
        <v>10812</v>
      </c>
      <c r="AA4" s="1041">
        <v>10812</v>
      </c>
      <c r="AB4" s="1041">
        <v>10812</v>
      </c>
      <c r="AC4" s="1041">
        <v>10922</v>
      </c>
      <c r="AD4" s="1041">
        <v>10922</v>
      </c>
      <c r="AE4" s="1041">
        <v>10922</v>
      </c>
      <c r="AF4" s="1041">
        <v>10489</v>
      </c>
      <c r="AG4" s="1041">
        <v>10489</v>
      </c>
      <c r="AH4" s="1041">
        <v>10489</v>
      </c>
      <c r="AI4" s="1041">
        <v>10557</v>
      </c>
      <c r="AJ4" s="1041">
        <v>10695</v>
      </c>
      <c r="AK4" s="1041">
        <v>10846</v>
      </c>
      <c r="AL4" s="1041">
        <v>10846</v>
      </c>
      <c r="AM4" s="1041">
        <v>10846</v>
      </c>
      <c r="AN4" s="1041">
        <v>10846</v>
      </c>
      <c r="AO4" s="1041">
        <v>11197</v>
      </c>
      <c r="AP4" s="1041">
        <v>11197</v>
      </c>
      <c r="AQ4" s="1041">
        <v>11197</v>
      </c>
      <c r="AR4" s="1041">
        <v>11488</v>
      </c>
      <c r="AS4" s="1041">
        <v>11488</v>
      </c>
      <c r="AT4" s="1041">
        <v>11593</v>
      </c>
      <c r="AU4" s="1041">
        <v>11593</v>
      </c>
      <c r="AV4" s="1041">
        <v>11593</v>
      </c>
      <c r="AW4" s="1041">
        <v>11702</v>
      </c>
      <c r="AX4" s="1041">
        <v>11702</v>
      </c>
      <c r="AY4" s="1041">
        <v>11702</v>
      </c>
      <c r="AZ4" s="1041" t="e">
        <f>#REF!</f>
        <v>#REF!</v>
      </c>
      <c r="BA4" s="1041">
        <v>11836</v>
      </c>
      <c r="BB4" s="1041">
        <v>11836</v>
      </c>
      <c r="BC4" s="1041" t="e">
        <f>#REF!</f>
        <v>#REF!</v>
      </c>
      <c r="BD4" s="1041">
        <v>11836</v>
      </c>
      <c r="BE4" s="1041">
        <v>12050</v>
      </c>
      <c r="BF4" s="1041">
        <v>12050</v>
      </c>
      <c r="BG4" s="1041">
        <v>12035</v>
      </c>
      <c r="BH4" s="1041">
        <v>12035</v>
      </c>
      <c r="BI4" s="1041">
        <v>12395</v>
      </c>
      <c r="BJ4" s="1041">
        <v>12395</v>
      </c>
      <c r="BK4" s="1041">
        <v>12395</v>
      </c>
      <c r="BL4" s="1039" t="s">
        <v>354</v>
      </c>
      <c r="BM4" s="1032"/>
      <c r="BN4" s="1032"/>
    </row>
    <row r="5" spans="1:66" ht="15.75">
      <c r="A5" s="1039" t="s">
        <v>123</v>
      </c>
      <c r="B5" s="1041">
        <v>8911.33</v>
      </c>
      <c r="C5" s="1041">
        <v>9783.83</v>
      </c>
      <c r="D5" s="1041">
        <v>9778.3799999999992</v>
      </c>
      <c r="E5" s="1041">
        <v>9775.48</v>
      </c>
      <c r="F5" s="1041">
        <v>9847.43</v>
      </c>
      <c r="G5" s="1041">
        <v>10432.86</v>
      </c>
      <c r="H5" s="1041">
        <v>10421</v>
      </c>
      <c r="I5" s="1041">
        <v>10406.89</v>
      </c>
      <c r="J5" s="1041">
        <v>10400.6</v>
      </c>
      <c r="K5" s="1041">
        <v>11591.43</v>
      </c>
      <c r="L5" s="1041">
        <v>11597.1</v>
      </c>
      <c r="M5" s="1041">
        <v>12868.82</v>
      </c>
      <c r="N5" s="1041">
        <v>12858.4</v>
      </c>
      <c r="O5" s="1041">
        <v>13664.63</v>
      </c>
      <c r="P5" s="1041">
        <v>13638.78</v>
      </c>
      <c r="Q5" s="1041">
        <v>13631.32</v>
      </c>
      <c r="R5" s="1041">
        <v>13617.57</v>
      </c>
      <c r="S5" s="1041">
        <v>13746.05</v>
      </c>
      <c r="T5" s="1041">
        <v>13729.05</v>
      </c>
      <c r="U5" s="1041">
        <v>13712.44</v>
      </c>
      <c r="V5" s="1041">
        <v>13708</v>
      </c>
      <c r="W5" s="1041">
        <v>14073.5</v>
      </c>
      <c r="X5" s="1041">
        <v>13676.31</v>
      </c>
      <c r="Y5" s="1041">
        <v>14849.44</v>
      </c>
      <c r="Z5" s="1041">
        <v>14847.03</v>
      </c>
      <c r="AA5" s="1041">
        <v>14862.49</v>
      </c>
      <c r="AB5" s="1041">
        <v>14862.49</v>
      </c>
      <c r="AC5" s="1041">
        <v>14845.9</v>
      </c>
      <c r="AD5" s="1041">
        <v>14825.71</v>
      </c>
      <c r="AE5" s="1041">
        <v>15062.5</v>
      </c>
      <c r="AF5" s="1041">
        <v>15041.36</v>
      </c>
      <c r="AG5" s="1041">
        <v>15017.2</v>
      </c>
      <c r="AH5" s="1041">
        <v>15007.15</v>
      </c>
      <c r="AI5" s="1041">
        <v>14987.56</v>
      </c>
      <c r="AJ5" s="1041">
        <v>14933.2</v>
      </c>
      <c r="AK5" s="1041">
        <v>15976.2</v>
      </c>
      <c r="AL5" s="1041">
        <v>15958.12</v>
      </c>
      <c r="AM5" s="1041">
        <v>16540.61</v>
      </c>
      <c r="AN5" s="1041">
        <v>16513.52</v>
      </c>
      <c r="AO5" s="1041">
        <f>'[1]уров жизни'!$D$9</f>
        <v>16504</v>
      </c>
      <c r="AP5" s="1041">
        <v>16483.900000000001</v>
      </c>
      <c r="AQ5" s="1041">
        <v>16667.759999999998</v>
      </c>
      <c r="AR5" s="1041">
        <v>16641.599999999999</v>
      </c>
      <c r="AS5" s="1041">
        <v>16619.400000000001</v>
      </c>
      <c r="AT5" s="1041">
        <v>17604.080000000002</v>
      </c>
      <c r="AU5" s="1041">
        <v>16584.57</v>
      </c>
      <c r="AV5" s="1041">
        <v>16563.57</v>
      </c>
      <c r="AW5" s="1041">
        <v>17604.080000000002</v>
      </c>
      <c r="AX5" s="1041">
        <v>17587</v>
      </c>
      <c r="AY5" s="1041">
        <v>18129.25</v>
      </c>
      <c r="AZ5" s="1041" t="e">
        <f>#REF!</f>
        <v>#REF!</v>
      </c>
      <c r="BA5" s="1041" t="e">
        <f>#REF!</f>
        <v>#REF!</v>
      </c>
      <c r="BB5" s="1041" t="e">
        <f>#REF!</f>
        <v>#REF!</v>
      </c>
      <c r="BC5" s="1041" t="e">
        <f>#REF!</f>
        <v>#REF!</v>
      </c>
      <c r="BD5" s="1041">
        <v>18211.900000000001</v>
      </c>
      <c r="BE5" s="1041">
        <v>18179.5</v>
      </c>
      <c r="BF5" s="1041">
        <v>18156.599999999999</v>
      </c>
      <c r="BG5" s="1041">
        <v>18120.11</v>
      </c>
      <c r="BH5" s="1041">
        <v>18082.13</v>
      </c>
      <c r="BI5" s="1041">
        <v>19207.61</v>
      </c>
      <c r="BJ5" s="1041">
        <v>19173.89</v>
      </c>
      <c r="BK5" s="1041">
        <v>19567.77</v>
      </c>
      <c r="BL5" s="1039" t="s">
        <v>123</v>
      </c>
      <c r="BM5" s="1032"/>
      <c r="BN5" s="1032"/>
    </row>
    <row r="6" spans="1:66" ht="15.75">
      <c r="A6" s="1039" t="s">
        <v>108</v>
      </c>
      <c r="B6" s="1041">
        <v>41818</v>
      </c>
      <c r="C6" s="1041">
        <v>40336</v>
      </c>
      <c r="D6" s="1041">
        <v>42649</v>
      </c>
      <c r="E6" s="1041">
        <v>53691</v>
      </c>
      <c r="F6" s="1041">
        <v>38074</v>
      </c>
      <c r="G6" s="1041">
        <v>35040</v>
      </c>
      <c r="H6" s="1041">
        <v>35395</v>
      </c>
      <c r="I6" s="1041">
        <v>36419</v>
      </c>
      <c r="J6" s="1041">
        <v>37445</v>
      </c>
      <c r="K6" s="1041">
        <v>37954</v>
      </c>
      <c r="L6" s="1041">
        <v>42321</v>
      </c>
      <c r="M6" s="1041">
        <v>38545</v>
      </c>
      <c r="N6" s="1041">
        <v>38787</v>
      </c>
      <c r="O6" s="1041">
        <v>40312</v>
      </c>
      <c r="P6" s="1041">
        <v>45932</v>
      </c>
      <c r="Q6" s="1041">
        <v>54884</v>
      </c>
      <c r="R6" s="1041">
        <v>38564</v>
      </c>
      <c r="S6" s="1041">
        <v>36522</v>
      </c>
      <c r="T6" s="1041">
        <v>33561</v>
      </c>
      <c r="U6" s="1041">
        <v>36909</v>
      </c>
      <c r="V6" s="1041">
        <v>37937</v>
      </c>
      <c r="W6" s="1041">
        <v>38697</v>
      </c>
      <c r="X6" s="1041">
        <v>41439</v>
      </c>
      <c r="Y6" s="1041">
        <v>40059</v>
      </c>
      <c r="Z6" s="1041">
        <v>39443</v>
      </c>
      <c r="AA6" s="1041">
        <v>41777</v>
      </c>
      <c r="AB6" s="1041">
        <v>45780</v>
      </c>
      <c r="AC6" s="1041">
        <v>58967</v>
      </c>
      <c r="AD6" s="1041">
        <v>42131</v>
      </c>
      <c r="AE6" s="1041">
        <v>40161</v>
      </c>
      <c r="AF6" s="1041">
        <v>36052</v>
      </c>
      <c r="AG6" s="1041">
        <v>40738</v>
      </c>
      <c r="AH6" s="1041">
        <v>45206</v>
      </c>
      <c r="AI6" s="1041">
        <v>47317</v>
      </c>
      <c r="AJ6" s="1041">
        <v>44241</v>
      </c>
      <c r="AK6" s="1041">
        <v>46350</v>
      </c>
      <c r="AL6" s="1041">
        <v>45164</v>
      </c>
      <c r="AM6" s="1041">
        <v>44422</v>
      </c>
      <c r="AN6" s="1041">
        <v>48325</v>
      </c>
      <c r="AO6" s="1041">
        <f>'[1]уров жизни'!$D$23</f>
        <v>46310</v>
      </c>
      <c r="AP6" s="1041">
        <v>47626</v>
      </c>
      <c r="AQ6" s="1041">
        <v>44175</v>
      </c>
      <c r="AR6" s="1041">
        <v>44703</v>
      </c>
      <c r="AS6" s="1041">
        <v>46630</v>
      </c>
      <c r="AT6" s="1041">
        <v>52334</v>
      </c>
      <c r="AU6" s="1041">
        <v>53920</v>
      </c>
      <c r="AV6" s="1041">
        <v>60310</v>
      </c>
      <c r="AW6" s="1041">
        <v>52334</v>
      </c>
      <c r="AX6" s="1041">
        <v>51768</v>
      </c>
      <c r="AY6" s="1041">
        <v>53535</v>
      </c>
      <c r="AZ6" s="1041" t="e">
        <f>#REF!</f>
        <v>#REF!</v>
      </c>
      <c r="BA6" s="1041" t="e">
        <f>#REF!</f>
        <v>#REF!</v>
      </c>
      <c r="BB6" s="1041" t="e">
        <f>#REF!</f>
        <v>#REF!</v>
      </c>
      <c r="BC6" s="1041" t="e">
        <f>#REF!</f>
        <v>#REF!</v>
      </c>
      <c r="BD6" s="1041">
        <v>55516</v>
      </c>
      <c r="BE6" s="1041">
        <v>56773</v>
      </c>
      <c r="BF6" s="1041">
        <v>60960</v>
      </c>
      <c r="BG6" s="1041">
        <v>62635</v>
      </c>
      <c r="BH6" s="1041">
        <v>89370</v>
      </c>
      <c r="BI6" s="1041">
        <v>58257</v>
      </c>
      <c r="BJ6" s="1041">
        <v>59159</v>
      </c>
      <c r="BK6" s="1041">
        <v>60917</v>
      </c>
      <c r="BL6" s="1039" t="s">
        <v>108</v>
      </c>
      <c r="BM6" s="1032"/>
      <c r="BN6" s="1032"/>
    </row>
    <row r="7" spans="1:66" ht="15.75">
      <c r="A7" s="1039" t="s">
        <v>124</v>
      </c>
      <c r="B7" s="1041">
        <v>44021</v>
      </c>
      <c r="C7" s="1041">
        <v>42792</v>
      </c>
      <c r="D7" s="1041">
        <v>49521</v>
      </c>
      <c r="E7" s="1041">
        <v>43549</v>
      </c>
      <c r="F7" s="1041">
        <v>45592</v>
      </c>
      <c r="G7" s="1041">
        <v>42605</v>
      </c>
      <c r="H7" s="1041">
        <v>42280</v>
      </c>
      <c r="I7" s="1041">
        <v>42854</v>
      </c>
      <c r="J7" s="1041">
        <v>39554</v>
      </c>
      <c r="K7" s="1041">
        <v>46889</v>
      </c>
      <c r="L7" s="1041">
        <v>48821</v>
      </c>
      <c r="M7" s="1041">
        <v>42540</v>
      </c>
      <c r="N7" s="1041">
        <v>40713</v>
      </c>
      <c r="O7" s="1041">
        <v>42421</v>
      </c>
      <c r="P7" s="1041">
        <v>42234</v>
      </c>
      <c r="Q7" s="1041">
        <v>40866</v>
      </c>
      <c r="R7" s="1041">
        <v>48936</v>
      </c>
      <c r="S7" s="1041">
        <v>42361</v>
      </c>
      <c r="T7" s="1041">
        <v>39097</v>
      </c>
      <c r="U7" s="1041">
        <v>45538</v>
      </c>
      <c r="V7" s="1041">
        <v>41452</v>
      </c>
      <c r="W7" s="1041">
        <v>42200</v>
      </c>
      <c r="X7" s="1041">
        <v>53725</v>
      </c>
      <c r="Y7" s="1041">
        <v>43366</v>
      </c>
      <c r="Z7" s="1041">
        <v>45356</v>
      </c>
      <c r="AA7" s="1041">
        <v>45218</v>
      </c>
      <c r="AB7" s="1041">
        <v>46995</v>
      </c>
      <c r="AC7" s="1041">
        <v>47483</v>
      </c>
      <c r="AD7" s="1041">
        <v>50884</v>
      </c>
      <c r="AE7" s="1041">
        <v>46543</v>
      </c>
      <c r="AF7" s="1041">
        <v>42473</v>
      </c>
      <c r="AG7" s="1041">
        <v>44847</v>
      </c>
      <c r="AH7" s="1041">
        <v>45453</v>
      </c>
      <c r="AI7" s="1041">
        <v>50711</v>
      </c>
      <c r="AJ7" s="1041">
        <v>46714</v>
      </c>
      <c r="AK7" s="1041">
        <v>46322</v>
      </c>
      <c r="AL7" s="1041">
        <v>44544</v>
      </c>
      <c r="AM7" s="1041">
        <v>45651</v>
      </c>
      <c r="AN7" s="1041">
        <v>47371</v>
      </c>
      <c r="AO7" s="1041">
        <f>'[1]уров жизни'!$D$25</f>
        <v>49542</v>
      </c>
      <c r="AP7" s="1041">
        <v>46733</v>
      </c>
      <c r="AQ7" s="1041">
        <v>46159</v>
      </c>
      <c r="AR7" s="1041">
        <v>43617</v>
      </c>
      <c r="AS7" s="1041">
        <v>43731</v>
      </c>
      <c r="AT7" s="1041">
        <v>54078</v>
      </c>
      <c r="AU7" s="1041">
        <v>55596</v>
      </c>
      <c r="AV7" s="1041">
        <v>60088</v>
      </c>
      <c r="AW7" s="1041">
        <v>54078</v>
      </c>
      <c r="AX7" s="1041">
        <v>44250</v>
      </c>
      <c r="AY7" s="1041">
        <v>49173</v>
      </c>
      <c r="AZ7" s="1041" t="e">
        <f>#REF!</f>
        <v>#REF!</v>
      </c>
      <c r="BA7" s="1041" t="e">
        <f>#REF!</f>
        <v>#REF!</v>
      </c>
      <c r="BB7" s="1041" t="e">
        <f>#REF!</f>
        <v>#REF!</v>
      </c>
      <c r="BC7" s="1041" t="e">
        <f>#REF!</f>
        <v>#REF!</v>
      </c>
      <c r="BD7" s="1041">
        <v>46645</v>
      </c>
      <c r="BE7" s="1041">
        <v>40675</v>
      </c>
      <c r="BF7" s="1041">
        <v>50740</v>
      </c>
      <c r="BG7" s="1041">
        <v>65417</v>
      </c>
      <c r="BH7" s="1041">
        <v>65687</v>
      </c>
      <c r="BI7" s="1041">
        <v>51471</v>
      </c>
      <c r="BJ7" s="1041">
        <v>50403</v>
      </c>
      <c r="BK7" s="1041">
        <v>61487</v>
      </c>
      <c r="BL7" s="1039" t="s">
        <v>124</v>
      </c>
      <c r="BM7" s="1032"/>
      <c r="BN7" s="1032"/>
    </row>
    <row r="8" spans="1:66" ht="15.75">
      <c r="A8" s="1039" t="s">
        <v>125</v>
      </c>
      <c r="B8" s="1041">
        <v>39796</v>
      </c>
      <c r="C8" s="1041">
        <v>40111</v>
      </c>
      <c r="D8" s="1041">
        <v>46509</v>
      </c>
      <c r="E8" s="1041">
        <v>50443</v>
      </c>
      <c r="F8" s="1041">
        <v>49391</v>
      </c>
      <c r="G8" s="1041">
        <v>37419</v>
      </c>
      <c r="H8" s="1041">
        <v>38329</v>
      </c>
      <c r="I8" s="1041">
        <v>40043</v>
      </c>
      <c r="J8" s="1041">
        <v>36297</v>
      </c>
      <c r="K8" s="1041">
        <v>41655</v>
      </c>
      <c r="L8" s="1041">
        <v>43707</v>
      </c>
      <c r="M8" s="1041">
        <v>41282</v>
      </c>
      <c r="N8" s="1041">
        <v>39519</v>
      </c>
      <c r="O8" s="1041">
        <v>40632</v>
      </c>
      <c r="P8" s="1041">
        <v>46357</v>
      </c>
      <c r="Q8" s="1041">
        <v>48667</v>
      </c>
      <c r="R8" s="1041">
        <v>50021</v>
      </c>
      <c r="S8" s="1041">
        <v>37182</v>
      </c>
      <c r="T8" s="1041">
        <v>33259</v>
      </c>
      <c r="U8" s="1041">
        <v>39497</v>
      </c>
      <c r="V8" s="1041">
        <v>37774</v>
      </c>
      <c r="W8" s="1041">
        <v>44218</v>
      </c>
      <c r="X8" s="1041">
        <v>48219</v>
      </c>
      <c r="Y8" s="1041">
        <v>47224</v>
      </c>
      <c r="Z8" s="1041">
        <v>38082</v>
      </c>
      <c r="AA8" s="1041">
        <v>40820</v>
      </c>
      <c r="AB8" s="1041">
        <v>40258</v>
      </c>
      <c r="AC8" s="1041">
        <v>47790</v>
      </c>
      <c r="AD8" s="1041">
        <v>51132</v>
      </c>
      <c r="AE8" s="1041">
        <v>37845</v>
      </c>
      <c r="AF8" s="1041">
        <v>35716</v>
      </c>
      <c r="AG8" s="1041">
        <v>42303</v>
      </c>
      <c r="AH8" s="1041">
        <v>45476</v>
      </c>
      <c r="AI8" s="1041">
        <v>46595</v>
      </c>
      <c r="AJ8" s="1041">
        <v>42888</v>
      </c>
      <c r="AK8" s="1041">
        <v>49623</v>
      </c>
      <c r="AL8" s="1041">
        <v>44458</v>
      </c>
      <c r="AM8" s="1041">
        <v>47419</v>
      </c>
      <c r="AN8" s="1041">
        <v>48288</v>
      </c>
      <c r="AO8" s="1041">
        <f>'[1]уров жизни'!$D$27</f>
        <v>56641</v>
      </c>
      <c r="AP8" s="1041">
        <v>56366</v>
      </c>
      <c r="AQ8" s="1041">
        <v>40750</v>
      </c>
      <c r="AR8" s="1041">
        <v>39417</v>
      </c>
      <c r="AS8" s="1041">
        <v>45815</v>
      </c>
      <c r="AT8" s="1041">
        <v>48960</v>
      </c>
      <c r="AU8" s="1041">
        <v>46759</v>
      </c>
      <c r="AV8" s="1041">
        <v>52932</v>
      </c>
      <c r="AW8" s="1041">
        <v>48960</v>
      </c>
      <c r="AX8" s="1041">
        <v>47903</v>
      </c>
      <c r="AY8" s="1041">
        <v>49611</v>
      </c>
      <c r="AZ8" s="1041" t="e">
        <f>#REF!</f>
        <v>#REF!</v>
      </c>
      <c r="BA8" s="1041" t="e">
        <f>#REF!</f>
        <v>#REF!</v>
      </c>
      <c r="BB8" s="1041" t="e">
        <f>#REF!</f>
        <v>#REF!</v>
      </c>
      <c r="BC8" s="1041" t="e">
        <f>#REF!</f>
        <v>#REF!</v>
      </c>
      <c r="BD8" s="1041">
        <v>47288</v>
      </c>
      <c r="BE8" s="1041">
        <v>47544</v>
      </c>
      <c r="BF8" s="1041">
        <v>55100</v>
      </c>
      <c r="BG8" s="1041">
        <v>61006</v>
      </c>
      <c r="BH8" s="1041">
        <v>62454</v>
      </c>
      <c r="BI8" s="1041">
        <v>52234</v>
      </c>
      <c r="BJ8" s="1041">
        <v>44992</v>
      </c>
      <c r="BK8" s="1041">
        <v>40796</v>
      </c>
      <c r="BL8" s="1039" t="s">
        <v>125</v>
      </c>
      <c r="BM8" s="1032"/>
      <c r="BN8" s="1032"/>
    </row>
    <row r="9" spans="1:66" ht="15.75">
      <c r="A9" s="1039" t="s">
        <v>120</v>
      </c>
      <c r="B9" s="1041">
        <v>52039</v>
      </c>
      <c r="C9" s="1041">
        <v>53758</v>
      </c>
      <c r="D9" s="1041">
        <v>53294</v>
      </c>
      <c r="E9" s="1041">
        <v>55376</v>
      </c>
      <c r="F9" s="1041">
        <v>55080</v>
      </c>
      <c r="G9" s="1041">
        <v>68070</v>
      </c>
      <c r="H9" s="1041">
        <v>56871</v>
      </c>
      <c r="I9" s="1041">
        <v>54821</v>
      </c>
      <c r="J9" s="1041">
        <v>54572</v>
      </c>
      <c r="K9" s="1041">
        <v>54239</v>
      </c>
      <c r="L9" s="1041">
        <v>79274</v>
      </c>
      <c r="M9" s="1041">
        <v>60861</v>
      </c>
      <c r="N9" s="1041">
        <v>57658</v>
      </c>
      <c r="O9" s="1041">
        <v>59432</v>
      </c>
      <c r="P9" s="1041">
        <v>58621</v>
      </c>
      <c r="Q9" s="1041">
        <v>60010</v>
      </c>
      <c r="R9" s="1041">
        <v>60808</v>
      </c>
      <c r="S9" s="1041">
        <v>74069</v>
      </c>
      <c r="T9" s="1041">
        <v>60792</v>
      </c>
      <c r="U9" s="1041">
        <v>62189</v>
      </c>
      <c r="V9" s="1041">
        <v>60152</v>
      </c>
      <c r="W9" s="1041">
        <v>59265</v>
      </c>
      <c r="X9" s="1041">
        <v>87404</v>
      </c>
      <c r="Y9" s="1041">
        <v>65542</v>
      </c>
      <c r="Z9" s="1041">
        <v>63152</v>
      </c>
      <c r="AA9" s="1041">
        <v>75317</v>
      </c>
      <c r="AB9" s="1041">
        <v>66246</v>
      </c>
      <c r="AC9" s="1041">
        <v>67961</v>
      </c>
      <c r="AD9" s="1041">
        <v>67205</v>
      </c>
      <c r="AE9" s="1041">
        <v>79343</v>
      </c>
      <c r="AF9" s="1041">
        <v>67518</v>
      </c>
      <c r="AG9" s="1041">
        <v>65692</v>
      </c>
      <c r="AH9" s="1041">
        <v>67430</v>
      </c>
      <c r="AI9" s="1041">
        <v>65259</v>
      </c>
      <c r="AJ9" s="1041">
        <v>69758</v>
      </c>
      <c r="AK9" s="1041">
        <v>67430</v>
      </c>
      <c r="AL9" s="1041">
        <v>68886</v>
      </c>
      <c r="AM9" s="1041">
        <v>81941</v>
      </c>
      <c r="AN9" s="1041">
        <v>71507</v>
      </c>
      <c r="AO9" s="1041">
        <f>'[1]уров жизни'!$D$20</f>
        <v>74346</v>
      </c>
      <c r="AP9" s="1041">
        <v>71607</v>
      </c>
      <c r="AQ9" s="1041">
        <v>87332</v>
      </c>
      <c r="AR9" s="1041">
        <v>66823</v>
      </c>
      <c r="AS9" s="1041">
        <v>66458</v>
      </c>
      <c r="AT9" s="1041">
        <v>72061</v>
      </c>
      <c r="AU9" s="1041">
        <v>68539</v>
      </c>
      <c r="AV9" s="1041">
        <v>101569</v>
      </c>
      <c r="AW9" s="1041">
        <v>72061</v>
      </c>
      <c r="AX9" s="1041">
        <v>73566</v>
      </c>
      <c r="AY9" s="1041">
        <v>81955</v>
      </c>
      <c r="AZ9" s="1041" t="e">
        <f>#REF!</f>
        <v>#REF!</v>
      </c>
      <c r="BA9" s="1041" t="e">
        <f>#REF!</f>
        <v>#REF!</v>
      </c>
      <c r="BB9" s="1041" t="e">
        <f>#REF!</f>
        <v>#REF!</v>
      </c>
      <c r="BC9" s="1041" t="e">
        <f>#REF!</f>
        <v>#REF!</v>
      </c>
      <c r="BD9" s="1041">
        <v>72976</v>
      </c>
      <c r="BE9" s="1041">
        <v>73057</v>
      </c>
      <c r="BF9" s="1041">
        <v>77198</v>
      </c>
      <c r="BG9" s="1041">
        <v>74438</v>
      </c>
      <c r="BH9" s="1041">
        <v>118230</v>
      </c>
      <c r="BI9" s="1041">
        <v>78431</v>
      </c>
      <c r="BJ9" s="1041">
        <v>73269</v>
      </c>
      <c r="BK9" s="1041">
        <v>78927</v>
      </c>
      <c r="BL9" s="1039" t="s">
        <v>120</v>
      </c>
      <c r="BM9" s="1032"/>
      <c r="BN9" s="1032"/>
    </row>
    <row r="10" spans="1:66" ht="16.5">
      <c r="A10" s="1039"/>
      <c r="B10" s="1042"/>
      <c r="C10" s="1043"/>
      <c r="D10" s="1043"/>
      <c r="E10" s="1043"/>
      <c r="F10" s="1038"/>
      <c r="G10" s="1043"/>
      <c r="H10" s="1043"/>
      <c r="I10" s="1043"/>
      <c r="J10" s="1043"/>
      <c r="K10" s="1043"/>
      <c r="L10" s="1043"/>
      <c r="M10" s="1043"/>
      <c r="N10" s="1044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1032"/>
      <c r="AE10" s="1032"/>
      <c r="AF10" s="1032"/>
      <c r="AG10" s="1032"/>
      <c r="AH10" s="1032"/>
      <c r="AI10" s="1032"/>
      <c r="AJ10" s="1032"/>
      <c r="AK10" s="1032"/>
      <c r="AL10" s="1032"/>
      <c r="AM10" s="1032"/>
      <c r="AN10" s="1032"/>
      <c r="AO10" s="1032"/>
      <c r="AP10" s="1032"/>
      <c r="AQ10" s="1032"/>
      <c r="AR10" s="1032"/>
      <c r="AS10" s="1032"/>
      <c r="AT10" s="1032"/>
      <c r="AU10" s="1032"/>
      <c r="AV10" s="1032"/>
      <c r="AW10" s="1032"/>
      <c r="AX10" s="1032"/>
      <c r="AY10" s="1032"/>
      <c r="AZ10" s="1032"/>
      <c r="BA10" s="1032"/>
      <c r="BB10" s="1032"/>
      <c r="BC10" s="1032"/>
      <c r="BD10" s="1032"/>
      <c r="BE10" s="1032"/>
      <c r="BF10" s="1032"/>
      <c r="BG10" s="1032"/>
      <c r="BH10" s="1032"/>
      <c r="BI10" s="1032"/>
      <c r="BJ10" s="1032"/>
      <c r="BK10" s="1032"/>
      <c r="BL10" s="1032"/>
      <c r="BM10" s="1032"/>
      <c r="BN10" s="1032"/>
    </row>
    <row r="11" spans="1:66" ht="16.5">
      <c r="A11" s="1034" t="s">
        <v>37</v>
      </c>
      <c r="B11" s="1035" t="str">
        <f>B1</f>
        <v>на 01.04.2013г.</v>
      </c>
      <c r="C11" s="1045" t="str">
        <f>C1</f>
        <v>на 01.04.2014г.</v>
      </c>
      <c r="D11" s="1037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2"/>
      <c r="U11" s="1032"/>
      <c r="V11" s="1032"/>
      <c r="W11" s="1032"/>
      <c r="X11" s="1032"/>
      <c r="Y11" s="1032"/>
      <c r="Z11" s="1032"/>
      <c r="AA11" s="1032"/>
      <c r="AB11" s="1032"/>
      <c r="AC11" s="1032"/>
      <c r="AD11" s="1032"/>
      <c r="AE11" s="1032"/>
      <c r="AF11" s="1032"/>
      <c r="AG11" s="1032"/>
      <c r="AH11" s="1032"/>
      <c r="AI11" s="1032"/>
      <c r="AJ11" s="1032"/>
      <c r="AK11" s="1032"/>
      <c r="AL11" s="1032"/>
      <c r="AM11" s="1032"/>
      <c r="AN11" s="1032"/>
      <c r="AO11" s="1032"/>
      <c r="AP11" s="1032"/>
      <c r="AQ11" s="1032"/>
      <c r="AR11" s="1032"/>
      <c r="AS11" s="1032"/>
      <c r="AT11" s="1032"/>
      <c r="AU11" s="1032"/>
      <c r="AV11" s="1032"/>
      <c r="AW11" s="1032"/>
      <c r="AX11" s="1032"/>
      <c r="AY11" s="1032"/>
      <c r="AZ11" s="1095" t="s">
        <v>407</v>
      </c>
      <c r="BA11" s="1095"/>
      <c r="BB11" s="1095"/>
      <c r="BC11" s="1095"/>
      <c r="BD11" s="1032"/>
      <c r="BE11" s="1032"/>
      <c r="BF11" s="1032"/>
      <c r="BG11" s="1032"/>
      <c r="BH11" s="1032"/>
      <c r="BI11" s="1032"/>
      <c r="BJ11" s="1032"/>
      <c r="BK11" s="1032"/>
      <c r="BL11" s="1032"/>
      <c r="BM11" s="1032"/>
      <c r="BN11" s="1032"/>
    </row>
    <row r="12" spans="1:66" ht="15.75" customHeight="1">
      <c r="A12" s="1032"/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2"/>
      <c r="O12" s="1032"/>
      <c r="P12" s="1046"/>
      <c r="Q12" s="1032"/>
      <c r="R12" s="1032"/>
      <c r="S12" s="1032"/>
      <c r="T12" s="1032"/>
      <c r="U12" s="1032"/>
      <c r="V12" s="1032"/>
      <c r="W12" s="1032"/>
      <c r="X12" s="1032"/>
      <c r="Y12" s="1032"/>
      <c r="Z12" s="1032"/>
      <c r="AA12" s="1032"/>
      <c r="AB12" s="1032"/>
      <c r="AC12" s="1032"/>
      <c r="AD12" s="1032"/>
      <c r="AE12" s="1032"/>
      <c r="AF12" s="1032"/>
      <c r="AG12" s="1032"/>
      <c r="AH12" s="1032"/>
      <c r="AI12" s="1032"/>
      <c r="AJ12" s="1032"/>
      <c r="AK12" s="1032"/>
      <c r="AL12" s="1032"/>
      <c r="AM12" s="1032"/>
      <c r="AN12" s="1032"/>
      <c r="AO12" s="1032"/>
      <c r="AP12" s="1032"/>
      <c r="AQ12" s="1032"/>
      <c r="AR12" s="1032"/>
      <c r="AS12" s="1032"/>
      <c r="AT12" s="1032"/>
      <c r="AU12" s="1032"/>
      <c r="AV12" s="1032"/>
      <c r="AW12" s="1032"/>
      <c r="AX12" s="1032"/>
      <c r="AY12" s="1032"/>
      <c r="AZ12" s="1032"/>
      <c r="BA12" s="1032"/>
      <c r="BB12" s="1032"/>
      <c r="BC12" s="1032"/>
      <c r="BD12" s="1032"/>
      <c r="BE12" s="1032"/>
      <c r="BF12" s="1032"/>
      <c r="BG12" s="1032"/>
      <c r="BH12" s="1032"/>
      <c r="BI12" s="1032"/>
      <c r="BJ12" s="1032"/>
      <c r="BK12" s="1032"/>
      <c r="BL12" s="1032"/>
      <c r="BM12" s="1032"/>
      <c r="BN12" s="1032"/>
    </row>
    <row r="13" spans="1:66" ht="16.5">
      <c r="A13" s="1047" t="s">
        <v>111</v>
      </c>
      <c r="B13" s="1048">
        <v>47.4</v>
      </c>
      <c r="C13" s="1048">
        <v>54.3</v>
      </c>
      <c r="D13" s="1037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8"/>
      <c r="Q13" s="1032"/>
      <c r="R13" s="1032"/>
      <c r="S13" s="1032"/>
      <c r="T13" s="1032"/>
      <c r="U13" s="1032"/>
      <c r="V13" s="1032"/>
      <c r="W13" s="1032"/>
      <c r="X13" s="1032"/>
      <c r="Y13" s="1032"/>
      <c r="Z13" s="1032"/>
      <c r="AA13" s="1032"/>
      <c r="AB13" s="1032"/>
      <c r="AC13" s="1032"/>
      <c r="AD13" s="1032"/>
      <c r="AE13" s="1032"/>
      <c r="AF13" s="1032"/>
      <c r="AG13" s="1032"/>
      <c r="AH13" s="1032"/>
      <c r="AI13" s="1032"/>
      <c r="AJ13" s="1032"/>
      <c r="AK13" s="1032"/>
      <c r="AL13" s="1032"/>
      <c r="AM13" s="1032"/>
      <c r="AN13" s="1032"/>
      <c r="AO13" s="1032"/>
      <c r="AP13" s="1032"/>
      <c r="AQ13" s="1032"/>
      <c r="AR13" s="1032"/>
      <c r="AS13" s="1032"/>
      <c r="AT13" s="1032"/>
      <c r="AU13" s="1032"/>
      <c r="AV13" s="1032"/>
      <c r="AW13" s="1032"/>
      <c r="AX13" s="1032"/>
      <c r="AY13" s="1032"/>
      <c r="AZ13" s="1032"/>
      <c r="BA13" s="1032"/>
      <c r="BB13" s="1032"/>
      <c r="BC13" s="1032"/>
      <c r="BD13" s="1032"/>
      <c r="BE13" s="1032"/>
      <c r="BF13" s="1032"/>
      <c r="BG13" s="1032"/>
      <c r="BH13" s="1032"/>
      <c r="BI13" s="1032"/>
      <c r="BJ13" s="1032"/>
      <c r="BK13" s="1032"/>
      <c r="BL13" s="1032"/>
      <c r="BM13" s="1032"/>
      <c r="BN13" s="1032"/>
    </row>
    <row r="14" spans="1:66" ht="16.5">
      <c r="A14" s="1047" t="s">
        <v>112</v>
      </c>
      <c r="B14" s="1048">
        <v>52.6</v>
      </c>
      <c r="C14" s="1048">
        <v>45.7</v>
      </c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8"/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2"/>
      <c r="AC14" s="1032"/>
      <c r="AD14" s="1032"/>
      <c r="AE14" s="1032"/>
      <c r="AF14" s="1032"/>
      <c r="AG14" s="1032"/>
      <c r="AH14" s="1032"/>
      <c r="AI14" s="1032"/>
      <c r="AJ14" s="1032"/>
      <c r="AK14" s="1032"/>
      <c r="AL14" s="1032"/>
      <c r="AM14" s="1032"/>
      <c r="AN14" s="1032"/>
      <c r="AO14" s="1032"/>
      <c r="AP14" s="1032"/>
      <c r="AQ14" s="1032"/>
      <c r="AR14" s="1032"/>
      <c r="AS14" s="1032"/>
      <c r="AT14" s="1032"/>
      <c r="AU14" s="1032"/>
      <c r="AV14" s="1032"/>
      <c r="AW14" s="1032"/>
      <c r="AX14" s="1032"/>
      <c r="AY14" s="1032"/>
      <c r="AZ14" s="1032"/>
      <c r="BA14" s="1032"/>
      <c r="BB14" s="1032"/>
      <c r="BC14" s="1032"/>
      <c r="BD14" s="1032"/>
      <c r="BE14" s="1032"/>
      <c r="BF14" s="1032"/>
      <c r="BG14" s="1032"/>
      <c r="BH14" s="1032"/>
      <c r="BI14" s="1032"/>
      <c r="BJ14" s="1032"/>
      <c r="BK14" s="1032"/>
      <c r="BL14" s="1032"/>
      <c r="BM14" s="1032"/>
      <c r="BN14" s="1032"/>
    </row>
    <row r="15" spans="1:66" ht="16.5">
      <c r="A15" s="1034"/>
      <c r="B15" s="1047"/>
      <c r="C15" s="1047"/>
      <c r="D15" s="1032"/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8"/>
      <c r="Q15" s="1032"/>
      <c r="R15" s="1032"/>
      <c r="S15" s="1032"/>
      <c r="T15" s="1032"/>
      <c r="U15" s="1032"/>
      <c r="V15" s="1032"/>
      <c r="W15" s="1032"/>
      <c r="X15" s="1032"/>
      <c r="Y15" s="1032"/>
      <c r="Z15" s="1032"/>
      <c r="AA15" s="1032"/>
      <c r="AB15" s="1032"/>
      <c r="AC15" s="1032"/>
      <c r="AD15" s="1032"/>
      <c r="AE15" s="1032"/>
      <c r="AF15" s="1032"/>
      <c r="AG15" s="1032"/>
      <c r="AH15" s="1032"/>
      <c r="AI15" s="1032"/>
      <c r="AJ15" s="1032"/>
      <c r="AK15" s="1032"/>
      <c r="AL15" s="1032"/>
      <c r="AM15" s="1032"/>
      <c r="AN15" s="1032"/>
      <c r="AO15" s="1032"/>
      <c r="AP15" s="1032"/>
      <c r="AQ15" s="1032"/>
      <c r="AR15" s="1032"/>
      <c r="AS15" s="1032"/>
      <c r="AT15" s="1032"/>
      <c r="AU15" s="1032"/>
      <c r="AV15" s="1032"/>
      <c r="AW15" s="1032"/>
      <c r="AX15" s="1032"/>
      <c r="AY15" s="1032"/>
      <c r="AZ15" s="1032"/>
      <c r="BA15" s="1032"/>
      <c r="BB15" s="1032"/>
      <c r="BC15" s="1032"/>
      <c r="BD15" s="1032"/>
      <c r="BE15" s="1032"/>
      <c r="BF15" s="1032"/>
      <c r="BG15" s="1032"/>
      <c r="BH15" s="1032"/>
      <c r="BI15" s="1032"/>
      <c r="BJ15" s="1032"/>
      <c r="BK15" s="1032"/>
      <c r="BL15" s="1032"/>
      <c r="BM15" s="1032"/>
      <c r="BN15" s="1032"/>
    </row>
    <row r="16" spans="1:66" ht="16.5">
      <c r="A16" s="1034" t="s">
        <v>38</v>
      </c>
      <c r="B16" s="1047" t="str">
        <f>B1</f>
        <v>на 01.04.2013г.</v>
      </c>
      <c r="C16" s="1047" t="str">
        <f>C1</f>
        <v>на 01.04.2014г.</v>
      </c>
      <c r="D16" s="1037"/>
      <c r="E16" s="1032"/>
      <c r="F16" s="1032"/>
      <c r="G16" s="1032"/>
      <c r="H16" s="1032"/>
      <c r="I16" s="1032"/>
      <c r="J16" s="1032"/>
      <c r="K16" s="1032"/>
      <c r="L16" s="1032"/>
      <c r="M16" s="1032"/>
      <c r="N16" s="1032"/>
      <c r="O16" s="1032"/>
      <c r="P16" s="1038"/>
      <c r="Q16" s="1032"/>
      <c r="R16" s="1032"/>
      <c r="S16" s="1032"/>
      <c r="T16" s="1032"/>
      <c r="U16" s="1032"/>
      <c r="V16" s="1032"/>
      <c r="W16" s="1032"/>
      <c r="X16" s="1032"/>
      <c r="Y16" s="1032"/>
      <c r="Z16" s="1032"/>
      <c r="AA16" s="1032"/>
      <c r="AB16" s="1032"/>
      <c r="AC16" s="1032"/>
      <c r="AD16" s="1032"/>
      <c r="AE16" s="1032"/>
      <c r="AF16" s="1032"/>
      <c r="AG16" s="1032"/>
      <c r="AH16" s="1032"/>
      <c r="AI16" s="1032"/>
      <c r="AJ16" s="1032"/>
      <c r="AK16" s="1032"/>
      <c r="AL16" s="1032"/>
      <c r="AM16" s="1032"/>
      <c r="AN16" s="1032"/>
      <c r="AO16" s="1032"/>
      <c r="AP16" s="1032"/>
      <c r="AQ16" s="1032"/>
      <c r="AR16" s="1032"/>
      <c r="AS16" s="1032"/>
      <c r="AT16" s="1032"/>
      <c r="AU16" s="1032"/>
      <c r="AV16" s="1032"/>
      <c r="AW16" s="1032"/>
      <c r="AX16" s="1032"/>
      <c r="AY16" s="1032"/>
      <c r="AZ16" s="1032"/>
      <c r="BA16" s="1032"/>
      <c r="BB16" s="1032"/>
      <c r="BC16" s="1032"/>
      <c r="BD16" s="1032"/>
      <c r="BE16" s="1032"/>
      <c r="BF16" s="1032"/>
      <c r="BG16" s="1032"/>
      <c r="BH16" s="1032"/>
      <c r="BI16" s="1032"/>
      <c r="BJ16" s="1032"/>
      <c r="BK16" s="1032"/>
      <c r="BL16" s="1032"/>
      <c r="BM16" s="1032"/>
      <c r="BN16" s="1032"/>
    </row>
    <row r="17" spans="1:66" ht="16.5">
      <c r="A17" s="1047" t="s">
        <v>113</v>
      </c>
      <c r="B17" s="1048">
        <v>43.9</v>
      </c>
      <c r="C17" s="1048">
        <v>42.3</v>
      </c>
      <c r="D17" s="1037"/>
      <c r="E17" s="1032"/>
      <c r="F17" s="1032"/>
      <c r="G17" s="1032"/>
      <c r="H17" s="1032"/>
      <c r="I17" s="1032"/>
      <c r="J17" s="1032"/>
      <c r="K17" s="1032"/>
      <c r="L17" s="1032"/>
      <c r="M17" s="1032"/>
      <c r="N17" s="1032"/>
      <c r="O17" s="1032"/>
      <c r="P17" s="1038"/>
      <c r="Q17" s="1032"/>
      <c r="R17" s="1032"/>
      <c r="S17" s="1032"/>
      <c r="T17" s="1032"/>
      <c r="U17" s="1032"/>
      <c r="V17" s="1032"/>
      <c r="W17" s="1032"/>
      <c r="X17" s="1032"/>
      <c r="Y17" s="1032"/>
      <c r="Z17" s="1032"/>
      <c r="AA17" s="1032"/>
      <c r="AB17" s="1032"/>
      <c r="AC17" s="1032"/>
      <c r="AD17" s="1032"/>
      <c r="AE17" s="1032"/>
      <c r="AF17" s="1032"/>
      <c r="AG17" s="1032"/>
      <c r="AH17" s="1032"/>
      <c r="AI17" s="1032"/>
      <c r="AJ17" s="1032"/>
      <c r="AK17" s="1032"/>
      <c r="AL17" s="1032"/>
      <c r="AM17" s="1032"/>
      <c r="AN17" s="1032"/>
      <c r="AO17" s="1032"/>
      <c r="AP17" s="1032"/>
      <c r="AQ17" s="1032"/>
      <c r="AR17" s="1032"/>
      <c r="AS17" s="1032"/>
      <c r="AT17" s="1032"/>
      <c r="AU17" s="1032"/>
      <c r="AV17" s="1032"/>
      <c r="AW17" s="1032"/>
      <c r="AX17" s="1032"/>
      <c r="AY17" s="1032"/>
      <c r="AZ17" s="1032"/>
      <c r="BA17" s="1032"/>
      <c r="BB17" s="1032"/>
      <c r="BC17" s="1032"/>
      <c r="BD17" s="1032"/>
      <c r="BE17" s="1032"/>
      <c r="BF17" s="1032"/>
      <c r="BG17" s="1032"/>
      <c r="BH17" s="1032"/>
      <c r="BI17" s="1032"/>
      <c r="BJ17" s="1032"/>
      <c r="BK17" s="1032"/>
      <c r="BL17" s="1032"/>
      <c r="BM17" s="1032"/>
      <c r="BN17" s="1032"/>
    </row>
    <row r="18" spans="1:66" ht="16.5">
      <c r="A18" s="1047" t="s">
        <v>114</v>
      </c>
      <c r="B18" s="1048">
        <v>31</v>
      </c>
      <c r="C18" s="1048">
        <v>30.9</v>
      </c>
      <c r="D18" s="1037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8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2"/>
      <c r="AI18" s="1032"/>
      <c r="AJ18" s="1032"/>
      <c r="AK18" s="1032"/>
      <c r="AL18" s="1032"/>
      <c r="AM18" s="1032"/>
      <c r="AN18" s="1032"/>
      <c r="AO18" s="1032"/>
      <c r="AP18" s="1032"/>
      <c r="AQ18" s="1032"/>
      <c r="AR18" s="1032"/>
      <c r="AS18" s="1032"/>
      <c r="AT18" s="1032"/>
      <c r="AU18" s="1032"/>
      <c r="AV18" s="1032"/>
      <c r="AW18" s="1032"/>
      <c r="AX18" s="1032"/>
      <c r="AY18" s="1032"/>
      <c r="AZ18" s="1032"/>
      <c r="BA18" s="1032"/>
      <c r="BB18" s="1032"/>
      <c r="BC18" s="1032"/>
      <c r="BD18" s="1032"/>
      <c r="BE18" s="1032"/>
      <c r="BF18" s="1032"/>
      <c r="BG18" s="1032"/>
      <c r="BH18" s="1032"/>
      <c r="BI18" s="1032"/>
      <c r="BJ18" s="1032"/>
      <c r="BK18" s="1032"/>
      <c r="BL18" s="1032"/>
      <c r="BM18" s="1032"/>
      <c r="BN18" s="1032"/>
    </row>
    <row r="19" spans="1:66" ht="16.5">
      <c r="A19" s="1047" t="s">
        <v>115</v>
      </c>
      <c r="B19" s="1048">
        <v>25.1</v>
      </c>
      <c r="C19" s="1048">
        <v>26.8</v>
      </c>
      <c r="D19" s="1037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8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2"/>
      <c r="AL19" s="1032"/>
      <c r="AM19" s="1032"/>
      <c r="AN19" s="1032"/>
      <c r="AO19" s="1032"/>
      <c r="AP19" s="1032"/>
      <c r="AQ19" s="1032"/>
      <c r="AR19" s="1032"/>
      <c r="AS19" s="1032"/>
      <c r="AT19" s="1032"/>
      <c r="AU19" s="1032"/>
      <c r="AV19" s="1032"/>
      <c r="AW19" s="1032"/>
      <c r="AX19" s="1032"/>
      <c r="AY19" s="1032"/>
      <c r="AZ19" s="1032"/>
      <c r="BA19" s="1032"/>
      <c r="BB19" s="1032"/>
      <c r="BC19" s="1032"/>
      <c r="BD19" s="1032"/>
      <c r="BE19" s="1032"/>
      <c r="BF19" s="1032"/>
      <c r="BG19" s="1032"/>
      <c r="BH19" s="1032"/>
      <c r="BI19" s="1032"/>
      <c r="BJ19" s="1032"/>
      <c r="BK19" s="1032"/>
      <c r="BL19" s="1032"/>
      <c r="BM19" s="1032"/>
      <c r="BN19" s="1032"/>
    </row>
    <row r="20" spans="1:66" ht="16.5">
      <c r="A20" s="1032"/>
      <c r="B20" s="1049"/>
      <c r="C20" s="1050"/>
      <c r="D20" s="1037"/>
      <c r="E20" s="1032"/>
      <c r="F20" s="1032"/>
      <c r="G20" s="1032"/>
      <c r="H20" s="1032"/>
      <c r="I20" s="1032"/>
      <c r="J20" s="1032"/>
      <c r="K20" s="1032"/>
      <c r="L20" s="1032"/>
      <c r="M20" s="1032"/>
      <c r="N20" s="1032"/>
      <c r="O20" s="1032"/>
      <c r="P20" s="1038"/>
      <c r="Q20" s="1032"/>
      <c r="R20" s="1032"/>
      <c r="S20" s="1032"/>
      <c r="T20" s="1032"/>
      <c r="U20" s="1032"/>
      <c r="V20" s="1032"/>
      <c r="W20" s="1032"/>
      <c r="X20" s="1032"/>
      <c r="Y20" s="1032"/>
      <c r="Z20" s="1032"/>
      <c r="AA20" s="1032"/>
      <c r="AB20" s="1032"/>
      <c r="AC20" s="1032"/>
      <c r="AD20" s="1032"/>
      <c r="AE20" s="1032"/>
      <c r="AF20" s="1032"/>
      <c r="AG20" s="1032"/>
      <c r="AH20" s="1032"/>
      <c r="AI20" s="1032"/>
      <c r="AJ20" s="1032"/>
      <c r="AK20" s="1032"/>
      <c r="AL20" s="1032"/>
      <c r="AM20" s="1032"/>
      <c r="AN20" s="1032"/>
      <c r="AO20" s="1032"/>
      <c r="AP20" s="1032"/>
      <c r="AQ20" s="1032"/>
      <c r="AR20" s="1032"/>
      <c r="AS20" s="1032"/>
      <c r="AT20" s="1032"/>
      <c r="AU20" s="1032"/>
      <c r="AV20" s="1032"/>
      <c r="AW20" s="1032"/>
      <c r="AX20" s="1032"/>
      <c r="AY20" s="1032"/>
      <c r="AZ20" s="1032"/>
      <c r="BA20" s="1032"/>
      <c r="BB20" s="1032"/>
      <c r="BC20" s="1032"/>
      <c r="BD20" s="1032"/>
      <c r="BE20" s="1032"/>
      <c r="BF20" s="1032"/>
      <c r="BG20" s="1032"/>
      <c r="BH20" s="1032"/>
      <c r="BI20" s="1032"/>
      <c r="BJ20" s="1032"/>
      <c r="BK20" s="1032"/>
      <c r="BL20" s="1032"/>
      <c r="BM20" s="1032"/>
      <c r="BN20" s="1032"/>
    </row>
    <row r="21" spans="1:66" ht="15.75">
      <c r="A21" s="1043" t="s">
        <v>214</v>
      </c>
      <c r="B21" s="1041">
        <v>20.7</v>
      </c>
      <c r="C21" s="1041">
        <v>21.1</v>
      </c>
      <c r="D21" s="1051"/>
      <c r="E21" s="1032"/>
      <c r="F21" s="1032"/>
      <c r="G21" s="1032"/>
      <c r="H21" s="1032"/>
      <c r="I21" s="1032"/>
      <c r="J21" s="1032"/>
      <c r="K21" s="1032"/>
      <c r="L21" s="1032"/>
      <c r="M21" s="1032"/>
      <c r="N21" s="1032"/>
      <c r="O21" s="1032"/>
      <c r="P21" s="1032"/>
      <c r="Q21" s="1032"/>
      <c r="R21" s="1032"/>
      <c r="S21" s="1032"/>
      <c r="T21" s="1032"/>
      <c r="U21" s="1032"/>
      <c r="V21" s="1032"/>
      <c r="W21" s="1032"/>
      <c r="X21" s="1032"/>
      <c r="Y21" s="1032"/>
      <c r="Z21" s="1032"/>
      <c r="AA21" s="1032"/>
      <c r="AB21" s="1032"/>
      <c r="AC21" s="1032"/>
      <c r="AD21" s="1032"/>
      <c r="AE21" s="1032"/>
      <c r="AF21" s="1032"/>
      <c r="AG21" s="1032"/>
      <c r="AH21" s="1032"/>
      <c r="AI21" s="1032"/>
      <c r="AJ21" s="1032"/>
      <c r="AK21" s="1032"/>
      <c r="AL21" s="1032"/>
      <c r="AM21" s="1032"/>
      <c r="AN21" s="1032"/>
      <c r="AO21" s="1032"/>
      <c r="AP21" s="1032"/>
      <c r="AQ21" s="1032"/>
      <c r="AR21" s="1032"/>
      <c r="AS21" s="1032"/>
      <c r="AT21" s="1032"/>
      <c r="AU21" s="1032"/>
      <c r="AV21" s="1032"/>
      <c r="AW21" s="1032"/>
      <c r="AX21" s="1032"/>
      <c r="AY21" s="1032"/>
      <c r="AZ21" s="1032"/>
      <c r="BA21" s="1032"/>
      <c r="BB21" s="1032"/>
      <c r="BC21" s="1032"/>
      <c r="BD21" s="1032"/>
      <c r="BE21" s="1032"/>
      <c r="BF21" s="1032"/>
      <c r="BG21" s="1032"/>
      <c r="BH21" s="1032"/>
      <c r="BI21" s="1032"/>
      <c r="BJ21" s="1032"/>
      <c r="BK21" s="1032"/>
      <c r="BL21" s="1032"/>
      <c r="BM21" s="1032"/>
      <c r="BN21" s="1032"/>
    </row>
    <row r="22" spans="1:66" ht="16.5">
      <c r="A22" s="1043" t="s">
        <v>215</v>
      </c>
      <c r="B22" s="1041">
        <v>29.6</v>
      </c>
      <c r="C22" s="1041">
        <v>32.5</v>
      </c>
      <c r="D22" s="1048"/>
      <c r="E22" s="105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2"/>
      <c r="AG22" s="1032"/>
      <c r="AH22" s="1032"/>
      <c r="AI22" s="1032"/>
      <c r="AJ22" s="1032"/>
      <c r="AK22" s="1032"/>
      <c r="AL22" s="1032"/>
      <c r="AM22" s="1032"/>
      <c r="AN22" s="1032"/>
      <c r="AO22" s="1032"/>
      <c r="AP22" s="1032"/>
      <c r="AQ22" s="1032"/>
      <c r="AR22" s="1032"/>
      <c r="AS22" s="1032"/>
      <c r="AT22" s="1032"/>
      <c r="AU22" s="1032"/>
      <c r="AV22" s="1032"/>
      <c r="AW22" s="1032"/>
      <c r="AX22" s="1032"/>
      <c r="AY22" s="1032"/>
      <c r="AZ22" s="1032"/>
      <c r="BA22" s="1032"/>
      <c r="BB22" s="1032"/>
      <c r="BC22" s="1032"/>
      <c r="BD22" s="1032"/>
      <c r="BE22" s="1032"/>
      <c r="BF22" s="1032"/>
      <c r="BG22" s="1032"/>
      <c r="BH22" s="1032"/>
      <c r="BI22" s="1032"/>
      <c r="BJ22" s="1032"/>
      <c r="BK22" s="1032"/>
      <c r="BL22" s="1032"/>
      <c r="BM22" s="1032"/>
      <c r="BN22" s="1032"/>
    </row>
    <row r="23" spans="1:66" ht="16.5">
      <c r="A23" s="1043" t="s">
        <v>153</v>
      </c>
      <c r="B23" s="1041">
        <v>33.700000000000003</v>
      </c>
      <c r="C23" s="1041">
        <v>31.7</v>
      </c>
      <c r="D23" s="1048"/>
      <c r="E23" s="1052"/>
      <c r="F23" s="1032"/>
      <c r="G23" s="1032"/>
      <c r="H23" s="1032"/>
      <c r="I23" s="1032"/>
      <c r="J23" s="1032"/>
      <c r="K23" s="1032"/>
      <c r="L23" s="1032"/>
      <c r="M23" s="1032"/>
      <c r="N23" s="1032"/>
      <c r="O23" s="1032"/>
      <c r="P23" s="1032"/>
      <c r="Q23" s="1032"/>
      <c r="R23" s="1032"/>
      <c r="S23" s="1032"/>
      <c r="T23" s="1032"/>
      <c r="U23" s="1032"/>
      <c r="V23" s="1032"/>
      <c r="W23" s="1032"/>
      <c r="X23" s="1032"/>
      <c r="Y23" s="1032"/>
      <c r="Z23" s="1032"/>
      <c r="AA23" s="1032"/>
      <c r="AB23" s="1032"/>
      <c r="AC23" s="1032"/>
      <c r="AD23" s="1032"/>
      <c r="AE23" s="1032"/>
      <c r="AF23" s="1032"/>
      <c r="AG23" s="1032"/>
      <c r="AH23" s="1032"/>
      <c r="AI23" s="1032"/>
      <c r="AJ23" s="1032"/>
      <c r="AK23" s="1032"/>
      <c r="AL23" s="1032"/>
      <c r="AM23" s="1032"/>
      <c r="AN23" s="1032"/>
      <c r="AO23" s="1032"/>
      <c r="AP23" s="1032"/>
      <c r="AQ23" s="1032"/>
      <c r="AR23" s="1032"/>
      <c r="AS23" s="1032"/>
      <c r="AT23" s="1032"/>
      <c r="AU23" s="1032"/>
      <c r="AV23" s="1032"/>
      <c r="AW23" s="1032"/>
      <c r="AX23" s="1032"/>
      <c r="AY23" s="1032"/>
      <c r="AZ23" s="1032"/>
      <c r="BA23" s="1032"/>
      <c r="BB23" s="1032"/>
      <c r="BC23" s="1032"/>
      <c r="BD23" s="1032"/>
      <c r="BE23" s="1032"/>
      <c r="BF23" s="1032"/>
      <c r="BG23" s="1032"/>
      <c r="BH23" s="1032"/>
      <c r="BI23" s="1032"/>
      <c r="BJ23" s="1032"/>
      <c r="BK23" s="1032"/>
      <c r="BL23" s="1032"/>
      <c r="BM23" s="1032"/>
      <c r="BN23" s="1032"/>
    </row>
    <row r="24" spans="1:66" ht="16.5">
      <c r="A24" s="1043" t="s">
        <v>569</v>
      </c>
      <c r="B24" s="1041">
        <v>15.3</v>
      </c>
      <c r="C24" s="1041">
        <v>14.7</v>
      </c>
      <c r="D24" s="1048"/>
      <c r="E24" s="1052"/>
      <c r="F24" s="1032"/>
      <c r="G24" s="1032"/>
      <c r="H24" s="1032"/>
      <c r="I24" s="1032"/>
      <c r="J24" s="1032"/>
      <c r="K24" s="1032"/>
      <c r="L24" s="1032"/>
      <c r="M24" s="1032"/>
      <c r="N24" s="1032"/>
      <c r="O24" s="1032"/>
      <c r="P24" s="1032"/>
      <c r="Q24" s="1032"/>
      <c r="R24" s="1032"/>
      <c r="S24" s="1032"/>
      <c r="T24" s="1032"/>
      <c r="U24" s="1032"/>
      <c r="V24" s="1032"/>
      <c r="W24" s="1032"/>
      <c r="X24" s="1032"/>
      <c r="Y24" s="1032"/>
      <c r="Z24" s="1032"/>
      <c r="AA24" s="1032"/>
      <c r="AB24" s="1032"/>
      <c r="AC24" s="1032"/>
      <c r="AD24" s="1032"/>
      <c r="AE24" s="1032"/>
      <c r="AF24" s="1032"/>
      <c r="AG24" s="1032"/>
      <c r="AH24" s="1032"/>
      <c r="AI24" s="1032"/>
      <c r="AJ24" s="1032"/>
      <c r="AK24" s="1032"/>
      <c r="AL24" s="1032"/>
      <c r="AM24" s="1032"/>
      <c r="AN24" s="1032"/>
      <c r="AO24" s="1032"/>
      <c r="AP24" s="1032"/>
      <c r="AQ24" s="1032"/>
      <c r="AR24" s="1032"/>
      <c r="AS24" s="1032"/>
      <c r="AT24" s="1032"/>
      <c r="AU24" s="1032"/>
      <c r="AV24" s="1032"/>
      <c r="AW24" s="1032"/>
      <c r="AX24" s="1032"/>
      <c r="AY24" s="1032"/>
      <c r="AZ24" s="1032"/>
      <c r="BA24" s="1032"/>
      <c r="BB24" s="1032"/>
      <c r="BC24" s="1032"/>
      <c r="BD24" s="1032"/>
      <c r="BE24" s="1032"/>
      <c r="BF24" s="1032"/>
      <c r="BG24" s="1032"/>
      <c r="BH24" s="1032"/>
      <c r="BI24" s="1032"/>
      <c r="BJ24" s="1032"/>
      <c r="BK24" s="1032"/>
      <c r="BL24" s="1032"/>
      <c r="BM24" s="1032"/>
      <c r="BN24" s="1032"/>
    </row>
    <row r="25" spans="1:66" ht="15.75">
      <c r="A25" s="1043" t="s">
        <v>366</v>
      </c>
      <c r="B25" s="1041">
        <v>0.7</v>
      </c>
      <c r="C25" s="1041">
        <v>0</v>
      </c>
      <c r="D25" s="1051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2"/>
      <c r="U25" s="1032"/>
      <c r="V25" s="1032"/>
      <c r="W25" s="1032"/>
      <c r="X25" s="1032"/>
      <c r="Y25" s="1032"/>
      <c r="Z25" s="1032"/>
      <c r="AA25" s="1032"/>
      <c r="AB25" s="1032"/>
      <c r="AC25" s="1032"/>
      <c r="AD25" s="1032"/>
      <c r="AE25" s="1032"/>
      <c r="AF25" s="1032"/>
      <c r="AG25" s="1032"/>
      <c r="AH25" s="1032"/>
      <c r="AI25" s="1032"/>
      <c r="AJ25" s="1032"/>
      <c r="AK25" s="1032"/>
      <c r="AL25" s="1032"/>
      <c r="AM25" s="1032"/>
      <c r="AN25" s="1032"/>
      <c r="AO25" s="1032"/>
      <c r="AP25" s="1032"/>
      <c r="AQ25" s="1032"/>
      <c r="AR25" s="1032"/>
      <c r="AS25" s="1032"/>
      <c r="AT25" s="1032"/>
      <c r="AU25" s="1032"/>
      <c r="AV25" s="1032"/>
      <c r="AW25" s="1032"/>
      <c r="AX25" s="1032"/>
      <c r="AY25" s="1032"/>
      <c r="AZ25" s="1032"/>
      <c r="BA25" s="1032"/>
      <c r="BB25" s="1032"/>
      <c r="BC25" s="1032"/>
      <c r="BD25" s="1032"/>
      <c r="BE25" s="1032"/>
      <c r="BF25" s="1032"/>
      <c r="BG25" s="1032"/>
      <c r="BH25" s="1032"/>
      <c r="BI25" s="1032"/>
      <c r="BJ25" s="1032"/>
      <c r="BK25" s="1032"/>
      <c r="BL25" s="1032"/>
      <c r="BM25" s="1032"/>
      <c r="BN25" s="1032"/>
    </row>
    <row r="26" spans="1:66" ht="16.5">
      <c r="A26" s="1032"/>
      <c r="B26" s="1032"/>
      <c r="C26" s="1032"/>
      <c r="D26" s="1048"/>
      <c r="E26" s="1036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2"/>
      <c r="AG26" s="1032"/>
      <c r="AH26" s="1032"/>
      <c r="AI26" s="1032"/>
      <c r="AJ26" s="1032"/>
      <c r="AK26" s="1032"/>
      <c r="AL26" s="1032"/>
      <c r="AM26" s="1032"/>
      <c r="AN26" s="1032"/>
      <c r="AO26" s="1032"/>
      <c r="AP26" s="1032"/>
      <c r="AQ26" s="1032"/>
      <c r="AR26" s="1032"/>
      <c r="AS26" s="1032"/>
      <c r="AT26" s="1032"/>
      <c r="AU26" s="1032"/>
      <c r="AV26" s="1032"/>
      <c r="AW26" s="1032"/>
      <c r="AX26" s="1032"/>
      <c r="AY26" s="1032"/>
      <c r="AZ26" s="1032"/>
      <c r="BA26" s="1032"/>
      <c r="BB26" s="1032"/>
      <c r="BC26" s="1032"/>
      <c r="BD26" s="1032"/>
      <c r="BE26" s="1032"/>
      <c r="BF26" s="1032"/>
      <c r="BG26" s="1032"/>
      <c r="BH26" s="1032"/>
      <c r="BI26" s="1032"/>
      <c r="BJ26" s="1032"/>
      <c r="BK26" s="1032"/>
      <c r="BL26" s="1032"/>
      <c r="BM26" s="1032"/>
      <c r="BN26" s="1032"/>
    </row>
    <row r="27" spans="1:66" ht="16.5">
      <c r="A27" s="1096"/>
      <c r="B27" s="1035"/>
      <c r="C27" s="1045"/>
      <c r="D27" s="1035"/>
      <c r="E27" s="1045"/>
      <c r="F27" s="1032"/>
      <c r="G27" s="1053"/>
      <c r="H27" s="1054" t="s">
        <v>311</v>
      </c>
      <c r="I27" s="1054" t="s">
        <v>312</v>
      </c>
      <c r="J27" s="1054" t="s">
        <v>313</v>
      </c>
      <c r="K27" s="1054" t="s">
        <v>314</v>
      </c>
      <c r="L27" s="1054" t="s">
        <v>315</v>
      </c>
      <c r="M27" s="1054" t="s">
        <v>316</v>
      </c>
      <c r="N27" s="1054" t="s">
        <v>317</v>
      </c>
      <c r="O27" s="1054" t="s">
        <v>318</v>
      </c>
      <c r="P27" s="1054" t="s">
        <v>319</v>
      </c>
      <c r="Q27" s="1054" t="s">
        <v>320</v>
      </c>
      <c r="R27" s="1054" t="s">
        <v>321</v>
      </c>
      <c r="S27" s="1054" t="s">
        <v>322</v>
      </c>
      <c r="T27" s="1054" t="s">
        <v>323</v>
      </c>
      <c r="U27" s="1054" t="s">
        <v>324</v>
      </c>
      <c r="V27" s="1054" t="s">
        <v>325</v>
      </c>
      <c r="W27" s="1054" t="s">
        <v>326</v>
      </c>
      <c r="X27" s="1054" t="s">
        <v>327</v>
      </c>
      <c r="Y27" s="1054" t="s">
        <v>328</v>
      </c>
      <c r="Z27" s="1054" t="s">
        <v>329</v>
      </c>
      <c r="AA27" s="1054" t="s">
        <v>330</v>
      </c>
      <c r="AB27" s="1054" t="s">
        <v>331</v>
      </c>
      <c r="AC27" s="1054" t="s">
        <v>332</v>
      </c>
      <c r="AD27" s="1054" t="s">
        <v>333</v>
      </c>
      <c r="AE27" s="1054" t="s">
        <v>334</v>
      </c>
      <c r="AF27" s="1054" t="s">
        <v>335</v>
      </c>
      <c r="AG27" s="1054" t="s">
        <v>336</v>
      </c>
      <c r="AH27" s="1054" t="s">
        <v>337</v>
      </c>
      <c r="AI27" s="1054" t="s">
        <v>340</v>
      </c>
      <c r="AJ27" s="1054" t="s">
        <v>343</v>
      </c>
      <c r="AK27" s="1054" t="s">
        <v>345</v>
      </c>
      <c r="AL27" s="1054" t="s">
        <v>356</v>
      </c>
      <c r="AM27" s="1054" t="s">
        <v>357</v>
      </c>
      <c r="AN27" s="1054" t="s">
        <v>367</v>
      </c>
      <c r="AO27" s="1054" t="s">
        <v>378</v>
      </c>
      <c r="AP27" s="1054" t="s">
        <v>400</v>
      </c>
      <c r="AQ27" s="1054" t="s">
        <v>464</v>
      </c>
      <c r="AR27" s="1054" t="s">
        <v>552</v>
      </c>
      <c r="AS27" s="1032"/>
      <c r="AT27" s="1032"/>
      <c r="AU27" s="1032"/>
      <c r="AV27" s="1032"/>
      <c r="AW27" s="1032"/>
      <c r="AX27" s="1032"/>
      <c r="AY27" s="1032"/>
      <c r="AZ27" s="1032"/>
      <c r="BA27" s="1032"/>
      <c r="BB27" s="1032"/>
      <c r="BC27" s="1032"/>
      <c r="BD27" s="1032"/>
      <c r="BE27" s="1032"/>
      <c r="BF27" s="1032"/>
      <c r="BG27" s="1032"/>
      <c r="BH27" s="1032"/>
      <c r="BI27" s="1032"/>
      <c r="BJ27" s="1032"/>
      <c r="BK27" s="1032"/>
      <c r="BL27" s="1032"/>
      <c r="BM27" s="1032"/>
      <c r="BN27" s="1032"/>
    </row>
    <row r="28" spans="1:66" ht="16.5">
      <c r="A28" s="1097"/>
      <c r="B28" s="1098"/>
      <c r="C28" s="1042"/>
      <c r="D28" s="1042"/>
      <c r="E28" s="1041"/>
      <c r="F28" s="1032"/>
      <c r="G28" s="1055" t="s">
        <v>67</v>
      </c>
      <c r="H28" s="1035">
        <v>697</v>
      </c>
      <c r="I28" s="1035">
        <v>675</v>
      </c>
      <c r="J28" s="1035">
        <v>619</v>
      </c>
      <c r="K28" s="1035">
        <v>826</v>
      </c>
      <c r="L28" s="1035">
        <v>655</v>
      </c>
      <c r="M28" s="1035">
        <v>815</v>
      </c>
      <c r="N28" s="1035">
        <v>681</v>
      </c>
      <c r="O28" s="1035">
        <v>1011</v>
      </c>
      <c r="P28" s="1035">
        <v>862</v>
      </c>
      <c r="Q28" s="1035">
        <v>865</v>
      </c>
      <c r="R28" s="1035">
        <v>903</v>
      </c>
      <c r="S28" s="1035">
        <v>829</v>
      </c>
      <c r="T28" s="1035">
        <v>957</v>
      </c>
      <c r="U28" s="1035">
        <v>1049</v>
      </c>
      <c r="V28" s="1035">
        <v>1015</v>
      </c>
      <c r="W28" s="1035">
        <v>1149</v>
      </c>
      <c r="X28" s="1035">
        <v>601</v>
      </c>
      <c r="Y28" s="1035">
        <v>1069</v>
      </c>
      <c r="Z28" s="1035">
        <v>939</v>
      </c>
      <c r="AA28" s="1035">
        <v>552</v>
      </c>
      <c r="AB28" s="1035">
        <v>855</v>
      </c>
      <c r="AC28" s="1035">
        <v>976</v>
      </c>
      <c r="AD28" s="1035">
        <v>1392</v>
      </c>
      <c r="AE28" s="1035">
        <v>1125</v>
      </c>
      <c r="AF28" s="1035">
        <v>2202</v>
      </c>
      <c r="AG28" s="1035">
        <v>2004</v>
      </c>
      <c r="AH28" s="1035">
        <v>2503</v>
      </c>
      <c r="AI28" s="1035">
        <v>2952</v>
      </c>
      <c r="AJ28" s="1035">
        <v>2754</v>
      </c>
      <c r="AK28" s="1035">
        <v>2585</v>
      </c>
      <c r="AL28" s="1035">
        <v>2679</v>
      </c>
      <c r="AM28" s="1035">
        <v>2969</v>
      </c>
      <c r="AN28" s="1035">
        <v>2849</v>
      </c>
      <c r="AO28" s="1035">
        <v>2109</v>
      </c>
      <c r="AP28" s="1035">
        <v>3192</v>
      </c>
      <c r="AQ28" s="1035">
        <v>2858</v>
      </c>
      <c r="AR28" s="1035">
        <v>2252</v>
      </c>
      <c r="AS28" s="1032"/>
      <c r="AT28" s="1032"/>
      <c r="AU28" s="1032"/>
      <c r="AV28" s="1032"/>
      <c r="AW28" s="1032"/>
      <c r="AX28" s="1032"/>
      <c r="AY28" s="1032"/>
      <c r="AZ28" s="1032"/>
      <c r="BA28" s="1032"/>
      <c r="BB28" s="1032"/>
      <c r="BC28" s="1032"/>
      <c r="BD28" s="1032"/>
      <c r="BE28" s="1032"/>
      <c r="BF28" s="1032"/>
      <c r="BG28" s="1032"/>
      <c r="BH28" s="1032"/>
      <c r="BI28" s="1032"/>
      <c r="BJ28" s="1032"/>
      <c r="BK28" s="1032"/>
      <c r="BL28" s="1032"/>
      <c r="BM28" s="1032"/>
      <c r="BN28" s="1032"/>
    </row>
    <row r="29" spans="1:66" ht="16.5">
      <c r="A29" s="1097"/>
      <c r="B29" s="1098"/>
      <c r="C29" s="1042"/>
      <c r="D29" s="1042"/>
      <c r="E29" s="1041"/>
      <c r="F29" s="1032"/>
      <c r="G29" s="1055" t="s">
        <v>68</v>
      </c>
      <c r="H29" s="1035">
        <v>1383</v>
      </c>
      <c r="I29" s="1035">
        <v>1752</v>
      </c>
      <c r="J29" s="1035">
        <v>2669</v>
      </c>
      <c r="K29" s="1035">
        <v>2226</v>
      </c>
      <c r="L29" s="1035">
        <v>1365</v>
      </c>
      <c r="M29" s="1035">
        <v>1856</v>
      </c>
      <c r="N29" s="1035">
        <v>2686</v>
      </c>
      <c r="O29" s="1035">
        <v>2182</v>
      </c>
      <c r="P29" s="1035">
        <v>1672</v>
      </c>
      <c r="Q29" s="1035">
        <v>1752</v>
      </c>
      <c r="R29" s="1035">
        <v>2555</v>
      </c>
      <c r="S29" s="1035">
        <v>1755</v>
      </c>
      <c r="T29" s="1035">
        <v>1600</v>
      </c>
      <c r="U29" s="1035">
        <v>1821</v>
      </c>
      <c r="V29" s="1035">
        <v>2705</v>
      </c>
      <c r="W29" s="1035">
        <v>1746</v>
      </c>
      <c r="X29" s="1035">
        <v>1356</v>
      </c>
      <c r="Y29" s="1035">
        <v>1657</v>
      </c>
      <c r="Z29" s="1035">
        <v>2159</v>
      </c>
      <c r="AA29" s="1035">
        <v>1580</v>
      </c>
      <c r="AB29" s="1035">
        <v>1256</v>
      </c>
      <c r="AC29" s="1035">
        <v>1748</v>
      </c>
      <c r="AD29" s="1035">
        <v>2311</v>
      </c>
      <c r="AE29" s="1035">
        <v>1681</v>
      </c>
      <c r="AF29" s="1035">
        <v>1486</v>
      </c>
      <c r="AG29" s="1035">
        <v>2039</v>
      </c>
      <c r="AH29" s="1035">
        <v>2667</v>
      </c>
      <c r="AI29" s="1035">
        <v>2687</v>
      </c>
      <c r="AJ29" s="1035">
        <v>2181</v>
      </c>
      <c r="AK29" s="1035">
        <v>2695</v>
      </c>
      <c r="AL29" s="1035">
        <v>3950</v>
      </c>
      <c r="AM29" s="1035">
        <v>3372</v>
      </c>
      <c r="AN29" s="1035">
        <v>2664</v>
      </c>
      <c r="AO29" s="1035">
        <v>3291</v>
      </c>
      <c r="AP29" s="1035">
        <v>4263</v>
      </c>
      <c r="AQ29" s="1035">
        <v>3654</v>
      </c>
      <c r="AR29" s="1035">
        <v>3012</v>
      </c>
      <c r="AS29" s="1032"/>
      <c r="AT29" s="1032"/>
      <c r="AU29" s="1032"/>
      <c r="AV29" s="1032"/>
      <c r="AW29" s="1032"/>
      <c r="AX29" s="1032"/>
      <c r="AY29" s="1032"/>
      <c r="AZ29" s="1032"/>
      <c r="BA29" s="1032"/>
      <c r="BB29" s="1032"/>
      <c r="BC29" s="1032"/>
      <c r="BD29" s="1032"/>
      <c r="BE29" s="1032"/>
      <c r="BF29" s="1032"/>
      <c r="BG29" s="1032"/>
      <c r="BH29" s="1032"/>
      <c r="BI29" s="1032"/>
      <c r="BJ29" s="1032"/>
      <c r="BK29" s="1032"/>
      <c r="BL29" s="1032"/>
      <c r="BM29" s="1032"/>
      <c r="BN29" s="1032"/>
    </row>
    <row r="30" spans="1:66" ht="16.5">
      <c r="A30" s="1097"/>
      <c r="B30" s="1098"/>
      <c r="C30" s="1042"/>
      <c r="D30" s="1042"/>
      <c r="E30" s="1041"/>
      <c r="F30" s="1032"/>
      <c r="G30" s="1055" t="s">
        <v>338</v>
      </c>
      <c r="H30" s="1035">
        <f t="shared" ref="H30:Y30" si="0">H29-H28</f>
        <v>686</v>
      </c>
      <c r="I30" s="1035">
        <f t="shared" si="0"/>
        <v>1077</v>
      </c>
      <c r="J30" s="1035">
        <f t="shared" si="0"/>
        <v>2050</v>
      </c>
      <c r="K30" s="1035">
        <f t="shared" si="0"/>
        <v>1400</v>
      </c>
      <c r="L30" s="1035">
        <f t="shared" si="0"/>
        <v>710</v>
      </c>
      <c r="M30" s="1035">
        <f t="shared" si="0"/>
        <v>1041</v>
      </c>
      <c r="N30" s="1035">
        <f t="shared" si="0"/>
        <v>2005</v>
      </c>
      <c r="O30" s="1035">
        <f t="shared" si="0"/>
        <v>1171</v>
      </c>
      <c r="P30" s="1035">
        <f t="shared" si="0"/>
        <v>810</v>
      </c>
      <c r="Q30" s="1035">
        <f t="shared" si="0"/>
        <v>887</v>
      </c>
      <c r="R30" s="1035">
        <f t="shared" si="0"/>
        <v>1652</v>
      </c>
      <c r="S30" s="1035">
        <f t="shared" si="0"/>
        <v>926</v>
      </c>
      <c r="T30" s="1035">
        <f t="shared" si="0"/>
        <v>643</v>
      </c>
      <c r="U30" s="1035">
        <f t="shared" si="0"/>
        <v>772</v>
      </c>
      <c r="V30" s="1035">
        <f t="shared" si="0"/>
        <v>1690</v>
      </c>
      <c r="W30" s="1035">
        <f t="shared" si="0"/>
        <v>597</v>
      </c>
      <c r="X30" s="1035">
        <f t="shared" si="0"/>
        <v>755</v>
      </c>
      <c r="Y30" s="1035">
        <f t="shared" si="0"/>
        <v>588</v>
      </c>
      <c r="Z30" s="1035">
        <f>Z28-Z29</f>
        <v>-1220</v>
      </c>
      <c r="AA30" s="1035">
        <f t="shared" ref="AA30:AM30" si="1">AA28-AA29</f>
        <v>-1028</v>
      </c>
      <c r="AB30" s="1035">
        <f t="shared" si="1"/>
        <v>-401</v>
      </c>
      <c r="AC30" s="1035">
        <f t="shared" si="1"/>
        <v>-772</v>
      </c>
      <c r="AD30" s="1035">
        <f t="shared" si="1"/>
        <v>-919</v>
      </c>
      <c r="AE30" s="1035">
        <f t="shared" si="1"/>
        <v>-556</v>
      </c>
      <c r="AF30" s="1035">
        <f t="shared" si="1"/>
        <v>716</v>
      </c>
      <c r="AG30" s="1035">
        <f t="shared" si="1"/>
        <v>-35</v>
      </c>
      <c r="AH30" s="1035">
        <f t="shared" si="1"/>
        <v>-164</v>
      </c>
      <c r="AI30" s="1035">
        <f t="shared" si="1"/>
        <v>265</v>
      </c>
      <c r="AJ30" s="1035">
        <f t="shared" si="1"/>
        <v>573</v>
      </c>
      <c r="AK30" s="1035">
        <f t="shared" si="1"/>
        <v>-110</v>
      </c>
      <c r="AL30" s="1035">
        <f t="shared" si="1"/>
        <v>-1271</v>
      </c>
      <c r="AM30" s="1035">
        <f t="shared" si="1"/>
        <v>-403</v>
      </c>
      <c r="AN30" s="1035">
        <f>AN28-AN29</f>
        <v>185</v>
      </c>
      <c r="AO30" s="1035">
        <f>AO28-AO29</f>
        <v>-1182</v>
      </c>
      <c r="AP30" s="1035">
        <f>AP28-AP29</f>
        <v>-1071</v>
      </c>
      <c r="AQ30" s="1035">
        <f>AQ28-AQ29</f>
        <v>-796</v>
      </c>
      <c r="AR30" s="1035">
        <f>AR28-AR29</f>
        <v>-760</v>
      </c>
      <c r="AS30" s="1032"/>
      <c r="AT30" s="1032"/>
      <c r="AU30" s="1032"/>
      <c r="AV30" s="1032"/>
      <c r="AW30" s="1032"/>
      <c r="AX30" s="1032"/>
      <c r="AY30" s="1032"/>
      <c r="AZ30" s="1032"/>
      <c r="BA30" s="1032"/>
      <c r="BB30" s="1032"/>
      <c r="BC30" s="1032"/>
      <c r="BD30" s="1032"/>
      <c r="BE30" s="1032"/>
      <c r="BF30" s="1032"/>
      <c r="BG30" s="1032"/>
      <c r="BH30" s="1032"/>
      <c r="BI30" s="1032"/>
      <c r="BJ30" s="1032"/>
      <c r="BK30" s="1032"/>
      <c r="BL30" s="1032"/>
      <c r="BM30" s="1032"/>
      <c r="BN30" s="1032"/>
    </row>
    <row r="31" spans="1:66" ht="15.75">
      <c r="A31" s="1099"/>
      <c r="B31" s="1098"/>
      <c r="C31" s="1098"/>
      <c r="D31" s="1098"/>
      <c r="E31" s="1041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1032"/>
      <c r="R31" s="1032"/>
      <c r="S31" s="1032"/>
      <c r="T31" s="1032"/>
      <c r="U31" s="1032"/>
      <c r="V31" s="1032"/>
      <c r="W31" s="1032"/>
      <c r="X31" s="1032"/>
      <c r="Y31" s="1032"/>
      <c r="Z31" s="1032"/>
      <c r="AA31" s="1032"/>
      <c r="AB31" s="1032"/>
      <c r="AC31" s="1032"/>
      <c r="AD31" s="1032"/>
      <c r="AE31" s="1032"/>
      <c r="AF31" s="1032"/>
      <c r="AG31" s="1032"/>
      <c r="AH31" s="1032"/>
      <c r="AI31" s="1032"/>
      <c r="AJ31" s="1032"/>
      <c r="AK31" s="1032"/>
      <c r="AL31" s="1032"/>
      <c r="AM31" s="1032"/>
      <c r="AN31" s="1032"/>
      <c r="AO31" s="1032"/>
      <c r="AP31" s="1032"/>
      <c r="AQ31" s="1032"/>
      <c r="AR31" s="1032"/>
      <c r="AS31" s="1032"/>
      <c r="AT31" s="1032"/>
      <c r="AU31" s="1032"/>
      <c r="AV31" s="1032"/>
      <c r="AW31" s="1032"/>
      <c r="AX31" s="1032"/>
      <c r="AY31" s="1032"/>
      <c r="AZ31" s="1032"/>
      <c r="BA31" s="1032"/>
      <c r="BB31" s="1032"/>
      <c r="BC31" s="1032"/>
      <c r="BD31" s="1032"/>
      <c r="BE31" s="1032"/>
      <c r="BF31" s="1032"/>
      <c r="BG31" s="1032"/>
      <c r="BH31" s="1032"/>
      <c r="BI31" s="1032"/>
      <c r="BJ31" s="1032"/>
      <c r="BK31" s="1032"/>
      <c r="BL31" s="1032"/>
      <c r="BM31" s="1032"/>
      <c r="BN31" s="1032"/>
    </row>
    <row r="32" spans="1:66">
      <c r="A32" s="1032"/>
      <c r="B32" s="1032"/>
      <c r="C32" s="1032"/>
      <c r="D32" s="1032"/>
      <c r="E32" s="1032"/>
      <c r="F32" s="1032"/>
      <c r="G32" s="1032"/>
      <c r="H32" s="1032"/>
      <c r="I32" s="1032"/>
      <c r="J32" s="1032"/>
      <c r="K32" s="1032"/>
      <c r="L32" s="1032"/>
      <c r="M32" s="1032"/>
      <c r="N32" s="1032"/>
      <c r="O32" s="1032"/>
      <c r="P32" s="1032"/>
      <c r="Q32" s="1032"/>
      <c r="R32" s="1032"/>
      <c r="S32" s="1032"/>
      <c r="T32" s="1032"/>
      <c r="U32" s="1032"/>
      <c r="V32" s="1032"/>
      <c r="W32" s="1032"/>
      <c r="X32" s="1032"/>
      <c r="Y32" s="1032"/>
      <c r="Z32" s="1032"/>
      <c r="AA32" s="1032"/>
      <c r="AB32" s="1032"/>
      <c r="AC32" s="1032"/>
      <c r="AD32" s="1032"/>
      <c r="AE32" s="1032"/>
      <c r="AF32" s="1032"/>
      <c r="AG32" s="1032"/>
      <c r="AH32" s="1032"/>
      <c r="AI32" s="1032"/>
      <c r="AJ32" s="1032"/>
      <c r="AK32" s="1032"/>
      <c r="AL32" s="1032"/>
      <c r="AM32" s="1032"/>
      <c r="AN32" s="1032"/>
      <c r="AO32" s="1032"/>
      <c r="AP32" s="1032"/>
      <c r="AQ32" s="1032"/>
      <c r="AR32" s="1032"/>
      <c r="AS32" s="1032"/>
      <c r="AT32" s="1032"/>
      <c r="AU32" s="1032"/>
      <c r="AV32" s="1032"/>
      <c r="AW32" s="1032"/>
      <c r="AX32" s="1032"/>
      <c r="AY32" s="1032"/>
      <c r="AZ32" s="1032"/>
      <c r="BA32" s="1032"/>
      <c r="BB32" s="1032"/>
      <c r="BC32" s="1032"/>
      <c r="BD32" s="1032"/>
      <c r="BE32" s="1032"/>
      <c r="BF32" s="1032"/>
      <c r="BG32" s="1032"/>
      <c r="BH32" s="1032"/>
      <c r="BI32" s="1032"/>
      <c r="BJ32" s="1032"/>
      <c r="BK32" s="1032"/>
      <c r="BL32" s="1032"/>
      <c r="BM32" s="1032"/>
      <c r="BN32" s="1032"/>
    </row>
    <row r="33" spans="1:66" ht="15.75" customHeight="1">
      <c r="A33" s="1100"/>
      <c r="B33" s="1101"/>
      <c r="C33" s="1101"/>
      <c r="D33" s="1032"/>
      <c r="E33" s="1032"/>
      <c r="F33" s="1032"/>
      <c r="G33" s="1032"/>
      <c r="H33" s="1032"/>
      <c r="I33" s="1032"/>
      <c r="J33" s="1032"/>
      <c r="K33" s="1032"/>
      <c r="L33" s="1032"/>
      <c r="M33" s="1032"/>
      <c r="N33" s="1032"/>
      <c r="O33" s="1032"/>
      <c r="P33" s="1032"/>
      <c r="Q33" s="1032"/>
      <c r="R33" s="1032"/>
      <c r="S33" s="1032"/>
      <c r="T33" s="1032"/>
      <c r="U33" s="1032"/>
      <c r="V33" s="1032"/>
      <c r="W33" s="1032"/>
      <c r="X33" s="1032"/>
      <c r="Y33" s="1032"/>
      <c r="Z33" s="1032"/>
      <c r="AA33" s="1032"/>
      <c r="AB33" s="1032"/>
      <c r="AC33" s="1032"/>
      <c r="AD33" s="1032"/>
      <c r="AE33" s="1032"/>
      <c r="AF33" s="1032"/>
      <c r="AG33" s="1032"/>
      <c r="AH33" s="1032"/>
      <c r="AI33" s="1032"/>
      <c r="AJ33" s="1032"/>
      <c r="AK33" s="1032"/>
      <c r="AL33" s="1032"/>
      <c r="AM33" s="1032"/>
      <c r="AN33" s="1032"/>
      <c r="AO33" s="1032"/>
      <c r="AP33" s="1032"/>
      <c r="AQ33" s="1032"/>
      <c r="AR33" s="1032"/>
      <c r="AS33" s="1032"/>
      <c r="AT33" s="1032"/>
      <c r="AU33" s="1032"/>
      <c r="AV33" s="1032"/>
      <c r="AW33" s="1032"/>
      <c r="AX33" s="1032"/>
      <c r="AY33" s="1032"/>
      <c r="AZ33" s="1032"/>
      <c r="BA33" s="1032"/>
      <c r="BB33" s="1032"/>
      <c r="BC33" s="1032"/>
      <c r="BD33" s="1032"/>
      <c r="BE33" s="1032"/>
      <c r="BF33" s="1032"/>
      <c r="BG33" s="1032"/>
      <c r="BH33" s="1032"/>
      <c r="BI33" s="1032"/>
      <c r="BJ33" s="1032"/>
      <c r="BK33" s="1032"/>
      <c r="BL33" s="1032"/>
      <c r="BM33" s="1032"/>
      <c r="BN33" s="1032"/>
    </row>
    <row r="34" spans="1:66" ht="15.75" customHeight="1">
      <c r="A34" s="1100"/>
      <c r="B34" s="1102"/>
      <c r="C34" s="1103"/>
      <c r="D34" s="1032"/>
      <c r="E34" s="1104"/>
      <c r="F34" s="1105"/>
      <c r="G34" s="1105"/>
      <c r="H34" s="1032"/>
      <c r="I34" s="1032"/>
      <c r="J34" s="1032"/>
      <c r="K34" s="1032"/>
      <c r="L34" s="1032"/>
      <c r="M34" s="1032"/>
      <c r="N34" s="1032"/>
      <c r="O34" s="1032"/>
      <c r="P34" s="1032"/>
      <c r="Q34" s="1032"/>
      <c r="R34" s="1032"/>
      <c r="S34" s="1032"/>
      <c r="T34" s="1032"/>
      <c r="U34" s="1032"/>
      <c r="V34" s="1032"/>
      <c r="W34" s="1032"/>
      <c r="X34" s="1032"/>
      <c r="Y34" s="1032"/>
      <c r="Z34" s="1032"/>
      <c r="AA34" s="1032"/>
      <c r="AB34" s="1032"/>
      <c r="AC34" s="1032"/>
      <c r="AD34" s="1032"/>
      <c r="AE34" s="1032"/>
      <c r="AF34" s="1032"/>
      <c r="AG34" s="1032"/>
      <c r="AH34" s="1032"/>
      <c r="AI34" s="1032"/>
      <c r="AJ34" s="1032"/>
      <c r="AK34" s="1032"/>
      <c r="AL34" s="1032"/>
      <c r="AM34" s="1032"/>
      <c r="AN34" s="1032"/>
      <c r="AO34" s="1032"/>
      <c r="AP34" s="1032"/>
      <c r="AQ34" s="1032"/>
      <c r="AR34" s="1032"/>
      <c r="AS34" s="1032"/>
      <c r="AT34" s="1032"/>
      <c r="AU34" s="1032"/>
      <c r="AV34" s="1032"/>
      <c r="AW34" s="1032"/>
      <c r="AX34" s="1032"/>
      <c r="AY34" s="1032"/>
      <c r="AZ34" s="1032"/>
      <c r="BA34" s="1032"/>
      <c r="BB34" s="1032"/>
      <c r="BC34" s="1032"/>
      <c r="BD34" s="1032"/>
      <c r="BE34" s="1032"/>
      <c r="BF34" s="1032"/>
      <c r="BG34" s="1032"/>
      <c r="BH34" s="1032"/>
      <c r="BI34" s="1032"/>
      <c r="BJ34" s="1032"/>
      <c r="BK34" s="1032"/>
      <c r="BL34" s="1032"/>
      <c r="BM34" s="1032"/>
      <c r="BN34" s="1032"/>
    </row>
    <row r="35" spans="1:66" ht="16.5">
      <c r="A35" s="1104"/>
      <c r="B35" s="1106"/>
      <c r="C35" s="1048"/>
      <c r="D35" s="1032"/>
      <c r="E35" s="1104"/>
      <c r="F35" s="1105"/>
      <c r="G35" s="1105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032"/>
      <c r="S35" s="1032"/>
      <c r="T35" s="1032"/>
      <c r="U35" s="1032"/>
      <c r="V35" s="1032"/>
      <c r="W35" s="1032"/>
      <c r="X35" s="1032"/>
      <c r="Y35" s="1032"/>
      <c r="Z35" s="1032"/>
      <c r="AA35" s="1032"/>
      <c r="AB35" s="1032"/>
      <c r="AC35" s="1032"/>
      <c r="AD35" s="1032"/>
      <c r="AE35" s="1032"/>
      <c r="AF35" s="1032"/>
      <c r="AG35" s="1032"/>
      <c r="AH35" s="1032"/>
      <c r="AI35" s="1032"/>
      <c r="AJ35" s="1032"/>
      <c r="AK35" s="1032"/>
      <c r="AL35" s="1032"/>
      <c r="AM35" s="1032"/>
      <c r="AN35" s="1032"/>
      <c r="AO35" s="1032"/>
      <c r="AP35" s="1032"/>
      <c r="AQ35" s="1032"/>
      <c r="AR35" s="1032"/>
      <c r="AS35" s="1032"/>
      <c r="AT35" s="1032"/>
      <c r="AU35" s="1032"/>
      <c r="AV35" s="1032"/>
      <c r="AW35" s="1032"/>
      <c r="AX35" s="1032"/>
      <c r="AY35" s="1032"/>
      <c r="AZ35" s="1032"/>
      <c r="BA35" s="1032"/>
      <c r="BB35" s="1032"/>
      <c r="BC35" s="1032"/>
      <c r="BD35" s="1032"/>
      <c r="BE35" s="1032"/>
      <c r="BF35" s="1032"/>
      <c r="BG35" s="1032"/>
      <c r="BH35" s="1032"/>
      <c r="BI35" s="1032"/>
      <c r="BJ35" s="1032"/>
      <c r="BK35" s="1032"/>
      <c r="BL35" s="1032"/>
      <c r="BM35" s="1032"/>
      <c r="BN35" s="1032"/>
    </row>
    <row r="36" spans="1:66" ht="16.5">
      <c r="A36" s="1104"/>
      <c r="B36" s="1106"/>
      <c r="C36" s="1048"/>
      <c r="D36" s="1032"/>
      <c r="E36" s="1104"/>
      <c r="F36" s="1105"/>
      <c r="G36" s="1105"/>
      <c r="H36" s="1032"/>
      <c r="I36" s="1032"/>
      <c r="J36" s="1032"/>
      <c r="K36" s="1032"/>
      <c r="L36" s="1032"/>
      <c r="M36" s="1032"/>
      <c r="N36" s="1032"/>
      <c r="O36" s="1032"/>
      <c r="P36" s="1032"/>
      <c r="Q36" s="1032"/>
      <c r="R36" s="1032"/>
      <c r="S36" s="1032"/>
      <c r="T36" s="1032"/>
      <c r="U36" s="1032"/>
      <c r="V36" s="1032"/>
      <c r="W36" s="1032"/>
      <c r="X36" s="1032"/>
      <c r="Y36" s="1032"/>
      <c r="Z36" s="1032"/>
      <c r="AA36" s="1032"/>
      <c r="AB36" s="1032"/>
      <c r="AC36" s="1032"/>
      <c r="AD36" s="1032"/>
      <c r="AE36" s="1032"/>
      <c r="AF36" s="1032"/>
      <c r="AG36" s="1032"/>
      <c r="AH36" s="1032"/>
      <c r="AI36" s="1032"/>
      <c r="AJ36" s="1032"/>
      <c r="AK36" s="1032"/>
      <c r="AL36" s="1032"/>
      <c r="AM36" s="1032"/>
      <c r="AN36" s="1032"/>
      <c r="AO36" s="1032"/>
      <c r="AP36" s="1032"/>
      <c r="AQ36" s="1032"/>
      <c r="AR36" s="1032"/>
      <c r="AS36" s="1032"/>
      <c r="AT36" s="1032"/>
      <c r="AU36" s="1032"/>
      <c r="AV36" s="1032"/>
      <c r="AW36" s="1032"/>
      <c r="AX36" s="1032"/>
      <c r="AY36" s="1032"/>
      <c r="AZ36" s="1032"/>
      <c r="BA36" s="1032"/>
      <c r="BB36" s="1032"/>
      <c r="BC36" s="1032"/>
      <c r="BD36" s="1032"/>
      <c r="BE36" s="1032"/>
      <c r="BF36" s="1032"/>
      <c r="BG36" s="1032"/>
      <c r="BH36" s="1032"/>
      <c r="BI36" s="1032"/>
      <c r="BJ36" s="1032"/>
      <c r="BK36" s="1032"/>
      <c r="BL36" s="1032"/>
      <c r="BM36" s="1032"/>
      <c r="BN36" s="1032"/>
    </row>
    <row r="37" spans="1:66" ht="16.5">
      <c r="A37" s="1047"/>
      <c r="B37" s="1106"/>
      <c r="C37" s="1048"/>
      <c r="D37" s="1032"/>
      <c r="E37" s="1047"/>
      <c r="F37" s="1105"/>
      <c r="G37" s="1105"/>
      <c r="H37" s="1032"/>
      <c r="I37" s="1032"/>
      <c r="J37" s="1032"/>
      <c r="K37" s="1032"/>
      <c r="L37" s="1032"/>
      <c r="M37" s="1032"/>
      <c r="N37" s="1032"/>
      <c r="O37" s="1032"/>
      <c r="P37" s="1032"/>
      <c r="Q37" s="1032"/>
      <c r="R37" s="1032"/>
      <c r="S37" s="1032"/>
      <c r="T37" s="1032"/>
      <c r="U37" s="1032"/>
      <c r="V37" s="1032"/>
      <c r="W37" s="1032"/>
      <c r="X37" s="1032"/>
      <c r="Y37" s="1032"/>
      <c r="Z37" s="1032"/>
      <c r="AA37" s="1032"/>
      <c r="AB37" s="1032"/>
      <c r="AC37" s="1032"/>
      <c r="AD37" s="1032"/>
      <c r="AE37" s="1032"/>
      <c r="AF37" s="1032"/>
      <c r="AG37" s="1032"/>
      <c r="AH37" s="1032"/>
      <c r="AI37" s="1032"/>
      <c r="AJ37" s="1032"/>
      <c r="AK37" s="1032"/>
      <c r="AL37" s="1032"/>
      <c r="AM37" s="1032"/>
      <c r="AN37" s="1032"/>
      <c r="AO37" s="1032"/>
      <c r="AP37" s="1032"/>
      <c r="AQ37" s="1032"/>
      <c r="AR37" s="1032"/>
      <c r="AS37" s="1032"/>
      <c r="AT37" s="1032"/>
      <c r="AU37" s="1032"/>
      <c r="AV37" s="1032"/>
      <c r="AW37" s="1032"/>
      <c r="AX37" s="1032"/>
      <c r="AY37" s="1032"/>
      <c r="AZ37" s="1032"/>
      <c r="BA37" s="1032"/>
      <c r="BB37" s="1032"/>
      <c r="BC37" s="1032"/>
      <c r="BD37" s="1032"/>
      <c r="BE37" s="1032"/>
      <c r="BF37" s="1032"/>
      <c r="BG37" s="1032"/>
      <c r="BH37" s="1032"/>
      <c r="BI37" s="1032"/>
      <c r="BJ37" s="1032"/>
      <c r="BK37" s="1032"/>
      <c r="BL37" s="1032"/>
      <c r="BM37" s="1032"/>
      <c r="BN37" s="1032"/>
    </row>
    <row r="38" spans="1:66" ht="16.5">
      <c r="A38" s="1104"/>
      <c r="B38" s="1106"/>
      <c r="C38" s="1048"/>
      <c r="D38" s="1032"/>
      <c r="E38" s="1047"/>
      <c r="F38" s="1105"/>
      <c r="G38" s="1105"/>
      <c r="H38" s="1032"/>
      <c r="I38" s="1032"/>
      <c r="J38" s="1032"/>
      <c r="K38" s="1032"/>
      <c r="L38" s="1032"/>
      <c r="M38" s="1032"/>
      <c r="N38" s="1032"/>
      <c r="O38" s="1032"/>
      <c r="P38" s="1032"/>
      <c r="Q38" s="1032"/>
      <c r="R38" s="1032"/>
      <c r="S38" s="1032"/>
      <c r="T38" s="1032"/>
      <c r="U38" s="1032"/>
      <c r="V38" s="1032"/>
      <c r="W38" s="1032"/>
      <c r="X38" s="1032"/>
      <c r="Y38" s="1032"/>
      <c r="Z38" s="1032"/>
      <c r="AA38" s="1032"/>
      <c r="AB38" s="1032"/>
      <c r="AC38" s="1032"/>
      <c r="AD38" s="1032"/>
      <c r="AE38" s="1032"/>
      <c r="AF38" s="1032"/>
      <c r="AG38" s="1032"/>
      <c r="AH38" s="1032"/>
      <c r="AI38" s="1032"/>
      <c r="AJ38" s="1032"/>
      <c r="AK38" s="1032"/>
      <c r="AL38" s="1032"/>
      <c r="AM38" s="1032"/>
      <c r="AN38" s="1032"/>
      <c r="AO38" s="1032"/>
      <c r="AP38" s="1032"/>
      <c r="AQ38" s="1032"/>
      <c r="AR38" s="1032"/>
      <c r="AS38" s="1032"/>
      <c r="AT38" s="1032"/>
      <c r="AU38" s="1032"/>
      <c r="AV38" s="1032"/>
      <c r="AW38" s="1032"/>
      <c r="AX38" s="1032"/>
      <c r="AY38" s="1032"/>
      <c r="AZ38" s="1032"/>
      <c r="BA38" s="1032"/>
      <c r="BB38" s="1032"/>
      <c r="BC38" s="1032"/>
      <c r="BD38" s="1032"/>
      <c r="BE38" s="1032"/>
      <c r="BF38" s="1032"/>
      <c r="BG38" s="1032"/>
      <c r="BH38" s="1032"/>
      <c r="BI38" s="1032"/>
      <c r="BJ38" s="1032"/>
      <c r="BK38" s="1032"/>
      <c r="BL38" s="1032"/>
      <c r="BM38" s="1032"/>
      <c r="BN38" s="1032"/>
    </row>
    <row r="39" spans="1:66" ht="16.5">
      <c r="A39" s="1047"/>
      <c r="B39" s="1106"/>
      <c r="C39" s="1048"/>
      <c r="D39" s="1032"/>
      <c r="E39" s="1047"/>
      <c r="F39" s="1105"/>
      <c r="G39" s="1105"/>
      <c r="H39" s="1032"/>
      <c r="I39" s="1032"/>
      <c r="J39" s="1032"/>
      <c r="K39" s="1032"/>
      <c r="L39" s="1032"/>
      <c r="M39" s="1032"/>
      <c r="N39" s="1032"/>
      <c r="O39" s="1032"/>
      <c r="P39" s="1032"/>
      <c r="Q39" s="1032"/>
      <c r="R39" s="1032"/>
      <c r="S39" s="1032"/>
      <c r="T39" s="1032"/>
      <c r="U39" s="1032"/>
      <c r="V39" s="1032"/>
      <c r="W39" s="1032"/>
      <c r="X39" s="1032"/>
      <c r="Y39" s="1032"/>
      <c r="Z39" s="1032"/>
      <c r="AA39" s="1032"/>
      <c r="AB39" s="1032"/>
      <c r="AC39" s="1032"/>
      <c r="AD39" s="1032"/>
      <c r="AE39" s="1032"/>
      <c r="AF39" s="1032"/>
      <c r="AG39" s="1032"/>
      <c r="AH39" s="1032"/>
      <c r="AI39" s="1032"/>
      <c r="AJ39" s="1032"/>
      <c r="AK39" s="1032"/>
      <c r="AL39" s="1032"/>
      <c r="AM39" s="1032"/>
      <c r="AN39" s="1032"/>
      <c r="AO39" s="1032"/>
      <c r="AP39" s="1032"/>
      <c r="AQ39" s="1032"/>
      <c r="AR39" s="1032"/>
      <c r="AS39" s="1032"/>
      <c r="AT39" s="1032"/>
      <c r="AU39" s="1032"/>
      <c r="AV39" s="1032"/>
      <c r="AW39" s="1032"/>
      <c r="AX39" s="1032"/>
      <c r="AY39" s="1032"/>
      <c r="AZ39" s="1032"/>
      <c r="BA39" s="1032"/>
      <c r="BB39" s="1032"/>
      <c r="BC39" s="1032"/>
      <c r="BD39" s="1032"/>
      <c r="BE39" s="1032"/>
      <c r="BF39" s="1032"/>
      <c r="BG39" s="1032"/>
      <c r="BH39" s="1032"/>
      <c r="BI39" s="1032"/>
      <c r="BJ39" s="1032"/>
      <c r="BK39" s="1032"/>
      <c r="BL39" s="1032"/>
      <c r="BM39" s="1032"/>
      <c r="BN39" s="1032"/>
    </row>
    <row r="40" spans="1:66" ht="16.5">
      <c r="A40" s="1047"/>
      <c r="B40" s="1106"/>
      <c r="C40" s="1048"/>
      <c r="D40" s="1032"/>
      <c r="E40" s="1047"/>
      <c r="F40" s="1032"/>
      <c r="G40" s="1032"/>
      <c r="H40" s="1032"/>
      <c r="I40" s="1032"/>
      <c r="J40" s="1032"/>
      <c r="K40" s="1032"/>
      <c r="L40" s="1032"/>
      <c r="M40" s="1032"/>
      <c r="N40" s="1032"/>
      <c r="O40" s="1032"/>
      <c r="P40" s="1032"/>
      <c r="Q40" s="1032"/>
      <c r="R40" s="1032"/>
      <c r="S40" s="1032"/>
      <c r="T40" s="1032"/>
      <c r="U40" s="1032"/>
      <c r="V40" s="1032"/>
      <c r="W40" s="1032"/>
      <c r="X40" s="1032"/>
      <c r="Y40" s="1032"/>
      <c r="Z40" s="1032"/>
      <c r="AA40" s="1032"/>
      <c r="AB40" s="1032"/>
      <c r="AC40" s="1032"/>
      <c r="AD40" s="1032"/>
      <c r="AE40" s="1032"/>
      <c r="AF40" s="1032"/>
      <c r="AG40" s="1032"/>
      <c r="AH40" s="1032"/>
      <c r="AI40" s="1032"/>
      <c r="AJ40" s="1032"/>
      <c r="AK40" s="1032"/>
      <c r="AL40" s="1032"/>
      <c r="AM40" s="1032"/>
      <c r="AN40" s="1032"/>
      <c r="AO40" s="1032"/>
      <c r="AP40" s="1032"/>
      <c r="AQ40" s="1032"/>
      <c r="AR40" s="1032"/>
      <c r="AS40" s="1032"/>
      <c r="AT40" s="1032"/>
      <c r="AU40" s="1032"/>
      <c r="AV40" s="1032"/>
      <c r="AW40" s="1032"/>
      <c r="AX40" s="1032"/>
      <c r="AY40" s="1032"/>
      <c r="AZ40" s="1032"/>
      <c r="BA40" s="1032"/>
      <c r="BB40" s="1032"/>
      <c r="BC40" s="1032"/>
      <c r="BD40" s="1032"/>
      <c r="BE40" s="1032"/>
      <c r="BF40" s="1032"/>
      <c r="BG40" s="1032"/>
      <c r="BH40" s="1032"/>
      <c r="BI40" s="1032"/>
      <c r="BJ40" s="1032"/>
      <c r="BK40" s="1032"/>
      <c r="BL40" s="1032"/>
      <c r="BM40" s="1032"/>
      <c r="BN40" s="1032"/>
    </row>
    <row r="41" spans="1:66" ht="16.5">
      <c r="A41" s="1047"/>
      <c r="B41" s="1106"/>
      <c r="C41" s="1048"/>
      <c r="D41" s="1032"/>
      <c r="E41" s="1032"/>
      <c r="F41" s="1032"/>
      <c r="G41" s="1032"/>
      <c r="H41" s="1032"/>
      <c r="I41" s="1032"/>
      <c r="J41" s="1032"/>
      <c r="K41" s="1032"/>
      <c r="L41" s="1032"/>
      <c r="M41" s="1032"/>
      <c r="N41" s="1032"/>
      <c r="O41" s="1032"/>
      <c r="P41" s="1032"/>
      <c r="Q41" s="1032"/>
      <c r="R41" s="1032"/>
      <c r="S41" s="1032"/>
      <c r="T41" s="1032"/>
      <c r="U41" s="1032"/>
      <c r="V41" s="1032"/>
      <c r="W41" s="1032"/>
      <c r="X41" s="1032"/>
      <c r="Y41" s="1032"/>
      <c r="Z41" s="1032"/>
      <c r="AA41" s="1032"/>
      <c r="AB41" s="1032"/>
      <c r="AC41" s="1032"/>
      <c r="AD41" s="1032"/>
      <c r="AE41" s="1032"/>
      <c r="AF41" s="1032"/>
      <c r="AG41" s="1032"/>
      <c r="AH41" s="1032"/>
      <c r="AI41" s="1032"/>
      <c r="AJ41" s="1032"/>
      <c r="AK41" s="1032"/>
      <c r="AL41" s="1032"/>
      <c r="AM41" s="1032"/>
      <c r="AN41" s="1032"/>
      <c r="AO41" s="1032"/>
      <c r="AP41" s="1032"/>
      <c r="AQ41" s="1032"/>
      <c r="AR41" s="1032"/>
      <c r="AS41" s="1032"/>
      <c r="AT41" s="1032"/>
      <c r="AU41" s="1032"/>
      <c r="AV41" s="1032"/>
      <c r="AW41" s="1032"/>
      <c r="AX41" s="1032"/>
      <c r="AY41" s="1032"/>
      <c r="AZ41" s="1032"/>
      <c r="BA41" s="1032"/>
      <c r="BB41" s="1032"/>
      <c r="BC41" s="1032"/>
      <c r="BD41" s="1032"/>
      <c r="BE41" s="1032"/>
      <c r="BF41" s="1032"/>
      <c r="BG41" s="1032"/>
      <c r="BH41" s="1032"/>
      <c r="BI41" s="1032"/>
      <c r="BJ41" s="1032"/>
      <c r="BK41" s="1032"/>
      <c r="BL41" s="1032"/>
      <c r="BM41" s="1032"/>
      <c r="BN41" s="1032"/>
    </row>
    <row r="42" spans="1:66" ht="16.5">
      <c r="A42" s="1047"/>
      <c r="B42" s="1106"/>
      <c r="C42" s="1048"/>
      <c r="D42" s="1032"/>
      <c r="E42" s="1032"/>
      <c r="F42" s="1032"/>
      <c r="G42" s="1032"/>
      <c r="H42" s="1032"/>
      <c r="I42" s="1032"/>
      <c r="J42" s="1032"/>
      <c r="K42" s="1032"/>
      <c r="L42" s="1032"/>
      <c r="M42" s="1032"/>
      <c r="N42" s="1032"/>
      <c r="O42" s="1032"/>
      <c r="P42" s="1032"/>
      <c r="Q42" s="1032"/>
      <c r="R42" s="1032"/>
      <c r="S42" s="1032"/>
      <c r="T42" s="1032"/>
      <c r="U42" s="1032"/>
      <c r="V42" s="1032"/>
      <c r="W42" s="1032"/>
      <c r="X42" s="1032"/>
      <c r="Y42" s="1032"/>
      <c r="Z42" s="1032"/>
      <c r="AA42" s="1032"/>
      <c r="AB42" s="1032"/>
      <c r="AC42" s="1032"/>
      <c r="AD42" s="1032"/>
      <c r="AE42" s="1032"/>
      <c r="AF42" s="1032"/>
      <c r="AG42" s="1032"/>
      <c r="AH42" s="1032"/>
      <c r="AI42" s="1032"/>
      <c r="AJ42" s="1032"/>
      <c r="AK42" s="1032"/>
      <c r="AL42" s="1032"/>
      <c r="AM42" s="1032"/>
      <c r="AN42" s="1032"/>
      <c r="AO42" s="1032"/>
      <c r="AP42" s="1032"/>
      <c r="AQ42" s="1032"/>
      <c r="AR42" s="1032"/>
      <c r="AS42" s="1032"/>
      <c r="AT42" s="1032"/>
      <c r="AU42" s="1032"/>
      <c r="AV42" s="1032"/>
      <c r="AW42" s="1032"/>
      <c r="AX42" s="1032"/>
      <c r="AY42" s="1032"/>
      <c r="AZ42" s="1032"/>
      <c r="BA42" s="1032"/>
      <c r="BB42" s="1032"/>
      <c r="BC42" s="1032"/>
      <c r="BD42" s="1032"/>
      <c r="BE42" s="1032"/>
      <c r="BF42" s="1032"/>
      <c r="BG42" s="1032"/>
      <c r="BH42" s="1032"/>
      <c r="BI42" s="1032"/>
      <c r="BJ42" s="1032"/>
      <c r="BK42" s="1032"/>
      <c r="BL42" s="1032"/>
      <c r="BM42" s="1032"/>
      <c r="BN42" s="1032"/>
    </row>
    <row r="43" spans="1:66" ht="16.5">
      <c r="A43" s="1037"/>
      <c r="B43" s="1107"/>
      <c r="C43" s="1108"/>
      <c r="D43" s="1032"/>
      <c r="E43" s="1104"/>
      <c r="F43" s="1032"/>
      <c r="G43" s="1032"/>
      <c r="H43" s="1032"/>
      <c r="I43" s="1032"/>
      <c r="J43" s="1032"/>
      <c r="K43" s="1032"/>
      <c r="L43" s="1032"/>
      <c r="M43" s="1032"/>
      <c r="N43" s="1032"/>
      <c r="O43" s="1032"/>
      <c r="P43" s="1032"/>
      <c r="Q43" s="1032"/>
      <c r="R43" s="1032"/>
      <c r="S43" s="1032"/>
      <c r="T43" s="1032"/>
      <c r="U43" s="1032"/>
      <c r="V43" s="1032"/>
      <c r="W43" s="1032"/>
      <c r="X43" s="1032"/>
      <c r="Y43" s="1032"/>
      <c r="Z43" s="1032"/>
      <c r="AA43" s="1032"/>
      <c r="AB43" s="1032"/>
      <c r="AC43" s="1032"/>
      <c r="AD43" s="1032"/>
      <c r="AE43" s="1032"/>
      <c r="AF43" s="1032"/>
      <c r="AG43" s="1032"/>
      <c r="AH43" s="1032"/>
      <c r="AI43" s="1032"/>
      <c r="AJ43" s="1032"/>
      <c r="AK43" s="1032"/>
      <c r="AL43" s="1032"/>
      <c r="AM43" s="1032"/>
      <c r="AN43" s="1032"/>
      <c r="AO43" s="1032"/>
      <c r="AP43" s="1032"/>
      <c r="AQ43" s="1032"/>
      <c r="AR43" s="1032"/>
      <c r="AS43" s="1032"/>
      <c r="AT43" s="1032"/>
      <c r="AU43" s="1032"/>
      <c r="AV43" s="1032"/>
      <c r="AW43" s="1032"/>
      <c r="AX43" s="1032"/>
      <c r="AY43" s="1032"/>
      <c r="AZ43" s="1032"/>
      <c r="BA43" s="1032"/>
      <c r="BB43" s="1032"/>
      <c r="BC43" s="1032"/>
      <c r="BD43" s="1032"/>
      <c r="BE43" s="1032"/>
      <c r="BF43" s="1032"/>
      <c r="BG43" s="1032"/>
      <c r="BH43" s="1032"/>
      <c r="BI43" s="1032"/>
      <c r="BJ43" s="1032"/>
      <c r="BK43" s="1032"/>
      <c r="BL43" s="1032"/>
      <c r="BM43" s="1032"/>
      <c r="BN43" s="1032"/>
    </row>
    <row r="44" spans="1:66" ht="16.5">
      <c r="A44" s="1047"/>
      <c r="B44" s="1101"/>
      <c r="C44" s="1101"/>
      <c r="D44" s="1047"/>
      <c r="E44" s="1047"/>
      <c r="F44" s="1032"/>
      <c r="G44" s="1032"/>
      <c r="H44" s="1032"/>
      <c r="I44" s="1032"/>
      <c r="J44" s="1032"/>
      <c r="K44" s="1032"/>
      <c r="L44" s="1032"/>
      <c r="M44" s="1032"/>
      <c r="N44" s="1032"/>
      <c r="O44" s="1032"/>
      <c r="P44" s="1032"/>
      <c r="Q44" s="1032"/>
      <c r="R44" s="1032"/>
      <c r="S44" s="1032"/>
      <c r="T44" s="1032"/>
      <c r="U44" s="1032"/>
      <c r="V44" s="1032"/>
      <c r="W44" s="1032"/>
      <c r="X44" s="1032"/>
      <c r="Y44" s="1032"/>
      <c r="Z44" s="1032"/>
      <c r="AA44" s="1032"/>
      <c r="AB44" s="1032"/>
      <c r="AC44" s="1032"/>
      <c r="AD44" s="1032"/>
      <c r="AE44" s="1032"/>
      <c r="AF44" s="1032"/>
      <c r="AG44" s="1032"/>
      <c r="AH44" s="1032"/>
      <c r="AI44" s="1032"/>
      <c r="AJ44" s="1032"/>
      <c r="AK44" s="1032"/>
      <c r="AL44" s="1032"/>
      <c r="AM44" s="1032"/>
      <c r="AN44" s="1032"/>
      <c r="AO44" s="1032"/>
      <c r="AP44" s="1032"/>
      <c r="AQ44" s="1032"/>
      <c r="AR44" s="1032"/>
      <c r="AS44" s="1032"/>
      <c r="AT44" s="1032"/>
      <c r="AU44" s="1032"/>
      <c r="AV44" s="1032"/>
      <c r="AW44" s="1032"/>
      <c r="AX44" s="1032"/>
      <c r="AY44" s="1032"/>
      <c r="AZ44" s="1032"/>
      <c r="BA44" s="1032"/>
      <c r="BB44" s="1032"/>
      <c r="BC44" s="1032"/>
      <c r="BD44" s="1032"/>
      <c r="BE44" s="1032"/>
      <c r="BF44" s="1032"/>
      <c r="BG44" s="1032"/>
      <c r="BH44" s="1032"/>
      <c r="BI44" s="1032"/>
      <c r="BJ44" s="1032"/>
      <c r="BK44" s="1032"/>
      <c r="BL44" s="1032"/>
      <c r="BM44" s="1032"/>
      <c r="BN44" s="1032"/>
    </row>
    <row r="45" spans="1:66" ht="16.5">
      <c r="A45" s="1047"/>
      <c r="B45" s="1108"/>
      <c r="C45" s="1108"/>
      <c r="D45" s="1047"/>
      <c r="E45" s="1104"/>
      <c r="F45" s="1032"/>
      <c r="G45" s="1032"/>
      <c r="H45" s="1032"/>
      <c r="I45" s="1032"/>
      <c r="J45" s="1032"/>
      <c r="K45" s="1032"/>
      <c r="L45" s="1032"/>
      <c r="M45" s="1032"/>
      <c r="N45" s="1032"/>
      <c r="O45" s="1032"/>
      <c r="P45" s="1032"/>
      <c r="Q45" s="1032"/>
      <c r="R45" s="1032"/>
      <c r="S45" s="1032"/>
      <c r="T45" s="1032"/>
      <c r="U45" s="1032"/>
      <c r="V45" s="1032"/>
      <c r="W45" s="1032"/>
      <c r="X45" s="1032"/>
      <c r="Y45" s="1032"/>
      <c r="Z45" s="1032"/>
      <c r="AA45" s="1032"/>
      <c r="AB45" s="1032"/>
      <c r="AC45" s="1032"/>
      <c r="AD45" s="1032"/>
      <c r="AE45" s="1032"/>
      <c r="AF45" s="1032"/>
      <c r="AG45" s="1032"/>
      <c r="AH45" s="1032"/>
      <c r="AI45" s="1032"/>
      <c r="AJ45" s="1032"/>
      <c r="AK45" s="1032"/>
      <c r="AL45" s="1032"/>
      <c r="AM45" s="1032"/>
      <c r="AN45" s="1032"/>
      <c r="AO45" s="1032"/>
      <c r="AP45" s="1032"/>
      <c r="AQ45" s="1032"/>
      <c r="AR45" s="1032"/>
      <c r="AS45" s="1032"/>
      <c r="AT45" s="1032"/>
      <c r="AU45" s="1032"/>
      <c r="AV45" s="1032"/>
      <c r="AW45" s="1032"/>
      <c r="AX45" s="1032"/>
      <c r="AY45" s="1032"/>
      <c r="AZ45" s="1032"/>
      <c r="BA45" s="1032"/>
      <c r="BB45" s="1032"/>
      <c r="BC45" s="1032"/>
      <c r="BD45" s="1032"/>
      <c r="BE45" s="1032"/>
      <c r="BF45" s="1032"/>
      <c r="BG45" s="1032"/>
      <c r="BH45" s="1032"/>
      <c r="BI45" s="1032"/>
      <c r="BJ45" s="1032"/>
      <c r="BK45" s="1032"/>
      <c r="BL45" s="1032"/>
      <c r="BM45" s="1032"/>
      <c r="BN45" s="1032"/>
    </row>
    <row r="46" spans="1:66" ht="16.5">
      <c r="A46" s="1104"/>
      <c r="B46" s="1106"/>
      <c r="C46" s="1038"/>
      <c r="D46" s="1104"/>
      <c r="E46" s="1047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2"/>
      <c r="X46" s="1032"/>
      <c r="Y46" s="1032"/>
      <c r="Z46" s="1032"/>
      <c r="AA46" s="1032"/>
      <c r="AB46" s="1032"/>
      <c r="AC46" s="1032"/>
      <c r="AD46" s="1032"/>
      <c r="AE46" s="1032"/>
      <c r="AF46" s="1032"/>
      <c r="AG46" s="1032"/>
      <c r="AH46" s="1032"/>
      <c r="AI46" s="1032"/>
      <c r="AJ46" s="1032"/>
      <c r="AK46" s="1032"/>
      <c r="AL46" s="1032"/>
      <c r="AM46" s="1032"/>
      <c r="AN46" s="1032"/>
      <c r="AO46" s="1032"/>
      <c r="AP46" s="1032"/>
      <c r="AQ46" s="1032"/>
      <c r="AR46" s="1032"/>
      <c r="AS46" s="1032"/>
      <c r="AT46" s="1032"/>
      <c r="AU46" s="1032"/>
      <c r="AV46" s="1032"/>
      <c r="AW46" s="1032"/>
      <c r="AX46" s="1032"/>
      <c r="AY46" s="1032"/>
      <c r="AZ46" s="1032"/>
      <c r="BA46" s="1032"/>
      <c r="BB46" s="1032"/>
      <c r="BC46" s="1032"/>
      <c r="BD46" s="1032"/>
      <c r="BE46" s="1032"/>
      <c r="BF46" s="1032"/>
      <c r="BG46" s="1032"/>
      <c r="BH46" s="1032"/>
      <c r="BI46" s="1032"/>
      <c r="BJ46" s="1032"/>
      <c r="BK46" s="1032"/>
      <c r="BL46" s="1032"/>
      <c r="BM46" s="1032"/>
      <c r="BN46" s="1032"/>
    </row>
    <row r="47" spans="1:66" ht="16.5">
      <c r="A47" s="1047"/>
      <c r="B47" s="1106"/>
      <c r="C47" s="1038"/>
      <c r="D47" s="1104"/>
      <c r="E47" s="1047"/>
      <c r="F47" s="1032"/>
      <c r="G47" s="1032"/>
      <c r="H47" s="1032"/>
      <c r="I47" s="1032"/>
      <c r="J47" s="1032"/>
      <c r="K47" s="1032"/>
      <c r="L47" s="1032"/>
      <c r="M47" s="1032"/>
      <c r="N47" s="1032"/>
      <c r="O47" s="1032"/>
      <c r="P47" s="1032"/>
      <c r="Q47" s="1032"/>
      <c r="R47" s="1032"/>
      <c r="S47" s="1032"/>
      <c r="T47" s="1032"/>
      <c r="U47" s="1032"/>
      <c r="V47" s="1032"/>
      <c r="W47" s="1032"/>
      <c r="X47" s="1032"/>
      <c r="Y47" s="1032"/>
      <c r="Z47" s="1032"/>
      <c r="AA47" s="1032"/>
      <c r="AB47" s="1032"/>
      <c r="AC47" s="1032"/>
      <c r="AD47" s="1032"/>
      <c r="AE47" s="1032"/>
      <c r="AF47" s="1032"/>
      <c r="AG47" s="1032"/>
      <c r="AH47" s="1032"/>
      <c r="AI47" s="1032"/>
      <c r="AJ47" s="1032"/>
      <c r="AK47" s="1032"/>
      <c r="AL47" s="1032"/>
      <c r="AM47" s="1032"/>
      <c r="AN47" s="1032"/>
      <c r="AO47" s="1032"/>
      <c r="AP47" s="1032"/>
      <c r="AQ47" s="1032"/>
      <c r="AR47" s="1032"/>
      <c r="AS47" s="1032"/>
      <c r="AT47" s="1032"/>
      <c r="AU47" s="1032"/>
      <c r="AV47" s="1032"/>
      <c r="AW47" s="1032"/>
      <c r="AX47" s="1032"/>
      <c r="AY47" s="1032"/>
      <c r="AZ47" s="1032"/>
      <c r="BA47" s="1032"/>
      <c r="BB47" s="1032"/>
      <c r="BC47" s="1032"/>
      <c r="BD47" s="1032"/>
      <c r="BE47" s="1032"/>
      <c r="BF47" s="1032"/>
      <c r="BG47" s="1032"/>
      <c r="BH47" s="1032"/>
      <c r="BI47" s="1032"/>
      <c r="BJ47" s="1032"/>
      <c r="BK47" s="1032"/>
      <c r="BL47" s="1032"/>
      <c r="BM47" s="1032"/>
      <c r="BN47" s="1032"/>
    </row>
    <row r="48" spans="1:66" ht="16.5">
      <c r="A48" s="1104"/>
      <c r="B48" s="1106"/>
      <c r="C48" s="1038"/>
      <c r="D48" s="1047"/>
      <c r="E48" s="1032"/>
      <c r="F48" s="1109"/>
      <c r="G48" s="1032"/>
      <c r="H48" s="1032"/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1032"/>
      <c r="T48" s="1032"/>
      <c r="U48" s="1032"/>
      <c r="V48" s="1032"/>
      <c r="W48" s="1032"/>
      <c r="X48" s="1032"/>
      <c r="Y48" s="1032"/>
      <c r="Z48" s="1032"/>
      <c r="AA48" s="1032"/>
      <c r="AB48" s="1032"/>
      <c r="AC48" s="1032"/>
      <c r="AD48" s="1032"/>
      <c r="AE48" s="1032"/>
      <c r="AF48" s="1032"/>
      <c r="AG48" s="1032"/>
      <c r="AH48" s="1032"/>
      <c r="AI48" s="1032"/>
      <c r="AJ48" s="1032"/>
      <c r="AK48" s="1032"/>
      <c r="AL48" s="1032"/>
      <c r="AM48" s="1032"/>
      <c r="AN48" s="1032"/>
      <c r="AO48" s="1032"/>
      <c r="AP48" s="1032"/>
      <c r="AQ48" s="1032"/>
      <c r="AR48" s="1032"/>
      <c r="AS48" s="1032"/>
      <c r="AT48" s="1032"/>
      <c r="AU48" s="1032"/>
      <c r="AV48" s="1032"/>
      <c r="AW48" s="1032"/>
      <c r="AX48" s="1032"/>
      <c r="AY48" s="1032"/>
      <c r="AZ48" s="1032"/>
      <c r="BA48" s="1032"/>
      <c r="BB48" s="1032"/>
      <c r="BC48" s="1032"/>
      <c r="BD48" s="1032"/>
      <c r="BE48" s="1032"/>
      <c r="BF48" s="1032"/>
      <c r="BG48" s="1032"/>
      <c r="BH48" s="1032"/>
      <c r="BI48" s="1032"/>
      <c r="BJ48" s="1032"/>
      <c r="BK48" s="1032"/>
      <c r="BL48" s="1032"/>
      <c r="BM48" s="1032"/>
      <c r="BN48" s="1032"/>
    </row>
    <row r="49" spans="1:66" ht="16.5">
      <c r="A49" s="1047"/>
      <c r="B49" s="1106"/>
      <c r="C49" s="1038"/>
      <c r="D49" s="1047"/>
      <c r="E49" s="1032"/>
      <c r="F49" s="1032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1032"/>
      <c r="T49" s="1032"/>
      <c r="U49" s="1032"/>
      <c r="V49" s="1032"/>
      <c r="W49" s="1032"/>
      <c r="X49" s="1032"/>
      <c r="Y49" s="1032"/>
      <c r="Z49" s="1032"/>
      <c r="AA49" s="1032"/>
      <c r="AB49" s="1032"/>
      <c r="AC49" s="1032"/>
      <c r="AD49" s="1032"/>
      <c r="AE49" s="1032"/>
      <c r="AF49" s="1032"/>
      <c r="AG49" s="1032"/>
      <c r="AH49" s="1032"/>
      <c r="AI49" s="1032"/>
      <c r="AJ49" s="1032"/>
      <c r="AK49" s="1032"/>
      <c r="AL49" s="1032"/>
      <c r="AM49" s="1032"/>
      <c r="AN49" s="1032"/>
      <c r="AO49" s="1032"/>
      <c r="AP49" s="1032"/>
      <c r="AQ49" s="1032"/>
      <c r="AR49" s="1032"/>
      <c r="AS49" s="1032"/>
      <c r="AT49" s="1032"/>
      <c r="AU49" s="1032"/>
      <c r="AV49" s="1032"/>
      <c r="AW49" s="1032"/>
      <c r="AX49" s="1032"/>
      <c r="AY49" s="1032"/>
      <c r="AZ49" s="1032"/>
      <c r="BA49" s="1032"/>
      <c r="BB49" s="1032"/>
      <c r="BC49" s="1032"/>
      <c r="BD49" s="1032"/>
      <c r="BE49" s="1032"/>
      <c r="BF49" s="1032"/>
      <c r="BG49" s="1032"/>
      <c r="BH49" s="1032"/>
      <c r="BI49" s="1032"/>
      <c r="BJ49" s="1032"/>
      <c r="BK49" s="1032"/>
      <c r="BL49" s="1032"/>
      <c r="BM49" s="1032"/>
      <c r="BN49" s="1032"/>
    </row>
    <row r="50" spans="1:66" ht="16.5">
      <c r="A50" s="1047"/>
      <c r="B50" s="1106"/>
      <c r="C50" s="1038"/>
      <c r="D50" s="1047"/>
      <c r="E50" s="1032"/>
      <c r="F50" s="1032"/>
      <c r="G50" s="1032"/>
      <c r="H50" s="1032"/>
      <c r="I50" s="1032"/>
      <c r="J50" s="1110"/>
      <c r="K50" s="1110"/>
      <c r="L50" s="1110"/>
      <c r="M50" s="1110"/>
      <c r="N50" s="1110"/>
      <c r="O50" s="1110"/>
      <c r="P50" s="1032"/>
      <c r="Q50" s="1032"/>
      <c r="R50" s="1032"/>
      <c r="S50" s="1032"/>
      <c r="T50" s="1032"/>
      <c r="U50" s="1032"/>
      <c r="V50" s="1032"/>
      <c r="W50" s="1032"/>
      <c r="X50" s="1032"/>
      <c r="Y50" s="1032"/>
      <c r="Z50" s="1032"/>
      <c r="AA50" s="1032"/>
      <c r="AB50" s="1032"/>
      <c r="AC50" s="1032"/>
      <c r="AD50" s="1032"/>
      <c r="AE50" s="1032"/>
      <c r="AF50" s="1032"/>
      <c r="AG50" s="1032"/>
      <c r="AH50" s="1032"/>
      <c r="AI50" s="1032"/>
      <c r="AJ50" s="1032"/>
      <c r="AK50" s="1032"/>
      <c r="AL50" s="1032"/>
      <c r="AM50" s="1032"/>
      <c r="AN50" s="1032"/>
      <c r="AO50" s="1032"/>
      <c r="AP50" s="1032"/>
      <c r="AQ50" s="1032"/>
      <c r="AR50" s="1032"/>
      <c r="AS50" s="1032"/>
      <c r="AT50" s="1032"/>
      <c r="AU50" s="1032"/>
      <c r="AV50" s="1032"/>
      <c r="AW50" s="1032"/>
      <c r="AX50" s="1032"/>
      <c r="AY50" s="1032"/>
      <c r="AZ50" s="1032"/>
      <c r="BA50" s="1032"/>
      <c r="BB50" s="1032"/>
      <c r="BC50" s="1032"/>
      <c r="BD50" s="1032"/>
      <c r="BE50" s="1032"/>
      <c r="BF50" s="1032"/>
      <c r="BG50" s="1032"/>
      <c r="BH50" s="1032"/>
      <c r="BI50" s="1032"/>
      <c r="BJ50" s="1032"/>
      <c r="BK50" s="1032"/>
      <c r="BL50" s="1032"/>
      <c r="BM50" s="1032"/>
      <c r="BN50" s="1032"/>
    </row>
    <row r="51" spans="1:66" ht="16.5">
      <c r="A51" s="1047"/>
      <c r="B51" s="1106"/>
      <c r="C51" s="1048"/>
      <c r="D51" s="1047"/>
      <c r="E51" s="1032"/>
      <c r="F51" s="1032"/>
      <c r="G51" s="1032"/>
      <c r="H51" s="1032"/>
      <c r="I51" s="1032"/>
      <c r="J51" s="1060"/>
      <c r="K51" s="1060"/>
      <c r="L51" s="1060"/>
      <c r="M51" s="1060"/>
      <c r="N51" s="1060"/>
      <c r="O51" s="1060"/>
      <c r="P51" s="1032"/>
      <c r="Q51" s="1032"/>
      <c r="R51" s="1032"/>
      <c r="S51" s="1032"/>
      <c r="T51" s="1032"/>
      <c r="U51" s="1032"/>
      <c r="V51" s="1032"/>
      <c r="W51" s="1032"/>
      <c r="X51" s="1032"/>
      <c r="Y51" s="1032"/>
      <c r="Z51" s="1032"/>
      <c r="AA51" s="1032"/>
      <c r="AB51" s="1032"/>
      <c r="AC51" s="1032"/>
      <c r="AD51" s="1032"/>
      <c r="AE51" s="1032"/>
      <c r="AF51" s="1032"/>
      <c r="AG51" s="1032"/>
      <c r="AH51" s="1032"/>
      <c r="AI51" s="1032"/>
      <c r="AJ51" s="1032"/>
      <c r="AK51" s="1032"/>
      <c r="AL51" s="1032"/>
      <c r="AM51" s="1032"/>
      <c r="AN51" s="1032"/>
      <c r="AO51" s="1032"/>
      <c r="AP51" s="1032"/>
      <c r="AQ51" s="1032"/>
      <c r="AR51" s="1032"/>
      <c r="AS51" s="1032"/>
      <c r="AT51" s="1032"/>
      <c r="AU51" s="1032"/>
      <c r="AV51" s="1032"/>
      <c r="AW51" s="1032"/>
      <c r="AX51" s="1032"/>
      <c r="AY51" s="1032"/>
      <c r="AZ51" s="1032"/>
      <c r="BA51" s="1032"/>
      <c r="BB51" s="1032"/>
      <c r="BC51" s="1032"/>
      <c r="BD51" s="1032"/>
      <c r="BE51" s="1032"/>
      <c r="BF51" s="1032"/>
      <c r="BG51" s="1032"/>
      <c r="BH51" s="1032"/>
      <c r="BI51" s="1032"/>
      <c r="BJ51" s="1032"/>
      <c r="BK51" s="1032"/>
      <c r="BL51" s="1032"/>
      <c r="BM51" s="1032"/>
      <c r="BN51" s="1032"/>
    </row>
    <row r="52" spans="1:66" ht="16.5">
      <c r="A52" s="1047"/>
      <c r="B52" s="1106"/>
      <c r="C52" s="1048"/>
      <c r="D52" s="1047"/>
      <c r="E52" s="1032"/>
      <c r="F52" s="1032"/>
      <c r="G52" s="1032"/>
      <c r="H52" s="1032"/>
      <c r="I52" s="1032"/>
      <c r="J52" s="1060"/>
      <c r="K52" s="1060"/>
      <c r="L52" s="1060"/>
      <c r="M52" s="1060"/>
      <c r="N52" s="1060"/>
      <c r="O52" s="1060"/>
      <c r="P52" s="1032"/>
      <c r="Q52" s="1032"/>
      <c r="R52" s="1032"/>
      <c r="S52" s="1032"/>
      <c r="T52" s="1032"/>
      <c r="U52" s="1032"/>
      <c r="V52" s="1032"/>
      <c r="W52" s="1032"/>
      <c r="X52" s="1032"/>
      <c r="Y52" s="1032"/>
      <c r="Z52" s="1032"/>
      <c r="AA52" s="1032"/>
      <c r="AB52" s="1032"/>
      <c r="AC52" s="1032"/>
      <c r="AD52" s="1032"/>
      <c r="AE52" s="1032"/>
      <c r="AF52" s="1032"/>
      <c r="AG52" s="1032"/>
      <c r="AH52" s="1032"/>
      <c r="AI52" s="1032"/>
      <c r="AJ52" s="1032"/>
      <c r="AK52" s="1032"/>
      <c r="AL52" s="1032"/>
      <c r="AM52" s="1032"/>
      <c r="AN52" s="1032"/>
      <c r="AO52" s="1032"/>
      <c r="AP52" s="1032"/>
      <c r="AQ52" s="1032"/>
      <c r="AR52" s="1032"/>
      <c r="AS52" s="1032"/>
      <c r="AT52" s="1032"/>
      <c r="AU52" s="1032"/>
      <c r="AV52" s="1032"/>
      <c r="AW52" s="1032"/>
      <c r="AX52" s="1032"/>
      <c r="AY52" s="1032"/>
      <c r="AZ52" s="1032"/>
      <c r="BA52" s="1032"/>
      <c r="BB52" s="1032"/>
      <c r="BC52" s="1032"/>
      <c r="BD52" s="1032"/>
      <c r="BE52" s="1032"/>
      <c r="BF52" s="1032"/>
      <c r="BG52" s="1032"/>
      <c r="BH52" s="1032"/>
      <c r="BI52" s="1032"/>
      <c r="BJ52" s="1032"/>
      <c r="BK52" s="1032"/>
      <c r="BL52" s="1032"/>
      <c r="BM52" s="1032"/>
      <c r="BN52" s="1032"/>
    </row>
    <row r="53" spans="1:66" ht="16.5">
      <c r="A53" s="1037"/>
      <c r="B53" s="1111"/>
      <c r="C53" s="1108"/>
      <c r="D53" s="1032"/>
      <c r="E53" s="1032"/>
      <c r="F53" s="1032"/>
      <c r="G53" s="1032"/>
      <c r="H53" s="1032"/>
      <c r="I53" s="1112"/>
      <c r="J53" s="1113"/>
      <c r="K53" s="1113"/>
      <c r="L53" s="1113"/>
      <c r="M53" s="1113"/>
      <c r="N53" s="1113"/>
      <c r="O53" s="1113"/>
      <c r="P53" s="1032"/>
      <c r="Q53" s="1032"/>
      <c r="R53" s="1032"/>
      <c r="S53" s="1032"/>
      <c r="T53" s="1032"/>
      <c r="U53" s="1032"/>
      <c r="V53" s="1032"/>
      <c r="W53" s="1032"/>
      <c r="X53" s="1032"/>
      <c r="Y53" s="1032"/>
      <c r="Z53" s="1032"/>
      <c r="AA53" s="1032"/>
      <c r="AB53" s="1032"/>
      <c r="AC53" s="1032"/>
      <c r="AD53" s="1032"/>
      <c r="AE53" s="1032"/>
      <c r="AF53" s="1032"/>
      <c r="AG53" s="1032"/>
      <c r="AH53" s="1032"/>
      <c r="AI53" s="1032"/>
      <c r="AJ53" s="1032"/>
      <c r="AK53" s="1032"/>
      <c r="AL53" s="1032"/>
      <c r="AM53" s="1032"/>
      <c r="AN53" s="1032"/>
      <c r="AO53" s="1032"/>
      <c r="AP53" s="1032"/>
      <c r="AQ53" s="1032"/>
      <c r="AR53" s="1032"/>
      <c r="AS53" s="1032"/>
      <c r="AT53" s="1032"/>
      <c r="AU53" s="1032"/>
      <c r="AV53" s="1032"/>
      <c r="AW53" s="1032"/>
      <c r="AX53" s="1032"/>
      <c r="AY53" s="1032"/>
      <c r="AZ53" s="1032"/>
      <c r="BA53" s="1032"/>
      <c r="BB53" s="1032"/>
      <c r="BC53" s="1032"/>
      <c r="BD53" s="1032"/>
      <c r="BE53" s="1032"/>
      <c r="BF53" s="1032"/>
      <c r="BG53" s="1032"/>
      <c r="BH53" s="1032"/>
      <c r="BI53" s="1032"/>
      <c r="BJ53" s="1032"/>
      <c r="BK53" s="1032"/>
      <c r="BL53" s="1032"/>
      <c r="BM53" s="1032"/>
      <c r="BN53" s="1032"/>
    </row>
    <row r="54" spans="1:66" ht="15.75">
      <c r="A54" s="1032"/>
      <c r="B54" s="1032"/>
      <c r="C54" s="1032"/>
      <c r="D54" s="1056"/>
      <c r="E54" s="1032"/>
      <c r="F54" s="1032"/>
      <c r="G54" s="1032"/>
      <c r="H54" s="1032"/>
      <c r="I54" s="1112"/>
      <c r="J54" s="1113"/>
      <c r="K54" s="1113"/>
      <c r="L54" s="1113"/>
      <c r="M54" s="1113"/>
      <c r="N54" s="1113"/>
      <c r="O54" s="1113"/>
      <c r="P54" s="1032"/>
      <c r="Q54" s="1032"/>
      <c r="R54" s="1032"/>
      <c r="S54" s="1032"/>
      <c r="T54" s="1032"/>
      <c r="U54" s="1032"/>
      <c r="V54" s="1032"/>
      <c r="W54" s="1032"/>
      <c r="X54" s="1032"/>
      <c r="Y54" s="1032"/>
      <c r="Z54" s="1032"/>
      <c r="AA54" s="1032"/>
      <c r="AB54" s="1032"/>
      <c r="AC54" s="1032"/>
      <c r="AD54" s="1032"/>
      <c r="AE54" s="1032"/>
      <c r="AF54" s="1032"/>
      <c r="AG54" s="1032"/>
      <c r="AH54" s="1032"/>
      <c r="AI54" s="1032"/>
      <c r="AJ54" s="1032"/>
      <c r="AK54" s="1032"/>
      <c r="AL54" s="1032"/>
      <c r="AM54" s="1032"/>
      <c r="AN54" s="1032"/>
      <c r="AO54" s="1032"/>
      <c r="AP54" s="1032"/>
      <c r="AQ54" s="1032"/>
      <c r="AR54" s="1032"/>
      <c r="AS54" s="1032"/>
      <c r="AT54" s="1032"/>
      <c r="AU54" s="1032"/>
      <c r="AV54" s="1032"/>
      <c r="AW54" s="1032"/>
      <c r="AX54" s="1032"/>
      <c r="AY54" s="1032"/>
      <c r="AZ54" s="1032"/>
      <c r="BA54" s="1032"/>
      <c r="BB54" s="1032"/>
      <c r="BC54" s="1032"/>
      <c r="BD54" s="1032"/>
      <c r="BE54" s="1032"/>
      <c r="BF54" s="1032"/>
      <c r="BG54" s="1032"/>
      <c r="BH54" s="1032"/>
      <c r="BI54" s="1032"/>
      <c r="BJ54" s="1032"/>
      <c r="BK54" s="1032"/>
      <c r="BL54" s="1032"/>
      <c r="BM54" s="1032"/>
      <c r="BN54" s="1032"/>
    </row>
    <row r="55" spans="1:66" ht="15.75">
      <c r="A55" s="1032"/>
      <c r="B55" s="1032"/>
      <c r="C55" s="1032"/>
      <c r="D55" s="1056"/>
      <c r="E55" s="1032"/>
      <c r="F55" s="1032"/>
      <c r="G55" s="1032"/>
      <c r="H55" s="1032"/>
      <c r="I55" s="1112"/>
      <c r="J55" s="1113"/>
      <c r="K55" s="1113"/>
      <c r="L55" s="1113"/>
      <c r="M55" s="1113"/>
      <c r="N55" s="1113"/>
      <c r="O55" s="1113"/>
      <c r="P55" s="1032"/>
      <c r="Q55" s="1032"/>
      <c r="R55" s="1032"/>
      <c r="S55" s="1032"/>
      <c r="T55" s="1032"/>
      <c r="U55" s="1032"/>
      <c r="V55" s="1032"/>
      <c r="W55" s="1032"/>
      <c r="X55" s="1032"/>
      <c r="Y55" s="1032"/>
      <c r="Z55" s="1032"/>
      <c r="AA55" s="1032"/>
      <c r="AB55" s="1032"/>
      <c r="AC55" s="1032"/>
      <c r="AD55" s="1032"/>
      <c r="AE55" s="1032"/>
      <c r="AF55" s="1032"/>
      <c r="AG55" s="1032"/>
      <c r="AH55" s="1032"/>
      <c r="AI55" s="1032"/>
      <c r="AJ55" s="1032"/>
      <c r="AK55" s="1032"/>
      <c r="AL55" s="1032"/>
      <c r="AM55" s="1032"/>
      <c r="AN55" s="1032"/>
      <c r="AO55" s="1032"/>
      <c r="AP55" s="1032"/>
      <c r="AQ55" s="1032"/>
      <c r="AR55" s="1032"/>
      <c r="AS55" s="1032"/>
      <c r="AT55" s="1032"/>
      <c r="AU55" s="1032"/>
      <c r="AV55" s="1032"/>
      <c r="AW55" s="1032"/>
      <c r="AX55" s="1032"/>
      <c r="AY55" s="1032"/>
      <c r="AZ55" s="1032"/>
      <c r="BA55" s="1032"/>
      <c r="BB55" s="1032"/>
      <c r="BC55" s="1032"/>
      <c r="BD55" s="1032"/>
      <c r="BE55" s="1032"/>
      <c r="BF55" s="1032"/>
      <c r="BG55" s="1032"/>
      <c r="BH55" s="1032"/>
      <c r="BI55" s="1032"/>
      <c r="BJ55" s="1032"/>
      <c r="BK55" s="1032"/>
      <c r="BL55" s="1032"/>
      <c r="BM55" s="1032"/>
      <c r="BN55" s="1032"/>
    </row>
    <row r="56" spans="1:66" ht="18.75">
      <c r="A56" s="1114"/>
      <c r="B56" s="1115"/>
      <c r="C56" s="1116"/>
      <c r="D56" s="1117"/>
      <c r="E56" s="1116"/>
      <c r="F56" s="1032"/>
      <c r="G56" s="1032"/>
      <c r="H56" s="1032"/>
      <c r="I56" s="1118"/>
      <c r="J56" s="1113"/>
      <c r="K56" s="1113"/>
      <c r="L56" s="1113"/>
      <c r="M56" s="1113"/>
      <c r="N56" s="1113"/>
      <c r="O56" s="1113"/>
      <c r="P56" s="1032"/>
      <c r="Q56" s="1032"/>
      <c r="R56" s="1032"/>
      <c r="S56" s="1032"/>
      <c r="T56" s="1032"/>
      <c r="U56" s="1032"/>
      <c r="V56" s="1032"/>
      <c r="W56" s="1032"/>
      <c r="X56" s="1032"/>
      <c r="Y56" s="1032"/>
      <c r="Z56" s="1032"/>
      <c r="AA56" s="1032"/>
      <c r="AB56" s="1032"/>
      <c r="AC56" s="1032"/>
      <c r="AD56" s="1032"/>
      <c r="AE56" s="1032"/>
      <c r="AF56" s="1032"/>
      <c r="AG56" s="1032"/>
      <c r="AH56" s="1032"/>
      <c r="AI56" s="1032"/>
      <c r="AJ56" s="1032"/>
      <c r="AK56" s="1032"/>
      <c r="AL56" s="1032"/>
      <c r="AM56" s="1032"/>
      <c r="AN56" s="1032"/>
      <c r="AO56" s="1032"/>
      <c r="AP56" s="1032"/>
      <c r="AQ56" s="1032"/>
      <c r="AR56" s="1032"/>
      <c r="AS56" s="1032"/>
      <c r="AT56" s="1032"/>
      <c r="AU56" s="1032"/>
      <c r="AV56" s="1032"/>
      <c r="AW56" s="1032"/>
      <c r="AX56" s="1032"/>
      <c r="AY56" s="1032"/>
      <c r="AZ56" s="1032"/>
      <c r="BA56" s="1032"/>
      <c r="BB56" s="1032"/>
      <c r="BC56" s="1032"/>
      <c r="BD56" s="1032"/>
      <c r="BE56" s="1032"/>
      <c r="BF56" s="1032"/>
      <c r="BG56" s="1032"/>
      <c r="BH56" s="1032"/>
      <c r="BI56" s="1032"/>
      <c r="BJ56" s="1032"/>
      <c r="BK56" s="1032"/>
      <c r="BL56" s="1032"/>
      <c r="BM56" s="1032"/>
      <c r="BN56" s="1032"/>
    </row>
    <row r="57" spans="1:66" ht="15.75">
      <c r="A57" s="1112"/>
      <c r="B57" s="1115"/>
      <c r="C57" s="1119"/>
      <c r="D57" s="1117"/>
      <c r="E57" s="1119"/>
      <c r="F57" s="1120"/>
      <c r="G57" s="1120"/>
      <c r="H57" s="1032"/>
      <c r="I57" s="1121"/>
      <c r="J57" s="1113"/>
      <c r="K57" s="1113"/>
      <c r="L57" s="1113"/>
      <c r="M57" s="1113"/>
      <c r="N57" s="1113"/>
      <c r="O57" s="1113"/>
      <c r="P57" s="1032"/>
      <c r="Q57" s="1032"/>
      <c r="R57" s="1032"/>
      <c r="S57" s="1032"/>
      <c r="T57" s="1032"/>
      <c r="U57" s="1032"/>
      <c r="V57" s="1032"/>
      <c r="W57" s="1032"/>
      <c r="X57" s="1032"/>
      <c r="Y57" s="1032"/>
      <c r="Z57" s="1032"/>
      <c r="AA57" s="1032"/>
      <c r="AB57" s="1032"/>
      <c r="AC57" s="1032"/>
      <c r="AD57" s="1032"/>
      <c r="AE57" s="1032"/>
      <c r="AF57" s="1032"/>
      <c r="AG57" s="1032"/>
      <c r="AH57" s="1032"/>
      <c r="AI57" s="1032"/>
      <c r="AJ57" s="1032"/>
      <c r="AK57" s="1032"/>
      <c r="AL57" s="1032"/>
      <c r="AM57" s="1032"/>
      <c r="AN57" s="1032"/>
      <c r="AO57" s="1032"/>
      <c r="AP57" s="1032"/>
      <c r="AQ57" s="1032"/>
      <c r="AR57" s="1032"/>
      <c r="AS57" s="1032"/>
      <c r="AT57" s="1032"/>
      <c r="AU57" s="1032"/>
      <c r="AV57" s="1032"/>
      <c r="AW57" s="1032"/>
      <c r="AX57" s="1032"/>
      <c r="AY57" s="1032"/>
      <c r="AZ57" s="1032"/>
      <c r="BA57" s="1032"/>
      <c r="BB57" s="1032"/>
      <c r="BC57" s="1032"/>
      <c r="BD57" s="1032"/>
      <c r="BE57" s="1032"/>
      <c r="BF57" s="1032"/>
      <c r="BG57" s="1032"/>
      <c r="BH57" s="1032"/>
      <c r="BI57" s="1032"/>
      <c r="BJ57" s="1032"/>
      <c r="BK57" s="1032"/>
      <c r="BL57" s="1032"/>
      <c r="BM57" s="1032"/>
      <c r="BN57" s="1032"/>
    </row>
    <row r="58" spans="1:66" ht="15.75">
      <c r="A58" s="1112"/>
      <c r="B58" s="1115"/>
      <c r="C58" s="1119"/>
      <c r="D58" s="1117"/>
      <c r="E58" s="1119"/>
      <c r="F58" s="1120"/>
      <c r="G58" s="1120"/>
      <c r="H58" s="1032"/>
      <c r="I58" s="1032"/>
      <c r="J58" s="1032"/>
      <c r="K58" s="1032"/>
      <c r="L58" s="1032"/>
      <c r="M58" s="1032"/>
      <c r="N58" s="1032"/>
      <c r="O58" s="1032"/>
      <c r="P58" s="1032"/>
      <c r="Q58" s="1032"/>
      <c r="R58" s="1032"/>
      <c r="S58" s="1032"/>
      <c r="T58" s="1032"/>
      <c r="U58" s="1032"/>
      <c r="V58" s="1032"/>
      <c r="W58" s="1032"/>
      <c r="X58" s="1032"/>
      <c r="Y58" s="1032"/>
      <c r="Z58" s="1032"/>
      <c r="AA58" s="1032"/>
      <c r="AB58" s="1032"/>
      <c r="AC58" s="1032"/>
      <c r="AD58" s="1032"/>
      <c r="AE58" s="1032"/>
      <c r="AF58" s="1032"/>
      <c r="AG58" s="1032"/>
      <c r="AH58" s="1032"/>
      <c r="AI58" s="1032"/>
      <c r="AJ58" s="1032"/>
      <c r="AK58" s="1032"/>
      <c r="AL58" s="1032"/>
      <c r="AM58" s="1032"/>
      <c r="AN58" s="1032"/>
      <c r="AO58" s="1032"/>
      <c r="AP58" s="1032"/>
      <c r="AQ58" s="1032"/>
      <c r="AR58" s="1032"/>
      <c r="AS58" s="1032"/>
      <c r="AT58" s="1032"/>
      <c r="AU58" s="1032"/>
      <c r="AV58" s="1032"/>
      <c r="AW58" s="1032"/>
      <c r="AX58" s="1032"/>
      <c r="AY58" s="1032"/>
      <c r="AZ58" s="1032"/>
      <c r="BA58" s="1032"/>
      <c r="BB58" s="1032"/>
      <c r="BC58" s="1032"/>
      <c r="BD58" s="1032"/>
      <c r="BE58" s="1032"/>
      <c r="BF58" s="1032"/>
      <c r="BG58" s="1032"/>
      <c r="BH58" s="1032"/>
      <c r="BI58" s="1032"/>
      <c r="BJ58" s="1032"/>
      <c r="BK58" s="1032"/>
      <c r="BL58" s="1032"/>
      <c r="BM58" s="1032"/>
      <c r="BN58" s="1032"/>
    </row>
    <row r="59" spans="1:66" ht="15.75">
      <c r="A59" s="1112"/>
      <c r="B59" s="1115"/>
      <c r="C59" s="1119"/>
      <c r="D59" s="1117"/>
      <c r="E59" s="1119"/>
      <c r="F59" s="1120"/>
      <c r="G59" s="1120"/>
      <c r="H59" s="1032"/>
      <c r="I59" s="1032"/>
      <c r="J59" s="1032"/>
      <c r="K59" s="1032"/>
      <c r="L59" s="1032"/>
      <c r="M59" s="1032"/>
      <c r="N59" s="1032"/>
      <c r="O59" s="1032"/>
      <c r="P59" s="1032"/>
      <c r="Q59" s="1032"/>
      <c r="R59" s="1032"/>
      <c r="S59" s="1032"/>
      <c r="T59" s="1032"/>
      <c r="U59" s="1032"/>
      <c r="V59" s="1032"/>
      <c r="W59" s="1032"/>
      <c r="X59" s="1032"/>
      <c r="Y59" s="1032"/>
      <c r="Z59" s="1032"/>
      <c r="AA59" s="1032"/>
      <c r="AB59" s="1032"/>
      <c r="AC59" s="1032"/>
      <c r="AD59" s="1032"/>
      <c r="AE59" s="1032"/>
      <c r="AF59" s="1032"/>
      <c r="AG59" s="1032"/>
      <c r="AH59" s="1032"/>
      <c r="AI59" s="1032"/>
      <c r="AJ59" s="1032"/>
      <c r="AK59" s="1032"/>
      <c r="AL59" s="1032"/>
      <c r="AM59" s="1032"/>
      <c r="AN59" s="1032"/>
      <c r="AO59" s="1032"/>
      <c r="AP59" s="1032"/>
      <c r="AQ59" s="1032"/>
      <c r="AR59" s="1032"/>
      <c r="AS59" s="1032"/>
      <c r="AT59" s="1032"/>
      <c r="AU59" s="1032"/>
      <c r="AV59" s="1032"/>
      <c r="AW59" s="1032"/>
      <c r="AX59" s="1032"/>
      <c r="AY59" s="1032"/>
      <c r="AZ59" s="1032"/>
      <c r="BA59" s="1032"/>
      <c r="BB59" s="1032"/>
      <c r="BC59" s="1032"/>
      <c r="BD59" s="1032"/>
      <c r="BE59" s="1032"/>
      <c r="BF59" s="1032"/>
      <c r="BG59" s="1032"/>
      <c r="BH59" s="1032"/>
      <c r="BI59" s="1032"/>
      <c r="BJ59" s="1032"/>
      <c r="BK59" s="1032"/>
      <c r="BL59" s="1032"/>
      <c r="BM59" s="1032"/>
      <c r="BN59" s="1032"/>
    </row>
    <row r="60" spans="1:66" ht="15.75">
      <c r="A60" s="1112"/>
      <c r="B60" s="1115"/>
      <c r="C60" s="1119"/>
      <c r="D60" s="1117"/>
      <c r="E60" s="1119"/>
      <c r="F60" s="1120"/>
      <c r="G60" s="1120"/>
      <c r="H60" s="1032"/>
      <c r="I60" s="1032"/>
      <c r="J60" s="1116"/>
      <c r="K60" s="1116"/>
      <c r="L60" s="1060"/>
      <c r="M60" s="1060"/>
      <c r="N60" s="1060"/>
      <c r="O60" s="1060"/>
      <c r="P60" s="1032"/>
      <c r="Q60" s="1032"/>
      <c r="R60" s="1032"/>
      <c r="S60" s="1032"/>
      <c r="T60" s="1032"/>
      <c r="U60" s="1032"/>
      <c r="V60" s="1032"/>
      <c r="W60" s="1032"/>
      <c r="X60" s="1032"/>
      <c r="Y60" s="1032"/>
      <c r="Z60" s="1032"/>
      <c r="AA60" s="1032"/>
      <c r="AB60" s="1032"/>
      <c r="AC60" s="1032"/>
      <c r="AD60" s="1032"/>
      <c r="AE60" s="1032"/>
      <c r="AF60" s="1032"/>
      <c r="AG60" s="1032"/>
      <c r="AH60" s="1032"/>
      <c r="AI60" s="1032"/>
      <c r="AJ60" s="1032"/>
      <c r="AK60" s="1032"/>
      <c r="AL60" s="1032"/>
      <c r="AM60" s="1032"/>
      <c r="AN60" s="1032"/>
      <c r="AO60" s="1032"/>
      <c r="AP60" s="1032"/>
      <c r="AQ60" s="1032"/>
      <c r="AR60" s="1032"/>
      <c r="AS60" s="1032"/>
      <c r="AT60" s="1032"/>
      <c r="AU60" s="1032"/>
      <c r="AV60" s="1032"/>
      <c r="AW60" s="1032"/>
      <c r="AX60" s="1032"/>
      <c r="AY60" s="1032"/>
      <c r="AZ60" s="1032"/>
      <c r="BA60" s="1032"/>
      <c r="BB60" s="1032"/>
      <c r="BC60" s="1032"/>
      <c r="BD60" s="1032"/>
      <c r="BE60" s="1032"/>
      <c r="BF60" s="1032"/>
      <c r="BG60" s="1032"/>
      <c r="BH60" s="1032"/>
      <c r="BI60" s="1032"/>
      <c r="BJ60" s="1032"/>
      <c r="BK60" s="1032"/>
      <c r="BL60" s="1032"/>
      <c r="BM60" s="1032"/>
      <c r="BN60" s="1032"/>
    </row>
    <row r="61" spans="1:66" ht="15.75">
      <c r="A61" s="1112"/>
      <c r="B61" s="1115"/>
      <c r="C61" s="1119"/>
      <c r="D61" s="1117"/>
      <c r="E61" s="1119"/>
      <c r="F61" s="1120"/>
      <c r="G61" s="1120"/>
      <c r="H61" s="1032"/>
      <c r="I61" s="1112"/>
      <c r="J61" s="1113"/>
      <c r="K61" s="1122"/>
      <c r="L61" s="1113"/>
      <c r="M61" s="1123"/>
      <c r="N61" s="1123"/>
      <c r="O61" s="1105"/>
      <c r="P61" s="1032"/>
      <c r="Q61" s="1032"/>
      <c r="R61" s="1032"/>
      <c r="S61" s="1032"/>
      <c r="T61" s="1032"/>
      <c r="U61" s="1032"/>
      <c r="V61" s="1032"/>
      <c r="W61" s="1032"/>
      <c r="X61" s="1032"/>
      <c r="Y61" s="1032"/>
      <c r="Z61" s="1032"/>
      <c r="AA61" s="1032"/>
      <c r="AB61" s="1032"/>
      <c r="AC61" s="1032"/>
      <c r="AD61" s="1032"/>
      <c r="AE61" s="1032"/>
      <c r="AF61" s="1032"/>
      <c r="AG61" s="1032"/>
      <c r="AH61" s="1032"/>
      <c r="AI61" s="1032"/>
      <c r="AJ61" s="1032"/>
      <c r="AK61" s="1032"/>
      <c r="AL61" s="1032"/>
      <c r="AM61" s="1032"/>
      <c r="AN61" s="1032"/>
      <c r="AO61" s="1032"/>
      <c r="AP61" s="1032"/>
      <c r="AQ61" s="1032"/>
      <c r="AR61" s="1032"/>
      <c r="AS61" s="1032"/>
      <c r="AT61" s="1032"/>
      <c r="AU61" s="1032"/>
      <c r="AV61" s="1032"/>
      <c r="AW61" s="1032"/>
      <c r="AX61" s="1032"/>
      <c r="AY61" s="1032"/>
      <c r="AZ61" s="1032"/>
      <c r="BA61" s="1032"/>
      <c r="BB61" s="1032"/>
      <c r="BC61" s="1032"/>
      <c r="BD61" s="1032"/>
      <c r="BE61" s="1032"/>
      <c r="BF61" s="1032"/>
      <c r="BG61" s="1032"/>
      <c r="BH61" s="1032"/>
      <c r="BI61" s="1032"/>
      <c r="BJ61" s="1032"/>
      <c r="BK61" s="1032"/>
      <c r="BL61" s="1032"/>
      <c r="BM61" s="1032"/>
      <c r="BN61" s="1032"/>
    </row>
    <row r="62" spans="1:66" ht="15.75">
      <c r="A62" s="1112"/>
      <c r="B62" s="1115"/>
      <c r="C62" s="1119"/>
      <c r="D62" s="1117"/>
      <c r="E62" s="1119"/>
      <c r="F62" s="1120"/>
      <c r="G62" s="1120"/>
      <c r="H62" s="1032"/>
      <c r="I62" s="1112"/>
      <c r="J62" s="1113"/>
      <c r="K62" s="1122"/>
      <c r="L62" s="1113"/>
      <c r="M62" s="1123"/>
      <c r="N62" s="1123"/>
      <c r="O62" s="1105"/>
      <c r="P62" s="1032"/>
      <c r="Q62" s="1032"/>
      <c r="R62" s="1032"/>
      <c r="S62" s="1032"/>
      <c r="T62" s="1032"/>
      <c r="U62" s="1032"/>
      <c r="V62" s="1032"/>
      <c r="W62" s="1032"/>
      <c r="X62" s="1032"/>
      <c r="Y62" s="1032"/>
      <c r="Z62" s="1032"/>
      <c r="AA62" s="1032"/>
      <c r="AB62" s="1032"/>
      <c r="AC62" s="1032"/>
      <c r="AD62" s="1032"/>
      <c r="AE62" s="1032"/>
      <c r="AF62" s="1032"/>
      <c r="AG62" s="1032"/>
      <c r="AH62" s="1032"/>
      <c r="AI62" s="1032"/>
      <c r="AJ62" s="1032"/>
      <c r="AK62" s="1032"/>
      <c r="AL62" s="1032"/>
      <c r="AM62" s="1032"/>
      <c r="AN62" s="1032"/>
      <c r="AO62" s="1032"/>
      <c r="AP62" s="1032"/>
      <c r="AQ62" s="1032"/>
      <c r="AR62" s="1032"/>
      <c r="AS62" s="1032"/>
      <c r="AT62" s="1032"/>
      <c r="AU62" s="1032"/>
      <c r="AV62" s="1032"/>
      <c r="AW62" s="1032"/>
      <c r="AX62" s="1032"/>
      <c r="AY62" s="1032"/>
      <c r="AZ62" s="1032"/>
      <c r="BA62" s="1032"/>
      <c r="BB62" s="1032"/>
      <c r="BC62" s="1032"/>
      <c r="BD62" s="1032"/>
      <c r="BE62" s="1032"/>
      <c r="BF62" s="1032"/>
      <c r="BG62" s="1032"/>
      <c r="BH62" s="1032"/>
      <c r="BI62" s="1032"/>
      <c r="BJ62" s="1032"/>
      <c r="BK62" s="1032"/>
      <c r="BL62" s="1032"/>
      <c r="BM62" s="1032"/>
      <c r="BN62" s="1032"/>
    </row>
    <row r="63" spans="1:66" ht="15.75">
      <c r="A63" s="1121"/>
      <c r="B63" s="1115"/>
      <c r="C63" s="1119"/>
      <c r="D63" s="1117"/>
      <c r="E63" s="1119"/>
      <c r="F63" s="1120"/>
      <c r="G63" s="1120"/>
      <c r="H63" s="1032"/>
      <c r="I63" s="1112"/>
      <c r="J63" s="1113"/>
      <c r="K63" s="1122"/>
      <c r="L63" s="1113"/>
      <c r="M63" s="1123"/>
      <c r="N63" s="1123"/>
      <c r="O63" s="1105"/>
      <c r="P63" s="1032"/>
      <c r="Q63" s="1032"/>
      <c r="R63" s="1032"/>
      <c r="S63" s="1032"/>
      <c r="T63" s="1032"/>
      <c r="U63" s="1032"/>
      <c r="V63" s="1032"/>
      <c r="W63" s="1032"/>
      <c r="X63" s="1032"/>
      <c r="Y63" s="1032"/>
      <c r="Z63" s="1032"/>
      <c r="AA63" s="1032"/>
      <c r="AB63" s="1032"/>
      <c r="AC63" s="1032"/>
      <c r="AD63" s="1032"/>
      <c r="AE63" s="1032"/>
      <c r="AF63" s="1032"/>
      <c r="AG63" s="1032"/>
      <c r="AH63" s="1032"/>
      <c r="AI63" s="1032"/>
      <c r="AJ63" s="1032"/>
      <c r="AK63" s="1032"/>
      <c r="AL63" s="1032"/>
      <c r="AM63" s="1032"/>
      <c r="AN63" s="1032"/>
      <c r="AO63" s="1032"/>
      <c r="AP63" s="1032"/>
      <c r="AQ63" s="1032"/>
      <c r="AR63" s="1032"/>
      <c r="AS63" s="1032"/>
      <c r="AT63" s="1032"/>
      <c r="AU63" s="1032"/>
      <c r="AV63" s="1032"/>
      <c r="AW63" s="1032"/>
      <c r="AX63" s="1032"/>
      <c r="AY63" s="1032"/>
      <c r="AZ63" s="1032"/>
      <c r="BA63" s="1032"/>
      <c r="BB63" s="1032"/>
      <c r="BC63" s="1032"/>
      <c r="BD63" s="1032"/>
      <c r="BE63" s="1032"/>
      <c r="BF63" s="1032"/>
      <c r="BG63" s="1032"/>
      <c r="BH63" s="1032"/>
      <c r="BI63" s="1032"/>
      <c r="BJ63" s="1032"/>
      <c r="BK63" s="1032"/>
      <c r="BL63" s="1032"/>
      <c r="BM63" s="1032"/>
      <c r="BN63" s="1032"/>
    </row>
    <row r="64" spans="1:66" ht="15.75">
      <c r="A64" s="1121"/>
      <c r="B64" s="1115"/>
      <c r="C64" s="1119"/>
      <c r="D64" s="1117"/>
      <c r="E64" s="1119"/>
      <c r="F64" s="1120"/>
      <c r="G64" s="1120"/>
      <c r="H64" s="1032"/>
      <c r="I64" s="1118"/>
      <c r="J64" s="1113"/>
      <c r="K64" s="1122"/>
      <c r="L64" s="1113"/>
      <c r="M64" s="1123"/>
      <c r="N64" s="1123"/>
      <c r="O64" s="1105"/>
      <c r="P64" s="1032"/>
      <c r="Q64" s="1032"/>
      <c r="R64" s="1032"/>
      <c r="S64" s="1032"/>
      <c r="T64" s="1032"/>
      <c r="U64" s="1032"/>
      <c r="V64" s="1032"/>
      <c r="W64" s="1032"/>
      <c r="X64" s="1032"/>
      <c r="Y64" s="1032"/>
      <c r="Z64" s="1032"/>
      <c r="AA64" s="1032"/>
      <c r="AB64" s="1032"/>
      <c r="AC64" s="1032"/>
      <c r="AD64" s="1032"/>
      <c r="AE64" s="1032"/>
      <c r="AF64" s="1032"/>
      <c r="AG64" s="1032"/>
      <c r="AH64" s="1032"/>
      <c r="AI64" s="1032"/>
      <c r="AJ64" s="1032"/>
      <c r="AK64" s="1032"/>
      <c r="AL64" s="1032"/>
      <c r="AM64" s="1032"/>
      <c r="AN64" s="1032"/>
      <c r="AO64" s="1032"/>
      <c r="AP64" s="1032"/>
      <c r="AQ64" s="1032"/>
      <c r="AR64" s="1032"/>
      <c r="AS64" s="1032"/>
      <c r="AT64" s="1032"/>
      <c r="AU64" s="1032"/>
      <c r="AV64" s="1032"/>
      <c r="AW64" s="1032"/>
      <c r="AX64" s="1032"/>
      <c r="AY64" s="1032"/>
      <c r="AZ64" s="1032"/>
      <c r="BA64" s="1032"/>
      <c r="BB64" s="1032"/>
      <c r="BC64" s="1032"/>
      <c r="BD64" s="1032"/>
      <c r="BE64" s="1032"/>
      <c r="BF64" s="1032"/>
      <c r="BG64" s="1032"/>
      <c r="BH64" s="1032"/>
      <c r="BI64" s="1032"/>
      <c r="BJ64" s="1032"/>
      <c r="BK64" s="1032"/>
      <c r="BL64" s="1032"/>
      <c r="BM64" s="1032"/>
      <c r="BN64" s="1032"/>
    </row>
    <row r="65" spans="1:66" ht="15.75">
      <c r="A65" s="1112"/>
      <c r="B65" s="1115"/>
      <c r="C65" s="1119"/>
      <c r="D65" s="1117"/>
      <c r="E65" s="1119"/>
      <c r="F65" s="1120"/>
      <c r="G65" s="1120"/>
      <c r="H65" s="1032"/>
      <c r="I65" s="1121"/>
      <c r="J65" s="1122"/>
      <c r="K65" s="1122"/>
      <c r="L65" s="1113"/>
      <c r="M65" s="1123"/>
      <c r="N65" s="1123"/>
      <c r="O65" s="1105"/>
      <c r="P65" s="1032"/>
      <c r="Q65" s="1032"/>
      <c r="R65" s="1032"/>
      <c r="S65" s="1032"/>
      <c r="T65" s="1032"/>
      <c r="U65" s="1032"/>
      <c r="V65" s="1032"/>
      <c r="W65" s="1032"/>
      <c r="X65" s="1032"/>
      <c r="Y65" s="1032"/>
      <c r="Z65" s="1032"/>
      <c r="AA65" s="1032"/>
      <c r="AB65" s="1032"/>
      <c r="AC65" s="1032"/>
      <c r="AD65" s="1032"/>
      <c r="AE65" s="1032"/>
      <c r="AF65" s="1032"/>
      <c r="AG65" s="1032"/>
      <c r="AH65" s="1032"/>
      <c r="AI65" s="1032"/>
      <c r="AJ65" s="1032"/>
      <c r="AK65" s="1032"/>
      <c r="AL65" s="1032"/>
      <c r="AM65" s="1032"/>
      <c r="AN65" s="1032"/>
      <c r="AO65" s="1032"/>
      <c r="AP65" s="1032"/>
      <c r="AQ65" s="1032"/>
      <c r="AR65" s="1032"/>
      <c r="AS65" s="1032"/>
      <c r="AT65" s="1032"/>
      <c r="AU65" s="1032"/>
      <c r="AV65" s="1032"/>
      <c r="AW65" s="1032"/>
      <c r="AX65" s="1032"/>
      <c r="AY65" s="1032"/>
      <c r="AZ65" s="1032"/>
      <c r="BA65" s="1032"/>
      <c r="BB65" s="1032"/>
      <c r="BC65" s="1032"/>
      <c r="BD65" s="1032"/>
      <c r="BE65" s="1032"/>
      <c r="BF65" s="1032"/>
      <c r="BG65" s="1032"/>
      <c r="BH65" s="1032"/>
      <c r="BI65" s="1032"/>
      <c r="BJ65" s="1032"/>
      <c r="BK65" s="1032"/>
      <c r="BL65" s="1032"/>
      <c r="BM65" s="1032"/>
      <c r="BN65" s="1032"/>
    </row>
    <row r="66" spans="1:66" ht="15.75">
      <c r="A66" s="1112"/>
      <c r="B66" s="1115"/>
      <c r="C66" s="1119"/>
      <c r="D66" s="1117"/>
      <c r="E66" s="1119"/>
      <c r="F66" s="1120"/>
      <c r="G66" s="1120"/>
      <c r="H66" s="1032"/>
      <c r="I66" s="1032"/>
      <c r="J66" s="1032"/>
      <c r="K66" s="1032"/>
      <c r="L66" s="1032"/>
      <c r="M66" s="1032"/>
      <c r="N66" s="1032"/>
      <c r="O66" s="1032"/>
      <c r="P66" s="1032"/>
      <c r="Q66" s="1032"/>
      <c r="R66" s="1032"/>
      <c r="S66" s="1032"/>
      <c r="T66" s="1032"/>
      <c r="U66" s="1032"/>
      <c r="V66" s="1032"/>
      <c r="W66" s="1032"/>
      <c r="X66" s="1032"/>
      <c r="Y66" s="1032"/>
      <c r="Z66" s="1032"/>
      <c r="AA66" s="1032"/>
      <c r="AB66" s="1032"/>
      <c r="AC66" s="1032"/>
      <c r="AD66" s="1032"/>
      <c r="AE66" s="1032"/>
      <c r="AF66" s="1032"/>
      <c r="AG66" s="1032"/>
      <c r="AH66" s="1032"/>
      <c r="AI66" s="1032"/>
      <c r="AJ66" s="1032"/>
      <c r="AK66" s="1032"/>
      <c r="AL66" s="1032"/>
      <c r="AM66" s="1032"/>
      <c r="AN66" s="1032"/>
      <c r="AO66" s="1032"/>
      <c r="AP66" s="1032"/>
      <c r="AQ66" s="1032"/>
      <c r="AR66" s="1032"/>
      <c r="AS66" s="1032"/>
      <c r="AT66" s="1032"/>
      <c r="AU66" s="1032"/>
      <c r="AV66" s="1032"/>
      <c r="AW66" s="1032"/>
      <c r="AX66" s="1032"/>
      <c r="AY66" s="1032"/>
      <c r="AZ66" s="1032"/>
      <c r="BA66" s="1032"/>
      <c r="BB66" s="1032"/>
      <c r="BC66" s="1032"/>
      <c r="BD66" s="1032"/>
      <c r="BE66" s="1032"/>
      <c r="BF66" s="1032"/>
      <c r="BG66" s="1032"/>
      <c r="BH66" s="1032"/>
      <c r="BI66" s="1032"/>
      <c r="BJ66" s="1032"/>
      <c r="BK66" s="1032"/>
      <c r="BL66" s="1032"/>
      <c r="BM66" s="1032"/>
      <c r="BN66" s="1032"/>
    </row>
    <row r="67" spans="1:66" ht="15.75">
      <c r="A67" s="1118"/>
      <c r="B67" s="1115"/>
      <c r="C67" s="1119"/>
      <c r="D67" s="1117"/>
      <c r="E67" s="1119"/>
      <c r="F67" s="1120"/>
      <c r="G67" s="1120"/>
      <c r="H67" s="1032"/>
      <c r="I67" s="1032"/>
      <c r="J67" s="1032"/>
      <c r="K67" s="1032"/>
      <c r="L67" s="1032"/>
      <c r="M67" s="1032"/>
      <c r="N67" s="1032"/>
      <c r="O67" s="1032"/>
      <c r="P67" s="1032"/>
      <c r="Q67" s="1032"/>
      <c r="R67" s="1032"/>
      <c r="S67" s="1032"/>
      <c r="T67" s="1032"/>
      <c r="U67" s="1032"/>
      <c r="V67" s="1032"/>
      <c r="W67" s="1032"/>
      <c r="X67" s="1032"/>
      <c r="Y67" s="1032"/>
      <c r="Z67" s="1032"/>
      <c r="AA67" s="1032"/>
      <c r="AB67" s="1032"/>
      <c r="AC67" s="1032"/>
      <c r="AD67" s="1032"/>
      <c r="AE67" s="1032"/>
      <c r="AF67" s="1032"/>
      <c r="AG67" s="1032"/>
      <c r="AH67" s="1032"/>
      <c r="AI67" s="1032"/>
      <c r="AJ67" s="1032"/>
      <c r="AK67" s="1032"/>
      <c r="AL67" s="1032"/>
      <c r="AM67" s="1032"/>
      <c r="AN67" s="1032"/>
      <c r="AO67" s="1032"/>
      <c r="AP67" s="1032"/>
      <c r="AQ67" s="1032"/>
      <c r="AR67" s="1032"/>
      <c r="AS67" s="1032"/>
      <c r="AT67" s="1032"/>
      <c r="AU67" s="1032"/>
      <c r="AV67" s="1032"/>
      <c r="AW67" s="1032"/>
      <c r="AX67" s="1032"/>
      <c r="AY67" s="1032"/>
      <c r="AZ67" s="1032"/>
      <c r="BA67" s="1032"/>
      <c r="BB67" s="1032"/>
      <c r="BC67" s="1032"/>
      <c r="BD67" s="1032"/>
      <c r="BE67" s="1032"/>
      <c r="BF67" s="1032"/>
      <c r="BG67" s="1032"/>
      <c r="BH67" s="1032"/>
      <c r="BI67" s="1032"/>
      <c r="BJ67" s="1032"/>
      <c r="BK67" s="1032"/>
      <c r="BL67" s="1032"/>
      <c r="BM67" s="1032"/>
      <c r="BN67" s="1032"/>
    </row>
    <row r="68" spans="1:66" ht="15.75">
      <c r="A68" s="1043"/>
      <c r="B68" s="1116"/>
      <c r="C68" s="1116"/>
      <c r="D68" s="1117"/>
      <c r="E68" s="1119"/>
      <c r="F68" s="1032"/>
      <c r="G68" s="1032"/>
      <c r="H68" s="1032"/>
      <c r="I68" s="1032"/>
      <c r="J68" s="1032"/>
      <c r="K68" s="1032"/>
      <c r="L68" s="1032"/>
      <c r="M68" s="1032"/>
      <c r="N68" s="1032"/>
      <c r="O68" s="1032"/>
      <c r="P68" s="1032"/>
      <c r="Q68" s="1032"/>
      <c r="R68" s="1032"/>
      <c r="S68" s="1032"/>
      <c r="T68" s="1032"/>
      <c r="U68" s="1032"/>
      <c r="V68" s="1032"/>
      <c r="W68" s="1032"/>
      <c r="X68" s="1032"/>
      <c r="Y68" s="1032"/>
      <c r="Z68" s="1032"/>
      <c r="AA68" s="1032"/>
      <c r="AB68" s="1032"/>
      <c r="AC68" s="1032"/>
      <c r="AD68" s="1032"/>
      <c r="AE68" s="1032"/>
      <c r="AF68" s="1032"/>
      <c r="AG68" s="1032"/>
      <c r="AH68" s="1032"/>
      <c r="AI68" s="1032"/>
      <c r="AJ68" s="1032"/>
      <c r="AK68" s="1032"/>
      <c r="AL68" s="1032"/>
      <c r="AM68" s="1032"/>
      <c r="AN68" s="1032"/>
      <c r="AO68" s="1032"/>
      <c r="AP68" s="1032"/>
      <c r="AQ68" s="1032"/>
      <c r="AR68" s="1032"/>
      <c r="AS68" s="1032"/>
      <c r="AT68" s="1032"/>
      <c r="AU68" s="1032"/>
      <c r="AV68" s="1032"/>
      <c r="AW68" s="1032"/>
      <c r="AX68" s="1032"/>
      <c r="AY68" s="1032"/>
      <c r="AZ68" s="1032"/>
      <c r="BA68" s="1032"/>
      <c r="BB68" s="1032"/>
      <c r="BC68" s="1032"/>
      <c r="BD68" s="1032"/>
      <c r="BE68" s="1032"/>
      <c r="BF68" s="1032"/>
      <c r="BG68" s="1032"/>
      <c r="BH68" s="1032"/>
      <c r="BI68" s="1032"/>
      <c r="BJ68" s="1032"/>
      <c r="BK68" s="1032"/>
      <c r="BL68" s="1032"/>
      <c r="BM68" s="1032"/>
      <c r="BN68" s="1032"/>
    </row>
    <row r="69" spans="1:66" ht="15.75">
      <c r="A69" s="1043"/>
      <c r="B69" s="1116"/>
      <c r="C69" s="1116"/>
      <c r="D69" s="1117"/>
      <c r="E69" s="1119"/>
      <c r="F69" s="1032"/>
      <c r="G69" s="1032"/>
      <c r="H69" s="1032"/>
      <c r="I69" s="1032"/>
      <c r="J69" s="1032"/>
      <c r="K69" s="1032"/>
      <c r="L69" s="1032"/>
      <c r="M69" s="1032"/>
      <c r="N69" s="1032"/>
      <c r="O69" s="1032"/>
      <c r="P69" s="1032"/>
      <c r="Q69" s="1032"/>
      <c r="R69" s="1032"/>
      <c r="S69" s="1032"/>
      <c r="T69" s="1032"/>
      <c r="U69" s="1032"/>
      <c r="V69" s="1032"/>
      <c r="W69" s="1032"/>
      <c r="X69" s="1032"/>
      <c r="Y69" s="1032"/>
      <c r="Z69" s="1032"/>
      <c r="AA69" s="1032"/>
      <c r="AB69" s="1032"/>
      <c r="AC69" s="1032"/>
      <c r="AD69" s="1032"/>
      <c r="AE69" s="1032"/>
      <c r="AF69" s="1032"/>
      <c r="AG69" s="1032"/>
      <c r="AH69" s="1032"/>
      <c r="AI69" s="1032"/>
      <c r="AJ69" s="1032"/>
      <c r="AK69" s="1032"/>
      <c r="AL69" s="1032"/>
      <c r="AM69" s="1032"/>
      <c r="AN69" s="1032"/>
      <c r="AO69" s="1032"/>
      <c r="AP69" s="1032"/>
      <c r="AQ69" s="1032"/>
      <c r="AR69" s="1032"/>
      <c r="AS69" s="1032"/>
      <c r="AT69" s="1032"/>
      <c r="AU69" s="1032"/>
      <c r="AV69" s="1032"/>
      <c r="AW69" s="1032"/>
      <c r="AX69" s="1032"/>
      <c r="AY69" s="1032"/>
      <c r="AZ69" s="1032"/>
      <c r="BA69" s="1032"/>
      <c r="BB69" s="1032"/>
      <c r="BC69" s="1032"/>
      <c r="BD69" s="1032"/>
      <c r="BE69" s="1032"/>
      <c r="BF69" s="1032"/>
      <c r="BG69" s="1032"/>
      <c r="BH69" s="1032"/>
      <c r="BI69" s="1032"/>
      <c r="BJ69" s="1032"/>
      <c r="BK69" s="1032"/>
      <c r="BL69" s="1032"/>
      <c r="BM69" s="1032"/>
      <c r="BN69" s="1032"/>
    </row>
    <row r="70" spans="1:66">
      <c r="A70" s="1124"/>
      <c r="B70" s="1125"/>
      <c r="C70" s="1126"/>
      <c r="D70" s="1117"/>
      <c r="E70" s="1127"/>
      <c r="F70" s="1120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  <c r="Y70" s="1032"/>
      <c r="Z70" s="1032"/>
      <c r="AA70" s="1032"/>
      <c r="AB70" s="1032"/>
      <c r="AC70" s="1032"/>
      <c r="AD70" s="1032"/>
      <c r="AE70" s="1032"/>
      <c r="AF70" s="1032"/>
      <c r="AG70" s="1032"/>
      <c r="AH70" s="1032"/>
      <c r="AI70" s="1032"/>
      <c r="AJ70" s="1032"/>
      <c r="AK70" s="1032"/>
      <c r="AL70" s="1032"/>
      <c r="AM70" s="1032"/>
      <c r="AN70" s="1032"/>
      <c r="AO70" s="1032"/>
      <c r="AP70" s="1032"/>
      <c r="AQ70" s="1032"/>
      <c r="AR70" s="1032"/>
      <c r="AS70" s="1032"/>
      <c r="AT70" s="1032"/>
      <c r="AU70" s="1032"/>
      <c r="AV70" s="1032"/>
      <c r="AW70" s="1032"/>
      <c r="AX70" s="1032"/>
      <c r="AY70" s="1032"/>
      <c r="AZ70" s="1032"/>
      <c r="BA70" s="1032"/>
      <c r="BB70" s="1032"/>
      <c r="BC70" s="1032"/>
      <c r="BD70" s="1032"/>
      <c r="BE70" s="1032"/>
      <c r="BF70" s="1032"/>
      <c r="BG70" s="1032"/>
      <c r="BH70" s="1032"/>
      <c r="BI70" s="1032"/>
      <c r="BJ70" s="1032"/>
      <c r="BK70" s="1032"/>
      <c r="BL70" s="1032"/>
      <c r="BM70" s="1032"/>
      <c r="BN70" s="1032"/>
    </row>
    <row r="71" spans="1:66" ht="16.5">
      <c r="A71" s="1047"/>
      <c r="B71" s="1032"/>
      <c r="C71" s="1032"/>
      <c r="D71" s="1032"/>
      <c r="E71" s="1032"/>
      <c r="F71" s="1032"/>
      <c r="G71" s="1032"/>
      <c r="H71" s="1032"/>
      <c r="I71" s="1032"/>
      <c r="J71" s="1032"/>
      <c r="K71" s="1032"/>
      <c r="L71" s="1032"/>
      <c r="M71" s="1032"/>
      <c r="N71" s="1032"/>
      <c r="O71" s="1032"/>
      <c r="P71" s="1032"/>
      <c r="Q71" s="1032"/>
      <c r="R71" s="1032"/>
      <c r="S71" s="1032"/>
      <c r="T71" s="1032"/>
      <c r="U71" s="1032"/>
      <c r="V71" s="1032"/>
      <c r="W71" s="1032"/>
      <c r="X71" s="1032"/>
      <c r="Y71" s="1032"/>
      <c r="Z71" s="1032"/>
      <c r="AA71" s="1032"/>
      <c r="AB71" s="1032"/>
      <c r="AC71" s="1032"/>
      <c r="AD71" s="1032"/>
      <c r="AE71" s="1032"/>
      <c r="AF71" s="1032"/>
      <c r="AG71" s="1032"/>
      <c r="AH71" s="1032"/>
      <c r="AI71" s="1032"/>
      <c r="AJ71" s="1032"/>
      <c r="AK71" s="1032"/>
      <c r="AL71" s="1032"/>
      <c r="AM71" s="1032"/>
      <c r="AN71" s="1032"/>
      <c r="AO71" s="1032"/>
      <c r="AP71" s="1032"/>
      <c r="AQ71" s="1032"/>
      <c r="AR71" s="1032"/>
      <c r="AS71" s="1032"/>
      <c r="AT71" s="1032"/>
      <c r="AU71" s="1032"/>
      <c r="AV71" s="1032"/>
      <c r="AW71" s="1032"/>
      <c r="AX71" s="1032"/>
      <c r="AY71" s="1032"/>
      <c r="AZ71" s="1032"/>
      <c r="BA71" s="1032"/>
      <c r="BB71" s="1032"/>
      <c r="BC71" s="1032"/>
      <c r="BD71" s="1032"/>
      <c r="BE71" s="1032"/>
      <c r="BF71" s="1032"/>
      <c r="BG71" s="1032"/>
      <c r="BH71" s="1032"/>
      <c r="BI71" s="1032"/>
      <c r="BJ71" s="1032"/>
      <c r="BK71" s="1032"/>
      <c r="BL71" s="1032"/>
      <c r="BM71" s="1032"/>
      <c r="BN71" s="1032"/>
    </row>
    <row r="72" spans="1:66">
      <c r="A72" s="1032"/>
      <c r="B72" s="1032"/>
      <c r="C72" s="1032"/>
      <c r="D72" s="1032"/>
      <c r="E72" s="1032"/>
      <c r="F72" s="1032"/>
      <c r="G72" s="1032"/>
      <c r="H72" s="1032"/>
      <c r="I72" s="1032"/>
      <c r="J72" s="1032"/>
      <c r="K72" s="1032"/>
      <c r="L72" s="1032"/>
      <c r="M72" s="1032"/>
      <c r="N72" s="1032"/>
      <c r="O72" s="1032"/>
      <c r="P72" s="1032"/>
      <c r="Q72" s="1032"/>
      <c r="R72" s="1032"/>
      <c r="S72" s="1032"/>
      <c r="T72" s="1032"/>
      <c r="U72" s="1032"/>
      <c r="V72" s="1032"/>
      <c r="W72" s="1032"/>
      <c r="X72" s="1032"/>
      <c r="Y72" s="1032"/>
      <c r="Z72" s="1032"/>
      <c r="AA72" s="1032"/>
      <c r="AB72" s="1032"/>
      <c r="AC72" s="1032"/>
      <c r="AD72" s="1032"/>
      <c r="AE72" s="1032"/>
      <c r="AF72" s="1032"/>
      <c r="AG72" s="1032"/>
      <c r="AH72" s="1032"/>
      <c r="AI72" s="1032"/>
      <c r="AJ72" s="1032"/>
      <c r="AK72" s="1032"/>
      <c r="AL72" s="1032"/>
      <c r="AM72" s="1032"/>
      <c r="AN72" s="1032"/>
      <c r="AO72" s="1032"/>
      <c r="AP72" s="1032"/>
      <c r="AQ72" s="1032"/>
      <c r="AR72" s="1032"/>
      <c r="AS72" s="1032"/>
      <c r="AT72" s="1032"/>
      <c r="AU72" s="1032"/>
      <c r="AV72" s="1032"/>
      <c r="AW72" s="1032"/>
      <c r="AX72" s="1032"/>
      <c r="AY72" s="1032"/>
      <c r="AZ72" s="1032"/>
      <c r="BA72" s="1032"/>
      <c r="BB72" s="1032"/>
      <c r="BC72" s="1032"/>
      <c r="BD72" s="1032"/>
      <c r="BE72" s="1032"/>
      <c r="BF72" s="1032"/>
      <c r="BG72" s="1032"/>
      <c r="BH72" s="1032"/>
      <c r="BI72" s="1032"/>
      <c r="BJ72" s="1032"/>
      <c r="BK72" s="1032"/>
      <c r="BL72" s="1032"/>
      <c r="BM72" s="1032"/>
      <c r="BN72" s="1032"/>
    </row>
    <row r="73" spans="1:66" ht="30.75" customHeight="1">
      <c r="A73" s="1057" t="s">
        <v>27</v>
      </c>
      <c r="B73" s="1058" t="s">
        <v>489</v>
      </c>
      <c r="C73" s="1058" t="s">
        <v>490</v>
      </c>
      <c r="D73" s="1059"/>
      <c r="E73" s="1059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2"/>
      <c r="X73" s="1032"/>
      <c r="Y73" s="1032"/>
      <c r="Z73" s="1032"/>
      <c r="AA73" s="1032"/>
      <c r="AB73" s="1032"/>
      <c r="AC73" s="1032"/>
      <c r="AD73" s="1032"/>
      <c r="AE73" s="1032"/>
      <c r="AF73" s="1032"/>
      <c r="AG73" s="1032"/>
      <c r="AH73" s="1032"/>
      <c r="AI73" s="1032"/>
      <c r="AJ73" s="1032"/>
      <c r="AK73" s="1032"/>
      <c r="AL73" s="1032"/>
      <c r="AM73" s="1032"/>
      <c r="AN73" s="1032"/>
      <c r="AO73" s="1032"/>
      <c r="AP73" s="1032"/>
      <c r="AQ73" s="1032"/>
      <c r="AR73" s="1032"/>
      <c r="AS73" s="1032"/>
      <c r="AT73" s="1032"/>
      <c r="AU73" s="1032"/>
      <c r="AV73" s="1032"/>
      <c r="AW73" s="1032"/>
      <c r="AX73" s="1032"/>
      <c r="AY73" s="1032"/>
      <c r="AZ73" s="1032"/>
      <c r="BA73" s="1032"/>
      <c r="BB73" s="1032"/>
      <c r="BC73" s="1032"/>
      <c r="BD73" s="1032"/>
      <c r="BE73" s="1032"/>
      <c r="BF73" s="1032"/>
      <c r="BG73" s="1032"/>
      <c r="BH73" s="1032"/>
      <c r="BI73" s="1032"/>
      <c r="BJ73" s="1032"/>
      <c r="BK73" s="1032"/>
      <c r="BL73" s="1032"/>
      <c r="BM73" s="1032"/>
      <c r="BN73" s="1032"/>
    </row>
    <row r="74" spans="1:66" ht="13.5" customHeight="1">
      <c r="A74" s="1032"/>
      <c r="B74" s="1060"/>
      <c r="C74" s="1032"/>
      <c r="D74" s="1059"/>
      <c r="E74" s="1059"/>
      <c r="F74" s="1032"/>
      <c r="G74" s="1061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1032"/>
      <c r="AE74" s="1032"/>
      <c r="AF74" s="1032"/>
      <c r="AG74" s="1032"/>
      <c r="AH74" s="1032"/>
      <c r="AI74" s="1032"/>
      <c r="AJ74" s="1032"/>
      <c r="AK74" s="1032"/>
      <c r="AL74" s="1032"/>
      <c r="AM74" s="1032"/>
      <c r="AN74" s="1032"/>
      <c r="AO74" s="1032"/>
      <c r="AP74" s="1032"/>
      <c r="AQ74" s="1032"/>
      <c r="AR74" s="1032"/>
      <c r="AS74" s="1032"/>
      <c r="AT74" s="1032"/>
      <c r="AU74" s="1032"/>
      <c r="AV74" s="1032"/>
      <c r="AW74" s="1032"/>
      <c r="AX74" s="1032"/>
      <c r="AY74" s="1032"/>
      <c r="AZ74" s="1032"/>
      <c r="BA74" s="1032"/>
      <c r="BB74" s="1032"/>
      <c r="BC74" s="1032"/>
      <c r="BD74" s="1032"/>
      <c r="BE74" s="1032"/>
      <c r="BF74" s="1032"/>
      <c r="BG74" s="1032"/>
      <c r="BH74" s="1032"/>
      <c r="BI74" s="1032"/>
      <c r="BJ74" s="1032"/>
      <c r="BK74" s="1032"/>
      <c r="BL74" s="1032"/>
      <c r="BM74" s="1032"/>
      <c r="BN74" s="1032"/>
    </row>
    <row r="75" spans="1:66" s="1132" customFormat="1" ht="15.75">
      <c r="A75" s="1062" t="s">
        <v>201</v>
      </c>
      <c r="B75" s="1063">
        <v>3080.39</v>
      </c>
      <c r="C75" s="1063">
        <v>2716.1</v>
      </c>
      <c r="D75" s="1063"/>
      <c r="E75" s="1064"/>
      <c r="F75" s="1065"/>
      <c r="G75" s="1066"/>
      <c r="H75" s="1065"/>
      <c r="I75" s="1067"/>
      <c r="J75" s="1068"/>
      <c r="K75" s="1065"/>
      <c r="L75" s="1065"/>
      <c r="M75" s="1065"/>
      <c r="N75" s="1065"/>
      <c r="O75" s="1065"/>
      <c r="P75" s="1065"/>
      <c r="Q75" s="1065"/>
      <c r="R75" s="1065"/>
      <c r="S75" s="1065"/>
      <c r="T75" s="1065"/>
      <c r="U75" s="1065"/>
      <c r="V75" s="1065"/>
      <c r="W75" s="1065"/>
      <c r="X75" s="1065"/>
      <c r="Y75" s="1065"/>
      <c r="Z75" s="1065"/>
      <c r="AA75" s="1065"/>
      <c r="AB75" s="1065"/>
      <c r="AC75" s="1065"/>
      <c r="AD75" s="1065"/>
      <c r="AE75" s="1065"/>
      <c r="AF75" s="1065"/>
      <c r="AG75" s="1065"/>
      <c r="AH75" s="1065"/>
      <c r="AI75" s="1065"/>
      <c r="AJ75" s="1065"/>
      <c r="AK75" s="1065"/>
      <c r="AL75" s="1065"/>
      <c r="AM75" s="1065"/>
      <c r="AN75" s="1065"/>
      <c r="AO75" s="1065"/>
      <c r="AP75" s="1065"/>
      <c r="AQ75" s="1065"/>
      <c r="AR75" s="1065"/>
      <c r="AS75" s="1065"/>
      <c r="AT75" s="1065"/>
      <c r="AU75" s="1065"/>
      <c r="AV75" s="1065"/>
      <c r="AW75" s="1065"/>
      <c r="AX75" s="1065"/>
      <c r="AY75" s="1065"/>
      <c r="AZ75" s="1065"/>
      <c r="BA75" s="1065"/>
      <c r="BB75" s="1065"/>
      <c r="BC75" s="1065"/>
      <c r="BD75" s="1065"/>
      <c r="BE75" s="1065"/>
      <c r="BF75" s="1065"/>
      <c r="BG75" s="1065"/>
      <c r="BH75" s="1065"/>
      <c r="BI75" s="1065"/>
      <c r="BJ75" s="1065"/>
      <c r="BK75" s="1065"/>
      <c r="BL75" s="1065"/>
      <c r="BM75" s="1065"/>
      <c r="BN75" s="1065"/>
    </row>
    <row r="76" spans="1:66" s="1132" customFormat="1" ht="16.5" customHeight="1">
      <c r="A76" s="1062" t="s">
        <v>58</v>
      </c>
      <c r="B76" s="1063">
        <v>3387.96</v>
      </c>
      <c r="C76" s="1063">
        <v>3105.32</v>
      </c>
      <c r="D76" s="1063"/>
      <c r="E76" s="1062"/>
      <c r="F76" s="1065"/>
      <c r="G76" s="1066"/>
      <c r="H76" s="1065"/>
      <c r="I76" s="1067"/>
      <c r="J76" s="1068"/>
      <c r="K76" s="1065"/>
      <c r="L76" s="1065"/>
      <c r="M76" s="1065"/>
      <c r="N76" s="1065"/>
      <c r="O76" s="1065"/>
      <c r="P76" s="1065"/>
      <c r="Q76" s="1065"/>
      <c r="R76" s="1065"/>
      <c r="S76" s="1065"/>
      <c r="T76" s="1065"/>
      <c r="U76" s="1065"/>
      <c r="V76" s="1065"/>
      <c r="W76" s="1065"/>
      <c r="X76" s="1065"/>
      <c r="Y76" s="1065"/>
      <c r="Z76" s="1065"/>
      <c r="AA76" s="1065"/>
      <c r="AB76" s="1065"/>
      <c r="AC76" s="1065"/>
      <c r="AD76" s="1065"/>
      <c r="AE76" s="1065"/>
      <c r="AF76" s="1065"/>
      <c r="AG76" s="1065"/>
      <c r="AH76" s="1065"/>
      <c r="AI76" s="1065"/>
      <c r="AJ76" s="1065"/>
      <c r="AK76" s="1065"/>
      <c r="AL76" s="1065"/>
      <c r="AM76" s="1065"/>
      <c r="AN76" s="1065"/>
      <c r="AO76" s="1065"/>
      <c r="AP76" s="1065"/>
      <c r="AQ76" s="1065"/>
      <c r="AR76" s="1065"/>
      <c r="AS76" s="1065"/>
      <c r="AT76" s="1065"/>
      <c r="AU76" s="1065"/>
      <c r="AV76" s="1065"/>
      <c r="AW76" s="1065"/>
      <c r="AX76" s="1065"/>
      <c r="AY76" s="1065"/>
      <c r="AZ76" s="1065"/>
      <c r="BA76" s="1065"/>
      <c r="BB76" s="1065"/>
      <c r="BC76" s="1065"/>
      <c r="BD76" s="1065"/>
      <c r="BE76" s="1065"/>
      <c r="BF76" s="1065"/>
      <c r="BG76" s="1065"/>
      <c r="BH76" s="1065"/>
      <c r="BI76" s="1065"/>
      <c r="BJ76" s="1065"/>
      <c r="BK76" s="1065"/>
      <c r="BL76" s="1065"/>
      <c r="BM76" s="1065"/>
      <c r="BN76" s="1065"/>
    </row>
    <row r="77" spans="1:66" s="1132" customFormat="1" ht="15.75">
      <c r="A77" s="1062" t="s">
        <v>155</v>
      </c>
      <c r="B77" s="1063">
        <v>4643.05</v>
      </c>
      <c r="C77" s="1063">
        <v>4300.13</v>
      </c>
      <c r="D77" s="1063"/>
      <c r="E77" s="1064"/>
      <c r="F77" s="1065"/>
      <c r="G77" s="1066"/>
      <c r="H77" s="1065"/>
      <c r="I77" s="1067"/>
      <c r="J77" s="1068"/>
      <c r="K77" s="1065"/>
      <c r="L77" s="1065"/>
      <c r="M77" s="1065"/>
      <c r="N77" s="1065"/>
      <c r="O77" s="1065"/>
      <c r="P77" s="1065"/>
      <c r="Q77" s="1065"/>
      <c r="R77" s="1065"/>
      <c r="S77" s="1065"/>
      <c r="T77" s="1065"/>
      <c r="U77" s="1065"/>
      <c r="V77" s="1065"/>
      <c r="W77" s="1065"/>
      <c r="X77" s="1065"/>
      <c r="Y77" s="1065"/>
      <c r="Z77" s="1065"/>
      <c r="AA77" s="1065"/>
      <c r="AB77" s="1065"/>
      <c r="AC77" s="1065"/>
      <c r="AD77" s="1065"/>
      <c r="AE77" s="1065"/>
      <c r="AF77" s="1065"/>
      <c r="AG77" s="1065"/>
      <c r="AH77" s="1065"/>
      <c r="AI77" s="1065"/>
      <c r="AJ77" s="1065"/>
      <c r="AK77" s="1065"/>
      <c r="AL77" s="1065"/>
      <c r="AM77" s="1065"/>
      <c r="AN77" s="1065"/>
      <c r="AO77" s="1065"/>
      <c r="AP77" s="1065"/>
      <c r="AQ77" s="1065"/>
      <c r="AR77" s="1065"/>
      <c r="AS77" s="1065"/>
      <c r="AT77" s="1065"/>
      <c r="AU77" s="1065"/>
      <c r="AV77" s="1065"/>
      <c r="AW77" s="1065"/>
      <c r="AX77" s="1065"/>
      <c r="AY77" s="1065"/>
      <c r="AZ77" s="1065"/>
      <c r="BA77" s="1065"/>
      <c r="BB77" s="1065"/>
      <c r="BC77" s="1065"/>
      <c r="BD77" s="1065"/>
      <c r="BE77" s="1065"/>
      <c r="BF77" s="1065"/>
      <c r="BG77" s="1065"/>
      <c r="BH77" s="1065"/>
      <c r="BI77" s="1065"/>
      <c r="BJ77" s="1065"/>
      <c r="BK77" s="1065"/>
      <c r="BL77" s="1065"/>
      <c r="BM77" s="1065"/>
      <c r="BN77" s="1065"/>
    </row>
    <row r="78" spans="1:66" s="1132" customFormat="1" ht="15.75">
      <c r="A78" s="1062" t="s">
        <v>198</v>
      </c>
      <c r="B78" s="1063">
        <v>4714.9799999999996</v>
      </c>
      <c r="C78" s="1063">
        <v>4636</v>
      </c>
      <c r="D78" s="1063"/>
      <c r="E78" s="1064"/>
      <c r="F78" s="1069"/>
      <c r="G78" s="1070"/>
      <c r="H78" s="1065"/>
      <c r="I78" s="1071"/>
      <c r="J78" s="1072"/>
      <c r="K78" s="1065"/>
      <c r="L78" s="1065"/>
      <c r="M78" s="1065"/>
      <c r="N78" s="1065"/>
      <c r="O78" s="1065"/>
      <c r="P78" s="1065"/>
      <c r="Q78" s="1065"/>
      <c r="R78" s="1065"/>
      <c r="S78" s="1065"/>
      <c r="T78" s="1065"/>
      <c r="U78" s="1065"/>
      <c r="V78" s="1065"/>
      <c r="W78" s="1065"/>
      <c r="X78" s="1065"/>
      <c r="Y78" s="1065"/>
      <c r="Z78" s="1065"/>
      <c r="AA78" s="1065"/>
      <c r="AB78" s="1065"/>
      <c r="AC78" s="1065"/>
      <c r="AD78" s="1065"/>
      <c r="AE78" s="1065"/>
      <c r="AF78" s="1065"/>
      <c r="AG78" s="1065"/>
      <c r="AH78" s="1065"/>
      <c r="AI78" s="1065"/>
      <c r="AJ78" s="1065"/>
      <c r="AK78" s="1065"/>
      <c r="AL78" s="1065"/>
      <c r="AM78" s="1065"/>
      <c r="AN78" s="1065"/>
      <c r="AO78" s="1065"/>
      <c r="AP78" s="1065"/>
      <c r="AQ78" s="1065"/>
      <c r="AR78" s="1065"/>
      <c r="AS78" s="1065"/>
      <c r="AT78" s="1065"/>
      <c r="AU78" s="1065"/>
      <c r="AV78" s="1065"/>
      <c r="AW78" s="1065"/>
      <c r="AX78" s="1065"/>
      <c r="AY78" s="1065"/>
      <c r="AZ78" s="1065"/>
      <c r="BA78" s="1065"/>
      <c r="BB78" s="1065"/>
      <c r="BC78" s="1065"/>
      <c r="BD78" s="1065"/>
      <c r="BE78" s="1065"/>
      <c r="BF78" s="1065"/>
      <c r="BG78" s="1065"/>
      <c r="BH78" s="1065"/>
      <c r="BI78" s="1065"/>
      <c r="BJ78" s="1065"/>
      <c r="BK78" s="1065"/>
      <c r="BL78" s="1065"/>
      <c r="BM78" s="1065"/>
      <c r="BN78" s="1065"/>
    </row>
    <row r="79" spans="1:66" s="1132" customFormat="1" ht="15.75">
      <c r="A79" s="1073" t="s">
        <v>49</v>
      </c>
      <c r="B79" s="1074">
        <v>4763.34</v>
      </c>
      <c r="C79" s="1074">
        <v>4556.43</v>
      </c>
      <c r="D79" s="1063"/>
      <c r="E79" s="1064"/>
      <c r="F79" s="1069"/>
      <c r="G79" s="1070"/>
      <c r="H79" s="1065"/>
      <c r="I79" s="1071"/>
      <c r="J79" s="1072"/>
      <c r="K79" s="1065"/>
      <c r="L79" s="1065"/>
      <c r="M79" s="1065"/>
      <c r="N79" s="1065"/>
      <c r="O79" s="1065"/>
      <c r="P79" s="1065"/>
      <c r="Q79" s="1065"/>
      <c r="R79" s="1065"/>
      <c r="S79" s="1065"/>
      <c r="T79" s="1065"/>
      <c r="U79" s="1065"/>
      <c r="V79" s="1065"/>
      <c r="W79" s="1065"/>
      <c r="X79" s="1065"/>
      <c r="Y79" s="1065"/>
      <c r="Z79" s="1065"/>
      <c r="AA79" s="1065"/>
      <c r="AB79" s="1065"/>
      <c r="AC79" s="1065"/>
      <c r="AD79" s="1065"/>
      <c r="AE79" s="1065"/>
      <c r="AF79" s="1065"/>
      <c r="AG79" s="1065"/>
      <c r="AH79" s="1065"/>
      <c r="AI79" s="1065"/>
      <c r="AJ79" s="1065"/>
      <c r="AK79" s="1065"/>
      <c r="AL79" s="1065"/>
      <c r="AM79" s="1065"/>
      <c r="AN79" s="1065"/>
      <c r="AO79" s="1065"/>
      <c r="AP79" s="1065"/>
      <c r="AQ79" s="1065"/>
      <c r="AR79" s="1065"/>
      <c r="AS79" s="1065"/>
      <c r="AT79" s="1065"/>
      <c r="AU79" s="1065"/>
      <c r="AV79" s="1065"/>
      <c r="AW79" s="1065"/>
      <c r="AX79" s="1065"/>
      <c r="AY79" s="1065"/>
      <c r="AZ79" s="1065"/>
      <c r="BA79" s="1065"/>
      <c r="BB79" s="1065"/>
      <c r="BC79" s="1065"/>
      <c r="BD79" s="1065"/>
      <c r="BE79" s="1065"/>
      <c r="BF79" s="1065"/>
      <c r="BG79" s="1065"/>
      <c r="BH79" s="1065"/>
      <c r="BI79" s="1065"/>
      <c r="BJ79" s="1065"/>
      <c r="BK79" s="1065"/>
      <c r="BL79" s="1065"/>
      <c r="BM79" s="1065"/>
      <c r="BN79" s="1065"/>
    </row>
    <row r="80" spans="1:66" s="1132" customFormat="1" ht="15.75">
      <c r="A80" s="1062" t="s">
        <v>2</v>
      </c>
      <c r="B80" s="1063">
        <v>4909.3900000000003</v>
      </c>
      <c r="C80" s="1063">
        <v>4543.88</v>
      </c>
      <c r="D80" s="1063"/>
      <c r="E80" s="1064"/>
      <c r="F80" s="1069"/>
      <c r="G80" s="1070"/>
      <c r="H80" s="1065"/>
      <c r="I80" s="1071"/>
      <c r="J80" s="1072"/>
      <c r="K80" s="1065"/>
      <c r="L80" s="1065"/>
      <c r="M80" s="1065"/>
      <c r="N80" s="1065"/>
      <c r="O80" s="1065"/>
      <c r="P80" s="1065"/>
      <c r="Q80" s="1065"/>
      <c r="R80" s="1065"/>
      <c r="S80" s="1065"/>
      <c r="T80" s="1065"/>
      <c r="U80" s="1065"/>
      <c r="V80" s="1065"/>
      <c r="W80" s="1065"/>
      <c r="X80" s="1065"/>
      <c r="Y80" s="1065"/>
      <c r="Z80" s="1065"/>
      <c r="AA80" s="1065"/>
      <c r="AB80" s="1065"/>
      <c r="AC80" s="1065"/>
      <c r="AD80" s="1065"/>
      <c r="AE80" s="1065"/>
      <c r="AF80" s="1065"/>
      <c r="AG80" s="1065"/>
      <c r="AH80" s="1065"/>
      <c r="AI80" s="1065"/>
      <c r="AJ80" s="1065"/>
      <c r="AK80" s="1065"/>
      <c r="AL80" s="1065"/>
      <c r="AM80" s="1065"/>
      <c r="AN80" s="1065"/>
      <c r="AO80" s="1065"/>
      <c r="AP80" s="1065"/>
      <c r="AQ80" s="1065"/>
      <c r="AR80" s="1065"/>
      <c r="AS80" s="1065"/>
      <c r="AT80" s="1065"/>
      <c r="AU80" s="1065"/>
      <c r="AV80" s="1065"/>
      <c r="AW80" s="1065"/>
      <c r="AX80" s="1065"/>
      <c r="AY80" s="1065"/>
      <c r="AZ80" s="1065"/>
      <c r="BA80" s="1065"/>
      <c r="BB80" s="1065"/>
      <c r="BC80" s="1065"/>
      <c r="BD80" s="1065"/>
      <c r="BE80" s="1065"/>
      <c r="BF80" s="1065"/>
      <c r="BG80" s="1065"/>
      <c r="BH80" s="1065"/>
      <c r="BI80" s="1065"/>
      <c r="BJ80" s="1065"/>
      <c r="BK80" s="1065"/>
      <c r="BL80" s="1065"/>
      <c r="BM80" s="1065"/>
      <c r="BN80" s="1065"/>
    </row>
    <row r="81" spans="1:66" ht="15.75">
      <c r="A81" s="1073" t="s">
        <v>50</v>
      </c>
      <c r="B81" s="1074">
        <v>5452.63</v>
      </c>
      <c r="C81" s="1074">
        <v>5044.53</v>
      </c>
      <c r="D81" s="1063"/>
      <c r="E81" s="1063"/>
      <c r="F81" s="1075"/>
      <c r="G81" s="1032"/>
      <c r="H81" s="1032"/>
      <c r="I81" s="1076"/>
      <c r="J81" s="1076"/>
      <c r="K81" s="1032"/>
      <c r="L81" s="1032"/>
      <c r="M81" s="1032"/>
      <c r="N81" s="1032"/>
      <c r="O81" s="1032"/>
      <c r="P81" s="1032"/>
      <c r="Q81" s="1032"/>
      <c r="R81" s="1032"/>
      <c r="S81" s="1032"/>
      <c r="T81" s="1032"/>
      <c r="U81" s="1032"/>
      <c r="V81" s="1032"/>
      <c r="W81" s="1032"/>
      <c r="X81" s="1032"/>
      <c r="Y81" s="1032"/>
      <c r="Z81" s="1032"/>
      <c r="AA81" s="1032"/>
      <c r="AB81" s="1032"/>
      <c r="AC81" s="1032"/>
      <c r="AD81" s="1032"/>
      <c r="AE81" s="1032"/>
      <c r="AF81" s="1032"/>
      <c r="AG81" s="1032"/>
      <c r="AH81" s="1032"/>
      <c r="AI81" s="1032"/>
      <c r="AJ81" s="1032"/>
      <c r="AK81" s="1032"/>
      <c r="AL81" s="1032"/>
      <c r="AM81" s="1032"/>
      <c r="AN81" s="1032"/>
      <c r="AO81" s="1032"/>
      <c r="AP81" s="1032"/>
      <c r="AQ81" s="1032"/>
      <c r="AR81" s="1032"/>
      <c r="AS81" s="1032"/>
      <c r="AT81" s="1032"/>
      <c r="AU81" s="1032"/>
      <c r="AV81" s="1032"/>
      <c r="AW81" s="1032"/>
      <c r="AX81" s="1032"/>
      <c r="AY81" s="1032"/>
      <c r="AZ81" s="1032"/>
      <c r="BA81" s="1032"/>
      <c r="BB81" s="1032"/>
      <c r="BC81" s="1032"/>
      <c r="BD81" s="1032"/>
      <c r="BE81" s="1032"/>
      <c r="BF81" s="1032"/>
      <c r="BG81" s="1032"/>
      <c r="BH81" s="1032"/>
      <c r="BI81" s="1032"/>
      <c r="BJ81" s="1032"/>
      <c r="BK81" s="1032"/>
      <c r="BL81" s="1032"/>
      <c r="BM81" s="1032"/>
      <c r="BN81" s="1032"/>
    </row>
    <row r="82" spans="1:66" ht="15.75">
      <c r="A82" s="1062" t="s">
        <v>0</v>
      </c>
      <c r="B82" s="1063">
        <v>5605.12</v>
      </c>
      <c r="C82" s="1063">
        <v>5245.06</v>
      </c>
      <c r="D82" s="1063"/>
      <c r="E82" s="1064"/>
      <c r="F82" s="1032"/>
      <c r="G82" s="1077"/>
      <c r="H82" s="1078"/>
      <c r="I82" s="1059"/>
      <c r="J82" s="1079"/>
      <c r="K82" s="1080"/>
      <c r="L82" s="1032"/>
      <c r="M82" s="1032"/>
      <c r="N82" s="1032"/>
      <c r="O82" s="1032"/>
      <c r="P82" s="1032"/>
      <c r="Q82" s="1032"/>
      <c r="R82" s="1032"/>
      <c r="S82" s="1032"/>
      <c r="T82" s="1032"/>
      <c r="U82" s="1032"/>
      <c r="V82" s="1032"/>
      <c r="W82" s="1032"/>
      <c r="X82" s="1032"/>
      <c r="Y82" s="1032"/>
      <c r="Z82" s="1032"/>
      <c r="AA82" s="1032"/>
      <c r="AB82" s="1032"/>
      <c r="AC82" s="1032"/>
      <c r="AD82" s="1032"/>
      <c r="AE82" s="1032"/>
      <c r="AF82" s="1032"/>
      <c r="AG82" s="1032"/>
      <c r="AH82" s="1032"/>
      <c r="AI82" s="1032"/>
      <c r="AJ82" s="1032"/>
      <c r="AK82" s="1032"/>
      <c r="AL82" s="1032"/>
      <c r="AM82" s="1032"/>
      <c r="AN82" s="1032"/>
      <c r="AO82" s="1032"/>
      <c r="AP82" s="1032"/>
      <c r="AQ82" s="1032"/>
      <c r="AR82" s="1032"/>
      <c r="AS82" s="1032"/>
      <c r="AT82" s="1032"/>
      <c r="AU82" s="1032"/>
      <c r="AV82" s="1032"/>
      <c r="AW82" s="1032"/>
      <c r="AX82" s="1032"/>
      <c r="AY82" s="1032"/>
      <c r="AZ82" s="1032"/>
      <c r="BA82" s="1032"/>
      <c r="BB82" s="1032"/>
      <c r="BC82" s="1032"/>
      <c r="BD82" s="1032"/>
      <c r="BE82" s="1032"/>
      <c r="BF82" s="1032"/>
      <c r="BG82" s="1032"/>
      <c r="BH82" s="1032"/>
      <c r="BI82" s="1032"/>
      <c r="BJ82" s="1032"/>
      <c r="BK82" s="1032"/>
      <c r="BL82" s="1032"/>
      <c r="BM82" s="1032"/>
      <c r="BN82" s="1032"/>
    </row>
    <row r="83" spans="1:66" s="1133" customFormat="1" ht="15.75">
      <c r="A83" s="1062" t="s">
        <v>1</v>
      </c>
      <c r="B83" s="1063">
        <v>7828.15</v>
      </c>
      <c r="C83" s="1063">
        <v>7644.39</v>
      </c>
      <c r="D83" s="1063"/>
      <c r="E83" s="1064"/>
      <c r="F83" s="1081"/>
      <c r="G83" s="1082"/>
      <c r="H83" s="1083"/>
      <c r="I83" s="1084"/>
      <c r="J83" s="1085"/>
      <c r="K83" s="1083"/>
      <c r="L83" s="1083"/>
      <c r="M83" s="1083"/>
      <c r="N83" s="1083"/>
      <c r="O83" s="1083"/>
      <c r="P83" s="1083"/>
      <c r="Q83" s="1083"/>
      <c r="R83" s="1083"/>
      <c r="S83" s="1083"/>
      <c r="T83" s="1083"/>
      <c r="U83" s="1083"/>
      <c r="V83" s="1083"/>
      <c r="W83" s="1083"/>
      <c r="X83" s="1083"/>
      <c r="Y83" s="1083"/>
      <c r="Z83" s="1083"/>
      <c r="AA83" s="1083"/>
      <c r="AB83" s="1083"/>
      <c r="AC83" s="1083"/>
      <c r="AD83" s="1083"/>
      <c r="AE83" s="1083"/>
      <c r="AF83" s="1083"/>
      <c r="AG83" s="1083"/>
      <c r="AH83" s="1083"/>
      <c r="AI83" s="1083"/>
      <c r="AJ83" s="1083"/>
      <c r="AK83" s="1083"/>
      <c r="AL83" s="1083"/>
      <c r="AM83" s="1083"/>
      <c r="AN83" s="1083"/>
      <c r="AO83" s="1083"/>
      <c r="AP83" s="1083"/>
      <c r="AQ83" s="1083"/>
      <c r="AR83" s="1083"/>
      <c r="AS83" s="1083"/>
      <c r="AT83" s="1083"/>
      <c r="AU83" s="1083"/>
      <c r="AV83" s="1083"/>
      <c r="AW83" s="1083"/>
      <c r="AX83" s="1083"/>
      <c r="AY83" s="1083"/>
      <c r="AZ83" s="1083"/>
      <c r="BA83" s="1083"/>
      <c r="BB83" s="1083"/>
      <c r="BC83" s="1083"/>
      <c r="BD83" s="1083"/>
      <c r="BE83" s="1083"/>
      <c r="BF83" s="1083"/>
      <c r="BG83" s="1083"/>
      <c r="BH83" s="1083"/>
      <c r="BI83" s="1083"/>
      <c r="BJ83" s="1083"/>
      <c r="BK83" s="1083"/>
      <c r="BL83" s="1083"/>
      <c r="BM83" s="1083"/>
      <c r="BN83" s="1083"/>
    </row>
    <row r="84" spans="1:66">
      <c r="A84" s="1032"/>
      <c r="B84" s="1032"/>
      <c r="C84" s="1032"/>
      <c r="D84" s="1032"/>
      <c r="E84" s="1032"/>
      <c r="F84" s="1032"/>
      <c r="G84" s="1032"/>
      <c r="H84" s="1032"/>
      <c r="I84" s="1032"/>
      <c r="J84" s="1032"/>
      <c r="K84" s="1032"/>
      <c r="L84" s="1032"/>
      <c r="M84" s="1032"/>
      <c r="N84" s="1032"/>
      <c r="O84" s="1032"/>
      <c r="P84" s="1032"/>
      <c r="Q84" s="1032"/>
      <c r="R84" s="1032"/>
      <c r="S84" s="1032"/>
      <c r="T84" s="1032"/>
      <c r="U84" s="1032"/>
      <c r="V84" s="1032"/>
      <c r="W84" s="1032"/>
      <c r="X84" s="1032"/>
      <c r="Y84" s="1032"/>
      <c r="Z84" s="1032"/>
      <c r="AA84" s="1032"/>
      <c r="AB84" s="1032"/>
      <c r="AC84" s="1032"/>
      <c r="AD84" s="1032"/>
      <c r="AE84" s="1032"/>
      <c r="AF84" s="1032"/>
      <c r="AG84" s="1032"/>
      <c r="AH84" s="1032"/>
      <c r="AI84" s="1032"/>
      <c r="AJ84" s="1032"/>
      <c r="AK84" s="1032"/>
      <c r="AL84" s="1032"/>
      <c r="AM84" s="1032"/>
      <c r="AN84" s="1032"/>
      <c r="AO84" s="1032"/>
      <c r="AP84" s="1032"/>
      <c r="AQ84" s="1032"/>
      <c r="AR84" s="1032"/>
      <c r="AS84" s="1032"/>
      <c r="AT84" s="1032"/>
      <c r="AU84" s="1032"/>
      <c r="AV84" s="1032"/>
      <c r="AW84" s="1032"/>
      <c r="AX84" s="1032"/>
      <c r="AY84" s="1032"/>
      <c r="AZ84" s="1032"/>
      <c r="BA84" s="1032"/>
      <c r="BB84" s="1032"/>
      <c r="BC84" s="1032"/>
      <c r="BD84" s="1032"/>
      <c r="BE84" s="1032"/>
      <c r="BF84" s="1032"/>
      <c r="BG84" s="1032"/>
      <c r="BH84" s="1032"/>
      <c r="BI84" s="1032"/>
      <c r="BJ84" s="1032"/>
      <c r="BK84" s="1032"/>
      <c r="BL84" s="1032"/>
      <c r="BM84" s="1032"/>
      <c r="BN84" s="1032"/>
    </row>
    <row r="85" spans="1:66" ht="29.25" customHeight="1">
      <c r="A85" s="1086"/>
      <c r="B85" s="1032"/>
      <c r="C85" s="1087"/>
      <c r="D85" s="1032"/>
      <c r="E85" s="1032"/>
      <c r="F85" s="1032"/>
      <c r="G85" s="1032"/>
      <c r="H85" s="1032"/>
      <c r="I85" s="1032"/>
      <c r="J85" s="1032"/>
      <c r="K85" s="1032"/>
      <c r="L85" s="1032"/>
      <c r="M85" s="1032"/>
      <c r="N85" s="1032"/>
      <c r="O85" s="1032"/>
      <c r="P85" s="1032"/>
      <c r="Q85" s="1032"/>
      <c r="R85" s="1032"/>
      <c r="S85" s="1032"/>
      <c r="T85" s="1032"/>
      <c r="U85" s="1032"/>
      <c r="V85" s="1032"/>
      <c r="W85" s="1032"/>
      <c r="X85" s="1032"/>
      <c r="Y85" s="1032"/>
      <c r="Z85" s="1032"/>
      <c r="AA85" s="1032"/>
      <c r="AB85" s="1032"/>
      <c r="AC85" s="1032"/>
      <c r="AD85" s="1032"/>
      <c r="AE85" s="1032"/>
      <c r="AF85" s="1032"/>
      <c r="AG85" s="1032"/>
      <c r="AH85" s="1032"/>
      <c r="AI85" s="1032"/>
      <c r="AJ85" s="1032"/>
      <c r="AK85" s="1032"/>
      <c r="AL85" s="1032"/>
      <c r="AM85" s="1032"/>
      <c r="AN85" s="1032"/>
      <c r="AO85" s="1032"/>
      <c r="AP85" s="1032"/>
      <c r="AQ85" s="1032"/>
      <c r="AR85" s="1032"/>
      <c r="AS85" s="1032"/>
      <c r="AT85" s="1032"/>
      <c r="AU85" s="1032"/>
      <c r="AV85" s="1032"/>
      <c r="AW85" s="1032"/>
      <c r="AX85" s="1032"/>
      <c r="AY85" s="1032"/>
      <c r="AZ85" s="1032"/>
      <c r="BA85" s="1032"/>
      <c r="BB85" s="1032"/>
      <c r="BC85" s="1032"/>
      <c r="BD85" s="1032"/>
      <c r="BE85" s="1032"/>
      <c r="BF85" s="1032"/>
      <c r="BG85" s="1032"/>
      <c r="BH85" s="1032"/>
      <c r="BI85" s="1032"/>
      <c r="BJ85" s="1032"/>
      <c r="BK85" s="1032"/>
      <c r="BL85" s="1032"/>
      <c r="BM85" s="1032"/>
      <c r="BN85" s="1032"/>
    </row>
    <row r="86" spans="1:66" ht="31.5" customHeight="1">
      <c r="A86" s="1043"/>
      <c r="B86" s="1128"/>
      <c r="C86" s="1129"/>
      <c r="D86" s="1032"/>
      <c r="E86" s="1032"/>
      <c r="F86" s="1032"/>
      <c r="G86" s="1032"/>
      <c r="H86" s="1032"/>
      <c r="I86" s="1032"/>
      <c r="J86" s="1032"/>
      <c r="K86" s="1032"/>
      <c r="L86" s="1032"/>
      <c r="M86" s="1032"/>
      <c r="N86" s="1032"/>
      <c r="O86" s="1032"/>
      <c r="P86" s="1032"/>
      <c r="Q86" s="1032"/>
      <c r="R86" s="1032"/>
      <c r="S86" s="1032"/>
      <c r="T86" s="1032"/>
      <c r="U86" s="1032"/>
      <c r="V86" s="1032"/>
      <c r="W86" s="1032"/>
      <c r="X86" s="1032"/>
      <c r="Y86" s="1032"/>
      <c r="Z86" s="1032"/>
      <c r="AA86" s="1032"/>
      <c r="AB86" s="1032"/>
      <c r="AC86" s="1032"/>
      <c r="AD86" s="1032"/>
      <c r="AE86" s="1032"/>
      <c r="AF86" s="1032"/>
      <c r="AG86" s="1032"/>
      <c r="AH86" s="1032"/>
      <c r="AI86" s="1032"/>
      <c r="AJ86" s="1032"/>
      <c r="AK86" s="1032"/>
      <c r="AL86" s="1032"/>
      <c r="AM86" s="1032"/>
      <c r="AN86" s="1032"/>
      <c r="AO86" s="1032"/>
      <c r="AP86" s="1032"/>
      <c r="AQ86" s="1032"/>
      <c r="AR86" s="1032"/>
      <c r="AS86" s="1032"/>
      <c r="AT86" s="1032"/>
      <c r="AU86" s="1032"/>
      <c r="AV86" s="1032"/>
      <c r="AW86" s="1032"/>
      <c r="AX86" s="1032"/>
      <c r="AY86" s="1032"/>
      <c r="AZ86" s="1032"/>
      <c r="BA86" s="1032"/>
      <c r="BB86" s="1032"/>
      <c r="BC86" s="1032"/>
      <c r="BD86" s="1032"/>
      <c r="BE86" s="1032"/>
      <c r="BF86" s="1032"/>
      <c r="BG86" s="1032"/>
      <c r="BH86" s="1032"/>
      <c r="BI86" s="1032"/>
      <c r="BJ86" s="1032"/>
      <c r="BK86" s="1032"/>
      <c r="BL86" s="1032"/>
      <c r="BM86" s="1032"/>
      <c r="BN86" s="1032"/>
    </row>
    <row r="87" spans="1:66" ht="15.75">
      <c r="A87" s="1043"/>
      <c r="B87" s="1130"/>
      <c r="C87" s="1130"/>
      <c r="D87" s="1032"/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2"/>
      <c r="X87" s="1032"/>
      <c r="Y87" s="1032"/>
      <c r="Z87" s="1032"/>
      <c r="AA87" s="1032"/>
      <c r="AB87" s="1032"/>
      <c r="AC87" s="1032"/>
      <c r="AD87" s="1032"/>
      <c r="AE87" s="1032"/>
      <c r="AF87" s="1032"/>
      <c r="AG87" s="1032"/>
      <c r="AH87" s="1032"/>
      <c r="AI87" s="1032"/>
      <c r="AJ87" s="1032"/>
      <c r="AK87" s="1032"/>
      <c r="AL87" s="1032"/>
      <c r="AM87" s="1032"/>
      <c r="AN87" s="1032"/>
      <c r="AO87" s="1032"/>
      <c r="AP87" s="1032"/>
      <c r="AQ87" s="1032"/>
      <c r="AR87" s="1032"/>
      <c r="AS87" s="1032"/>
      <c r="AT87" s="1032"/>
      <c r="AU87" s="1032"/>
      <c r="AV87" s="1032"/>
      <c r="AW87" s="1032"/>
      <c r="AX87" s="1032"/>
      <c r="AY87" s="1032"/>
      <c r="AZ87" s="1032"/>
      <c r="BA87" s="1032"/>
      <c r="BB87" s="1032"/>
      <c r="BC87" s="1032"/>
      <c r="BD87" s="1032"/>
      <c r="BE87" s="1032"/>
      <c r="BF87" s="1032"/>
      <c r="BG87" s="1032"/>
      <c r="BH87" s="1032"/>
      <c r="BI87" s="1032"/>
      <c r="BJ87" s="1032"/>
      <c r="BK87" s="1032"/>
      <c r="BL87" s="1032"/>
      <c r="BM87" s="1032"/>
      <c r="BN87" s="1032"/>
    </row>
    <row r="88" spans="1:66" ht="15.75">
      <c r="A88" s="1112"/>
      <c r="B88" s="1130"/>
      <c r="C88" s="1130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2"/>
      <c r="AG88" s="1032"/>
      <c r="AH88" s="1032"/>
      <c r="AI88" s="1032"/>
      <c r="AJ88" s="1032"/>
      <c r="AK88" s="1032"/>
      <c r="AL88" s="1032"/>
      <c r="AM88" s="1032"/>
      <c r="AN88" s="1032"/>
      <c r="AO88" s="1032"/>
      <c r="AP88" s="1032"/>
      <c r="AQ88" s="1032"/>
      <c r="AR88" s="1032"/>
      <c r="AS88" s="1032"/>
      <c r="AT88" s="1032"/>
      <c r="AU88" s="1032"/>
      <c r="AV88" s="1032"/>
      <c r="AW88" s="1032"/>
      <c r="AX88" s="1032"/>
      <c r="AY88" s="1032"/>
      <c r="AZ88" s="1032"/>
      <c r="BA88" s="1032"/>
      <c r="BB88" s="1032"/>
      <c r="BC88" s="1032"/>
      <c r="BD88" s="1032"/>
      <c r="BE88" s="1032"/>
      <c r="BF88" s="1032"/>
      <c r="BG88" s="1032"/>
      <c r="BH88" s="1032"/>
      <c r="BI88" s="1032"/>
      <c r="BJ88" s="1032"/>
      <c r="BK88" s="1032"/>
      <c r="BL88" s="1032"/>
      <c r="BM88" s="1032"/>
      <c r="BN88" s="1032"/>
    </row>
    <row r="89" spans="1:66" ht="15.75">
      <c r="A89" s="1043"/>
      <c r="B89" s="1130"/>
      <c r="C89" s="1130"/>
      <c r="D89" s="1032"/>
      <c r="E89" s="1032"/>
      <c r="F89" s="1032"/>
      <c r="G89" s="1032"/>
      <c r="H89" s="1032"/>
      <c r="I89" s="1032"/>
      <c r="J89" s="1032"/>
      <c r="K89" s="1032"/>
      <c r="L89" s="1032"/>
      <c r="M89" s="1032"/>
      <c r="N89" s="1032"/>
      <c r="O89" s="1032"/>
      <c r="P89" s="1032"/>
      <c r="Q89" s="1032"/>
      <c r="R89" s="1032"/>
      <c r="S89" s="1032"/>
      <c r="T89" s="1032"/>
      <c r="U89" s="1032"/>
      <c r="V89" s="1032"/>
      <c r="W89" s="1032"/>
      <c r="X89" s="1032"/>
      <c r="Y89" s="1032"/>
      <c r="Z89" s="1032"/>
      <c r="AA89" s="1032"/>
      <c r="AB89" s="1032"/>
      <c r="AC89" s="1032"/>
      <c r="AD89" s="1032"/>
      <c r="AE89" s="1032"/>
      <c r="AF89" s="1032"/>
      <c r="AG89" s="1032"/>
      <c r="AH89" s="1032"/>
      <c r="AI89" s="1032"/>
      <c r="AJ89" s="1032"/>
      <c r="AK89" s="1032"/>
      <c r="AL89" s="1032"/>
      <c r="AM89" s="1032"/>
      <c r="AN89" s="1032"/>
      <c r="AO89" s="1032"/>
      <c r="AP89" s="1032"/>
      <c r="AQ89" s="1032"/>
      <c r="AR89" s="1032"/>
      <c r="AS89" s="1032"/>
      <c r="AT89" s="1032"/>
      <c r="AU89" s="1032"/>
      <c r="AV89" s="1032"/>
      <c r="AW89" s="1032"/>
      <c r="AX89" s="1032"/>
      <c r="AY89" s="1032"/>
      <c r="AZ89" s="1032"/>
      <c r="BA89" s="1032"/>
      <c r="BB89" s="1032"/>
      <c r="BC89" s="1032"/>
      <c r="BD89" s="1032"/>
      <c r="BE89" s="1032"/>
      <c r="BF89" s="1032"/>
      <c r="BG89" s="1032"/>
      <c r="BH89" s="1032"/>
      <c r="BI89" s="1032"/>
      <c r="BJ89" s="1032"/>
      <c r="BK89" s="1032"/>
      <c r="BL89" s="1032"/>
      <c r="BM89" s="1032"/>
      <c r="BN89" s="1032"/>
    </row>
    <row r="90" spans="1:66" ht="15.75">
      <c r="A90" s="1043"/>
      <c r="B90" s="1130"/>
      <c r="C90" s="1130"/>
      <c r="D90" s="1032"/>
      <c r="E90" s="1032"/>
      <c r="F90" s="1032"/>
      <c r="G90" s="1032"/>
      <c r="H90" s="1032"/>
      <c r="I90" s="1032"/>
      <c r="J90" s="1032"/>
      <c r="K90" s="1032"/>
      <c r="L90" s="1032"/>
      <c r="M90" s="1032"/>
      <c r="N90" s="1032"/>
      <c r="O90" s="1032"/>
      <c r="P90" s="1032"/>
      <c r="Q90" s="1032"/>
      <c r="R90" s="1032"/>
      <c r="S90" s="1032"/>
      <c r="T90" s="1032"/>
      <c r="U90" s="1032"/>
      <c r="V90" s="1032"/>
      <c r="W90" s="1032"/>
      <c r="X90" s="1032"/>
      <c r="Y90" s="1032"/>
      <c r="Z90" s="1032"/>
      <c r="AA90" s="1032"/>
      <c r="AB90" s="1032"/>
      <c r="AC90" s="1032"/>
      <c r="AD90" s="1032"/>
      <c r="AE90" s="1032"/>
      <c r="AF90" s="1032"/>
      <c r="AG90" s="1032"/>
      <c r="AH90" s="1032"/>
      <c r="AI90" s="1032"/>
      <c r="AJ90" s="1032"/>
      <c r="AK90" s="1032"/>
      <c r="AL90" s="1032"/>
      <c r="AM90" s="1032"/>
      <c r="AN90" s="1032"/>
      <c r="AO90" s="1032"/>
      <c r="AP90" s="1032"/>
      <c r="AQ90" s="1032"/>
      <c r="AR90" s="1032"/>
      <c r="AS90" s="1032"/>
      <c r="AT90" s="1032"/>
      <c r="AU90" s="1032"/>
      <c r="AV90" s="1032"/>
      <c r="AW90" s="1032"/>
      <c r="AX90" s="1032"/>
      <c r="AY90" s="1032"/>
      <c r="AZ90" s="1032"/>
      <c r="BA90" s="1032"/>
      <c r="BB90" s="1032"/>
      <c r="BC90" s="1032"/>
      <c r="BD90" s="1032"/>
      <c r="BE90" s="1032"/>
      <c r="BF90" s="1032"/>
      <c r="BG90" s="1032"/>
      <c r="BH90" s="1032"/>
      <c r="BI90" s="1032"/>
      <c r="BJ90" s="1032"/>
      <c r="BK90" s="1032"/>
      <c r="BL90" s="1032"/>
      <c r="BM90" s="1032"/>
      <c r="BN90" s="1032"/>
    </row>
    <row r="91" spans="1:66" ht="15.75">
      <c r="A91" s="1043"/>
      <c r="B91" s="1130"/>
      <c r="C91" s="1130"/>
      <c r="D91" s="1032"/>
      <c r="E91" s="1032"/>
      <c r="F91" s="1032"/>
      <c r="G91" s="1032"/>
      <c r="H91" s="1032"/>
      <c r="I91" s="1032"/>
      <c r="J91" s="1032"/>
      <c r="K91" s="1032"/>
      <c r="L91" s="1032"/>
      <c r="M91" s="1032"/>
      <c r="N91" s="1032"/>
      <c r="O91" s="1032"/>
      <c r="P91" s="1032"/>
      <c r="Q91" s="1032"/>
      <c r="R91" s="1032"/>
      <c r="S91" s="1032"/>
      <c r="T91" s="1032"/>
      <c r="U91" s="1032"/>
      <c r="V91" s="1032"/>
      <c r="W91" s="1032"/>
      <c r="X91" s="1032"/>
      <c r="Y91" s="1032"/>
      <c r="Z91" s="1032"/>
      <c r="AA91" s="1032"/>
      <c r="AB91" s="1032"/>
      <c r="AC91" s="1032"/>
      <c r="AD91" s="1032"/>
      <c r="AE91" s="1032"/>
      <c r="AF91" s="1032"/>
      <c r="AG91" s="1032"/>
      <c r="AH91" s="1032"/>
      <c r="AI91" s="1032"/>
      <c r="AJ91" s="1032"/>
      <c r="AK91" s="1032"/>
      <c r="AL91" s="1032"/>
      <c r="AM91" s="1032"/>
      <c r="AN91" s="1032"/>
      <c r="AO91" s="1032"/>
      <c r="AP91" s="1032"/>
      <c r="AQ91" s="1032"/>
      <c r="AR91" s="1032"/>
      <c r="AS91" s="1032"/>
      <c r="AT91" s="1032"/>
      <c r="AU91" s="1032"/>
      <c r="AV91" s="1032"/>
      <c r="AW91" s="1032"/>
      <c r="AX91" s="1032"/>
      <c r="AY91" s="1032"/>
      <c r="AZ91" s="1032"/>
      <c r="BA91" s="1032"/>
      <c r="BB91" s="1032"/>
      <c r="BC91" s="1032"/>
      <c r="BD91" s="1032"/>
      <c r="BE91" s="1032"/>
      <c r="BF91" s="1032"/>
      <c r="BG91" s="1032"/>
      <c r="BH91" s="1032"/>
      <c r="BI91" s="1032"/>
      <c r="BJ91" s="1032"/>
      <c r="BK91" s="1032"/>
      <c r="BL91" s="1032"/>
      <c r="BM91" s="1032"/>
      <c r="BN91" s="1032"/>
    </row>
    <row r="92" spans="1:66" ht="15.75">
      <c r="A92" s="1043"/>
      <c r="B92" s="1130"/>
      <c r="C92" s="1130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  <c r="AJ92" s="1032"/>
      <c r="AK92" s="1032"/>
      <c r="AL92" s="1032"/>
      <c r="AM92" s="1032"/>
      <c r="AN92" s="1032"/>
      <c r="AO92" s="1032"/>
      <c r="AP92" s="1032"/>
      <c r="AQ92" s="1032"/>
      <c r="AR92" s="1032"/>
      <c r="AS92" s="1032"/>
      <c r="AT92" s="1032"/>
      <c r="AU92" s="1032"/>
      <c r="AV92" s="1032"/>
      <c r="AW92" s="1032"/>
      <c r="AX92" s="1032"/>
      <c r="AY92" s="1032"/>
      <c r="AZ92" s="1032"/>
      <c r="BA92" s="1032"/>
      <c r="BB92" s="1032"/>
      <c r="BC92" s="1032"/>
      <c r="BD92" s="1032"/>
      <c r="BE92" s="1032"/>
      <c r="BF92" s="1032"/>
      <c r="BG92" s="1032"/>
      <c r="BH92" s="1032"/>
      <c r="BI92" s="1032"/>
      <c r="BJ92" s="1032"/>
      <c r="BK92" s="1032"/>
      <c r="BL92" s="1032"/>
      <c r="BM92" s="1032"/>
      <c r="BN92" s="1032"/>
    </row>
    <row r="93" spans="1:66" ht="15.75">
      <c r="A93" s="1121"/>
      <c r="B93" s="1130"/>
      <c r="C93" s="1130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  <c r="AJ93" s="1032"/>
      <c r="AK93" s="1032"/>
      <c r="AL93" s="1032"/>
      <c r="AM93" s="1032"/>
      <c r="AN93" s="1032"/>
      <c r="AO93" s="1032"/>
      <c r="AP93" s="1032"/>
      <c r="AQ93" s="1032"/>
      <c r="AR93" s="1032"/>
      <c r="AS93" s="1032"/>
      <c r="AT93" s="1032"/>
      <c r="AU93" s="1032"/>
      <c r="AV93" s="1032"/>
      <c r="AW93" s="1032"/>
      <c r="AX93" s="1032"/>
      <c r="AY93" s="1032"/>
      <c r="AZ93" s="1032"/>
      <c r="BA93" s="1032"/>
      <c r="BB93" s="1032"/>
      <c r="BC93" s="1032"/>
      <c r="BD93" s="1032"/>
      <c r="BE93" s="1032"/>
      <c r="BF93" s="1032"/>
      <c r="BG93" s="1032"/>
      <c r="BH93" s="1032"/>
      <c r="BI93" s="1032"/>
      <c r="BJ93" s="1032"/>
      <c r="BK93" s="1032"/>
      <c r="BL93" s="1032"/>
      <c r="BM93" s="1032"/>
      <c r="BN93" s="1032"/>
    </row>
    <row r="94" spans="1:66" ht="15.75">
      <c r="A94" s="1043"/>
      <c r="B94" s="1130"/>
      <c r="C94" s="1130"/>
      <c r="D94" s="1032"/>
      <c r="E94" s="1032"/>
      <c r="F94" s="1032"/>
      <c r="G94" s="1032"/>
      <c r="H94" s="1032"/>
      <c r="I94" s="1032"/>
      <c r="J94" s="1032"/>
      <c r="K94" s="1032"/>
      <c r="L94" s="1032"/>
      <c r="M94" s="1032"/>
      <c r="N94" s="1032"/>
      <c r="O94" s="1032"/>
      <c r="P94" s="1032"/>
      <c r="Q94" s="1032"/>
      <c r="R94" s="1032"/>
      <c r="S94" s="1032"/>
      <c r="T94" s="1032"/>
      <c r="U94" s="1032"/>
      <c r="V94" s="1032"/>
      <c r="W94" s="1032"/>
      <c r="X94" s="1032"/>
      <c r="Y94" s="1032"/>
      <c r="Z94" s="1032"/>
      <c r="AA94" s="1032"/>
      <c r="AB94" s="1032"/>
      <c r="AC94" s="1032"/>
      <c r="AD94" s="1032"/>
      <c r="AE94" s="1032"/>
      <c r="AF94" s="1032"/>
      <c r="AG94" s="1032"/>
      <c r="AH94" s="1032"/>
      <c r="AI94" s="1032"/>
      <c r="AJ94" s="1032"/>
      <c r="AK94" s="1032"/>
      <c r="AL94" s="1032"/>
      <c r="AM94" s="1032"/>
      <c r="AN94" s="1032"/>
      <c r="AO94" s="1032"/>
      <c r="AP94" s="1032"/>
      <c r="AQ94" s="1032"/>
      <c r="AR94" s="1032"/>
      <c r="AS94" s="1032"/>
      <c r="AT94" s="1032"/>
      <c r="AU94" s="1032"/>
      <c r="AV94" s="1032"/>
      <c r="AW94" s="1032"/>
      <c r="AX94" s="1032"/>
      <c r="AY94" s="1032"/>
      <c r="AZ94" s="1032"/>
      <c r="BA94" s="1032"/>
      <c r="BB94" s="1032"/>
      <c r="BC94" s="1032"/>
      <c r="BD94" s="1032"/>
      <c r="BE94" s="1032"/>
      <c r="BF94" s="1032"/>
      <c r="BG94" s="1032"/>
      <c r="BH94" s="1032"/>
      <c r="BI94" s="1032"/>
      <c r="BJ94" s="1032"/>
      <c r="BK94" s="1032"/>
      <c r="BL94" s="1032"/>
      <c r="BM94" s="1032"/>
      <c r="BN94" s="1032"/>
    </row>
    <row r="95" spans="1:66" ht="15.75">
      <c r="A95" s="1112"/>
      <c r="B95" s="1130"/>
      <c r="C95" s="1130"/>
      <c r="D95" s="1032"/>
      <c r="E95" s="1032"/>
      <c r="F95" s="1032"/>
      <c r="G95" s="1032"/>
      <c r="H95" s="1032"/>
      <c r="I95" s="1032"/>
      <c r="J95" s="1032"/>
      <c r="K95" s="1032"/>
      <c r="L95" s="1032"/>
      <c r="M95" s="1032"/>
      <c r="N95" s="1032"/>
      <c r="O95" s="1032"/>
      <c r="P95" s="1032"/>
      <c r="Q95" s="1032"/>
      <c r="R95" s="1032"/>
      <c r="S95" s="1032"/>
      <c r="T95" s="1032"/>
      <c r="U95" s="1032"/>
      <c r="V95" s="1032"/>
      <c r="W95" s="1032"/>
      <c r="X95" s="1032"/>
      <c r="Y95" s="1032"/>
      <c r="Z95" s="1032"/>
      <c r="AA95" s="1032"/>
      <c r="AB95" s="1032"/>
      <c r="AC95" s="1032"/>
      <c r="AD95" s="1032"/>
      <c r="AE95" s="1032"/>
      <c r="AF95" s="1032"/>
      <c r="AG95" s="1032"/>
      <c r="AH95" s="1032"/>
      <c r="AI95" s="1032"/>
      <c r="AJ95" s="1032"/>
      <c r="AK95" s="1032"/>
      <c r="AL95" s="1032"/>
      <c r="AM95" s="1032"/>
      <c r="AN95" s="1032"/>
      <c r="AO95" s="1032"/>
      <c r="AP95" s="1032"/>
      <c r="AQ95" s="1032"/>
      <c r="AR95" s="1032"/>
      <c r="AS95" s="1032"/>
      <c r="AT95" s="1032"/>
      <c r="AU95" s="1032"/>
      <c r="AV95" s="1032"/>
      <c r="AW95" s="1032"/>
      <c r="AX95" s="1032"/>
      <c r="AY95" s="1032"/>
      <c r="AZ95" s="1032"/>
      <c r="BA95" s="1032"/>
      <c r="BB95" s="1032"/>
      <c r="BC95" s="1032"/>
      <c r="BD95" s="1032"/>
      <c r="BE95" s="1032"/>
      <c r="BF95" s="1032"/>
      <c r="BG95" s="1032"/>
      <c r="BH95" s="1032"/>
      <c r="BI95" s="1032"/>
      <c r="BJ95" s="1032"/>
      <c r="BK95" s="1032"/>
      <c r="BL95" s="1032"/>
      <c r="BM95" s="1032"/>
      <c r="BN95" s="1032"/>
    </row>
    <row r="96" spans="1:66" ht="15.75">
      <c r="A96" s="1043"/>
      <c r="B96" s="1130"/>
      <c r="C96" s="1130"/>
      <c r="D96" s="1032"/>
      <c r="E96" s="1032"/>
      <c r="F96" s="1032"/>
      <c r="G96" s="1032"/>
      <c r="H96" s="1032"/>
      <c r="I96" s="1032"/>
      <c r="J96" s="1032"/>
      <c r="K96" s="1032"/>
      <c r="L96" s="1032"/>
      <c r="M96" s="1032"/>
      <c r="N96" s="1032"/>
      <c r="O96" s="1032"/>
      <c r="P96" s="1032"/>
      <c r="Q96" s="1032"/>
      <c r="R96" s="1032"/>
      <c r="S96" s="1032"/>
      <c r="T96" s="1032"/>
      <c r="U96" s="1032"/>
      <c r="V96" s="1032"/>
      <c r="W96" s="1032"/>
      <c r="X96" s="1032"/>
      <c r="Y96" s="1032"/>
      <c r="Z96" s="1032"/>
      <c r="AA96" s="1032"/>
      <c r="AB96" s="1032"/>
      <c r="AC96" s="1032"/>
      <c r="AD96" s="1032"/>
      <c r="AE96" s="1032"/>
      <c r="AF96" s="1032"/>
      <c r="AG96" s="1032"/>
      <c r="AH96" s="1032"/>
      <c r="AI96" s="1032"/>
      <c r="AJ96" s="1032"/>
      <c r="AK96" s="1032"/>
      <c r="AL96" s="1032"/>
      <c r="AM96" s="1032"/>
      <c r="AN96" s="1032"/>
      <c r="AO96" s="1032"/>
      <c r="AP96" s="1032"/>
      <c r="AQ96" s="1032"/>
      <c r="AR96" s="1032"/>
      <c r="AS96" s="1032"/>
      <c r="AT96" s="1032"/>
      <c r="AU96" s="1032"/>
      <c r="AV96" s="1032"/>
      <c r="AW96" s="1032"/>
      <c r="AX96" s="1032"/>
      <c r="AY96" s="1032"/>
      <c r="AZ96" s="1032"/>
      <c r="BA96" s="1032"/>
      <c r="BB96" s="1032"/>
      <c r="BC96" s="1032"/>
      <c r="BD96" s="1032"/>
      <c r="BE96" s="1032"/>
      <c r="BF96" s="1032"/>
      <c r="BG96" s="1032"/>
      <c r="BH96" s="1032"/>
      <c r="BI96" s="1032"/>
      <c r="BJ96" s="1032"/>
      <c r="BK96" s="1032"/>
      <c r="BL96" s="1032"/>
      <c r="BM96" s="1032"/>
      <c r="BN96" s="1032"/>
    </row>
    <row r="97" spans="1:66" ht="15.75">
      <c r="A97" s="1043"/>
      <c r="B97" s="1130"/>
      <c r="C97" s="1130"/>
      <c r="D97" s="1032"/>
      <c r="E97" s="1032"/>
      <c r="F97" s="1032"/>
      <c r="G97" s="1032"/>
      <c r="H97" s="1032"/>
      <c r="I97" s="1032"/>
      <c r="J97" s="1032"/>
      <c r="K97" s="1032"/>
      <c r="L97" s="1032"/>
      <c r="M97" s="1032"/>
      <c r="N97" s="1032"/>
      <c r="O97" s="1032"/>
      <c r="P97" s="1032"/>
      <c r="Q97" s="1032"/>
      <c r="R97" s="1032"/>
      <c r="S97" s="1032"/>
      <c r="T97" s="1032"/>
      <c r="U97" s="1032"/>
      <c r="V97" s="1032"/>
      <c r="W97" s="1032"/>
      <c r="X97" s="1032"/>
      <c r="Y97" s="1032"/>
      <c r="Z97" s="1032"/>
      <c r="AA97" s="1032"/>
      <c r="AB97" s="1032"/>
      <c r="AC97" s="1032"/>
      <c r="AD97" s="1032"/>
      <c r="AE97" s="1032"/>
      <c r="AF97" s="1032"/>
      <c r="AG97" s="1032"/>
      <c r="AH97" s="1032"/>
      <c r="AI97" s="1032"/>
      <c r="AJ97" s="1032"/>
      <c r="AK97" s="1032"/>
      <c r="AL97" s="1032"/>
      <c r="AM97" s="1032"/>
      <c r="AN97" s="1032"/>
      <c r="AO97" s="1032"/>
      <c r="AP97" s="1032"/>
      <c r="AQ97" s="1032"/>
      <c r="AR97" s="1032"/>
      <c r="AS97" s="1032"/>
      <c r="AT97" s="1032"/>
      <c r="AU97" s="1032"/>
      <c r="AV97" s="1032"/>
      <c r="AW97" s="1032"/>
      <c r="AX97" s="1032"/>
      <c r="AY97" s="1032"/>
      <c r="AZ97" s="1032"/>
      <c r="BA97" s="1032"/>
      <c r="BB97" s="1032"/>
      <c r="BC97" s="1032"/>
      <c r="BD97" s="1032"/>
      <c r="BE97" s="1032"/>
      <c r="BF97" s="1032"/>
      <c r="BG97" s="1032"/>
      <c r="BH97" s="1032"/>
      <c r="BI97" s="1032"/>
      <c r="BJ97" s="1032"/>
      <c r="BK97" s="1032"/>
      <c r="BL97" s="1032"/>
      <c r="BM97" s="1032"/>
      <c r="BN97" s="1032"/>
    </row>
    <row r="98" spans="1:66" ht="15.75">
      <c r="A98" s="1043"/>
      <c r="B98" s="1043"/>
      <c r="C98" s="1130"/>
      <c r="D98" s="1032"/>
      <c r="E98" s="1032"/>
      <c r="F98" s="1032"/>
      <c r="G98" s="1032"/>
      <c r="H98" s="1032"/>
      <c r="I98" s="1032"/>
      <c r="J98" s="1032"/>
      <c r="K98" s="1032"/>
      <c r="L98" s="1032"/>
      <c r="M98" s="1032"/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  <c r="Y98" s="1032"/>
      <c r="Z98" s="1032"/>
      <c r="AA98" s="1032"/>
      <c r="AB98" s="1032"/>
      <c r="AC98" s="1032"/>
      <c r="AD98" s="1032"/>
      <c r="AE98" s="1032"/>
      <c r="AF98" s="1032"/>
      <c r="AG98" s="1032"/>
      <c r="AH98" s="1032"/>
      <c r="AI98" s="1032"/>
      <c r="AJ98" s="1032"/>
      <c r="AK98" s="1032"/>
      <c r="AL98" s="1032"/>
      <c r="AM98" s="1032"/>
      <c r="AN98" s="1032"/>
      <c r="AO98" s="1032"/>
      <c r="AP98" s="1032"/>
      <c r="AQ98" s="1032"/>
      <c r="AR98" s="1032"/>
      <c r="AS98" s="1032"/>
      <c r="AT98" s="1032"/>
      <c r="AU98" s="1032"/>
      <c r="AV98" s="1032"/>
      <c r="AW98" s="1032"/>
      <c r="AX98" s="1032"/>
      <c r="AY98" s="1032"/>
      <c r="AZ98" s="1032"/>
      <c r="BA98" s="1032"/>
      <c r="BB98" s="1032"/>
      <c r="BC98" s="1032"/>
      <c r="BD98" s="1032"/>
      <c r="BE98" s="1032"/>
      <c r="BF98" s="1032"/>
      <c r="BG98" s="1032"/>
      <c r="BH98" s="1032"/>
      <c r="BI98" s="1032"/>
      <c r="BJ98" s="1032"/>
      <c r="BK98" s="1032"/>
      <c r="BL98" s="1032"/>
      <c r="BM98" s="1032"/>
      <c r="BN98" s="1032"/>
    </row>
    <row r="99" spans="1:66" ht="15.75">
      <c r="A99" s="1043"/>
      <c r="B99" s="1043"/>
      <c r="C99" s="1130"/>
      <c r="D99" s="1032"/>
      <c r="E99" s="1032"/>
      <c r="F99" s="1032"/>
      <c r="G99" s="1032"/>
      <c r="H99" s="1032"/>
      <c r="I99" s="1032"/>
      <c r="J99" s="1032"/>
      <c r="K99" s="1032"/>
      <c r="L99" s="1032"/>
      <c r="M99" s="1032"/>
      <c r="N99" s="1032"/>
      <c r="O99" s="1032"/>
      <c r="P99" s="1032"/>
      <c r="Q99" s="1032"/>
      <c r="R99" s="1032"/>
      <c r="S99" s="1032"/>
      <c r="T99" s="1032"/>
      <c r="U99" s="1032"/>
      <c r="V99" s="1032"/>
      <c r="W99" s="1032"/>
      <c r="X99" s="1032"/>
      <c r="Y99" s="1032"/>
      <c r="Z99" s="1032"/>
      <c r="AA99" s="1032"/>
      <c r="AB99" s="1032"/>
      <c r="AC99" s="1032"/>
      <c r="AD99" s="1032"/>
      <c r="AE99" s="1032"/>
      <c r="AF99" s="1032"/>
      <c r="AG99" s="1032"/>
      <c r="AH99" s="1032"/>
      <c r="AI99" s="1032"/>
      <c r="AJ99" s="1032"/>
      <c r="AK99" s="1032"/>
      <c r="AL99" s="1032"/>
      <c r="AM99" s="1032"/>
      <c r="AN99" s="1032"/>
      <c r="AO99" s="1032"/>
      <c r="AP99" s="1032"/>
      <c r="AQ99" s="1032"/>
      <c r="AR99" s="1032"/>
      <c r="AS99" s="1032"/>
      <c r="AT99" s="1032"/>
      <c r="AU99" s="1032"/>
      <c r="AV99" s="1032"/>
      <c r="AW99" s="1032"/>
      <c r="AX99" s="1032"/>
      <c r="AY99" s="1032"/>
      <c r="AZ99" s="1032"/>
      <c r="BA99" s="1032"/>
      <c r="BB99" s="1032"/>
      <c r="BC99" s="1032"/>
      <c r="BD99" s="1032"/>
      <c r="BE99" s="1032"/>
      <c r="BF99" s="1032"/>
      <c r="BG99" s="1032"/>
      <c r="BH99" s="1032"/>
      <c r="BI99" s="1032"/>
      <c r="BJ99" s="1032"/>
      <c r="BK99" s="1032"/>
      <c r="BL99" s="1032"/>
      <c r="BM99" s="1032"/>
      <c r="BN99" s="1032"/>
    </row>
    <row r="100" spans="1:66">
      <c r="A100" s="1032"/>
      <c r="B100" s="1032"/>
      <c r="C100" s="1051"/>
      <c r="D100" s="1032"/>
      <c r="E100" s="1032"/>
      <c r="F100" s="1032"/>
      <c r="G100" s="1032"/>
      <c r="H100" s="1032"/>
      <c r="I100" s="1032"/>
      <c r="J100" s="1032"/>
      <c r="K100" s="1032"/>
      <c r="L100" s="1032"/>
      <c r="M100" s="1032"/>
      <c r="N100" s="1032"/>
      <c r="O100" s="1032"/>
      <c r="P100" s="1032"/>
      <c r="Q100" s="1032"/>
      <c r="R100" s="1032"/>
      <c r="S100" s="1032"/>
      <c r="T100" s="1032"/>
      <c r="U100" s="1032"/>
      <c r="V100" s="1032"/>
      <c r="W100" s="1032"/>
      <c r="X100" s="1032"/>
      <c r="Y100" s="1032"/>
      <c r="Z100" s="1032"/>
      <c r="AA100" s="1032"/>
      <c r="AB100" s="1032"/>
      <c r="AC100" s="1032"/>
      <c r="AD100" s="1032"/>
      <c r="AE100" s="1032"/>
      <c r="AF100" s="1032"/>
      <c r="AG100" s="1032"/>
      <c r="AH100" s="1032"/>
      <c r="AI100" s="1032"/>
      <c r="AJ100" s="1032"/>
      <c r="AK100" s="1032"/>
      <c r="AL100" s="1032"/>
      <c r="AM100" s="1032"/>
      <c r="AN100" s="1032"/>
      <c r="AO100" s="1032"/>
      <c r="AP100" s="1032"/>
      <c r="AQ100" s="1032"/>
      <c r="AR100" s="1032"/>
      <c r="AS100" s="1032"/>
      <c r="AT100" s="1032"/>
      <c r="AU100" s="1032"/>
      <c r="AV100" s="1032"/>
      <c r="AW100" s="1032"/>
      <c r="AX100" s="1032"/>
      <c r="AY100" s="1032"/>
      <c r="AZ100" s="1032"/>
      <c r="BA100" s="1032"/>
      <c r="BB100" s="1032"/>
      <c r="BC100" s="1032"/>
      <c r="BD100" s="1032"/>
      <c r="BE100" s="1032"/>
      <c r="BF100" s="1032"/>
      <c r="BG100" s="1032"/>
      <c r="BH100" s="1032"/>
      <c r="BI100" s="1032"/>
      <c r="BJ100" s="1032"/>
      <c r="BK100" s="1032"/>
      <c r="BL100" s="1032"/>
      <c r="BM100" s="1032"/>
      <c r="BN100" s="1032"/>
    </row>
    <row r="101" spans="1:66">
      <c r="A101" s="1032"/>
      <c r="B101" s="1032"/>
      <c r="C101" s="1032"/>
      <c r="D101" s="1032"/>
      <c r="E101" s="1032"/>
      <c r="F101" s="1032"/>
      <c r="G101" s="1032"/>
      <c r="H101" s="1032"/>
      <c r="I101" s="1032"/>
      <c r="J101" s="1032"/>
      <c r="K101" s="1032"/>
      <c r="L101" s="1032"/>
      <c r="M101" s="1032"/>
      <c r="N101" s="1032"/>
      <c r="O101" s="1032"/>
      <c r="P101" s="1032"/>
      <c r="Q101" s="1032"/>
      <c r="R101" s="1032"/>
      <c r="S101" s="1032"/>
      <c r="T101" s="1032"/>
      <c r="U101" s="1032"/>
      <c r="V101" s="1032"/>
      <c r="W101" s="1032"/>
      <c r="X101" s="1032"/>
      <c r="Y101" s="1032"/>
      <c r="Z101" s="1032"/>
      <c r="AA101" s="1032"/>
      <c r="AB101" s="1032"/>
      <c r="AC101" s="1032"/>
      <c r="AD101" s="1032"/>
      <c r="AE101" s="1032"/>
      <c r="AF101" s="1032"/>
      <c r="AG101" s="1032"/>
      <c r="AH101" s="1032"/>
      <c r="AI101" s="1032"/>
      <c r="AJ101" s="1032"/>
      <c r="AK101" s="1032"/>
      <c r="AL101" s="1032"/>
      <c r="AM101" s="1032"/>
      <c r="AN101" s="1032"/>
      <c r="AO101" s="1032"/>
      <c r="AP101" s="1032"/>
      <c r="AQ101" s="1032"/>
      <c r="AR101" s="1032"/>
      <c r="AS101" s="1032"/>
      <c r="AT101" s="1032"/>
      <c r="AU101" s="1032"/>
      <c r="AV101" s="1032"/>
      <c r="AW101" s="1032"/>
      <c r="AX101" s="1032"/>
      <c r="AY101" s="1032"/>
      <c r="AZ101" s="1032"/>
      <c r="BA101" s="1032"/>
      <c r="BB101" s="1032"/>
      <c r="BC101" s="1032"/>
      <c r="BD101" s="1032"/>
      <c r="BE101" s="1032"/>
      <c r="BF101" s="1032"/>
      <c r="BG101" s="1032"/>
      <c r="BH101" s="1032"/>
      <c r="BI101" s="1032"/>
      <c r="BJ101" s="1032"/>
      <c r="BK101" s="1032"/>
      <c r="BL101" s="1032"/>
      <c r="BM101" s="1032"/>
      <c r="BN101" s="1032"/>
    </row>
    <row r="102" spans="1:66" ht="16.5" customHeight="1">
      <c r="A102" s="1088" t="s">
        <v>213</v>
      </c>
      <c r="B102" s="1088" t="s">
        <v>6</v>
      </c>
      <c r="C102" s="1088"/>
      <c r="D102" s="1088"/>
      <c r="E102" s="1088" t="s">
        <v>7</v>
      </c>
      <c r="F102" s="1088"/>
      <c r="G102" s="1088"/>
      <c r="H102" s="1089" t="s">
        <v>9</v>
      </c>
      <c r="I102" s="1089"/>
      <c r="J102" s="1089"/>
      <c r="K102" s="1089" t="s">
        <v>8</v>
      </c>
      <c r="L102" s="1089"/>
      <c r="M102" s="1089"/>
      <c r="N102" s="1089" t="s">
        <v>191</v>
      </c>
      <c r="O102" s="1089"/>
      <c r="P102" s="1089"/>
      <c r="Q102" s="1089" t="s">
        <v>192</v>
      </c>
      <c r="R102" s="1089"/>
      <c r="S102" s="1089"/>
      <c r="T102" s="1032"/>
      <c r="U102" s="1032"/>
      <c r="V102" s="1032"/>
      <c r="W102" s="1032"/>
      <c r="X102" s="1032"/>
      <c r="Y102" s="1032"/>
      <c r="Z102" s="1032"/>
      <c r="AA102" s="1032"/>
      <c r="AB102" s="1032"/>
      <c r="AC102" s="1032"/>
      <c r="AD102" s="1032"/>
      <c r="AE102" s="1032"/>
      <c r="AF102" s="1032"/>
      <c r="AG102" s="1032"/>
      <c r="AH102" s="1032"/>
      <c r="AI102" s="1032"/>
      <c r="AJ102" s="1032"/>
      <c r="AK102" s="1032"/>
      <c r="AL102" s="1032"/>
      <c r="AM102" s="1032"/>
      <c r="AN102" s="1032"/>
      <c r="AO102" s="1032"/>
      <c r="AP102" s="1032"/>
      <c r="AQ102" s="1032"/>
      <c r="AR102" s="1032"/>
      <c r="AS102" s="1032"/>
      <c r="AT102" s="1032"/>
      <c r="AU102" s="1032"/>
      <c r="AV102" s="1032"/>
      <c r="AW102" s="1032"/>
      <c r="AX102" s="1032"/>
      <c r="AY102" s="1032"/>
      <c r="AZ102" s="1032"/>
      <c r="BA102" s="1032"/>
      <c r="BB102" s="1032"/>
      <c r="BC102" s="1032"/>
      <c r="BD102" s="1032"/>
      <c r="BE102" s="1032"/>
      <c r="BF102" s="1032"/>
      <c r="BG102" s="1032"/>
      <c r="BH102" s="1032"/>
      <c r="BI102" s="1032"/>
      <c r="BJ102" s="1032"/>
      <c r="BK102" s="1032"/>
      <c r="BL102" s="1032"/>
      <c r="BM102" s="1032"/>
      <c r="BN102" s="1032"/>
    </row>
    <row r="103" spans="1:66" ht="15.75">
      <c r="A103" s="1088"/>
      <c r="B103" s="1090">
        <v>2012</v>
      </c>
      <c r="C103" s="1039">
        <v>2013</v>
      </c>
      <c r="D103" s="1039">
        <v>2014</v>
      </c>
      <c r="E103" s="1090">
        <v>2012</v>
      </c>
      <c r="F103" s="1039">
        <v>2013</v>
      </c>
      <c r="G103" s="1039">
        <v>2014</v>
      </c>
      <c r="H103" s="1090">
        <v>2012</v>
      </c>
      <c r="I103" s="1039">
        <v>2013</v>
      </c>
      <c r="J103" s="1039">
        <v>2014</v>
      </c>
      <c r="K103" s="1090">
        <v>2012</v>
      </c>
      <c r="L103" s="1039">
        <v>2013</v>
      </c>
      <c r="M103" s="1039">
        <v>2014</v>
      </c>
      <c r="N103" s="1090">
        <v>2012</v>
      </c>
      <c r="O103" s="1039">
        <v>2013</v>
      </c>
      <c r="P103" s="1039">
        <v>2014</v>
      </c>
      <c r="Q103" s="1090">
        <v>2012</v>
      </c>
      <c r="R103" s="1039">
        <v>2013</v>
      </c>
      <c r="S103" s="1039">
        <v>2014</v>
      </c>
      <c r="T103" s="1032"/>
      <c r="U103" s="1032"/>
      <c r="V103" s="1032"/>
      <c r="W103" s="1032"/>
      <c r="X103" s="1032"/>
      <c r="Y103" s="1032"/>
      <c r="Z103" s="1032"/>
      <c r="AA103" s="1032"/>
      <c r="AB103" s="1032"/>
      <c r="AC103" s="1032"/>
      <c r="AD103" s="1032"/>
      <c r="AE103" s="1032"/>
      <c r="AF103" s="1032"/>
      <c r="AG103" s="1032"/>
      <c r="AH103" s="1032"/>
      <c r="AI103" s="1032"/>
      <c r="AJ103" s="1032"/>
      <c r="AK103" s="1032"/>
      <c r="AL103" s="1032"/>
      <c r="AM103" s="1032"/>
      <c r="AN103" s="1032"/>
      <c r="AO103" s="1032"/>
      <c r="AP103" s="1032"/>
      <c r="AQ103" s="1032"/>
      <c r="AR103" s="1032"/>
      <c r="AS103" s="1032"/>
      <c r="AT103" s="1032"/>
      <c r="AU103" s="1032"/>
      <c r="AV103" s="1032"/>
      <c r="AW103" s="1032"/>
      <c r="AX103" s="1032"/>
      <c r="AY103" s="1032"/>
      <c r="AZ103" s="1032"/>
      <c r="BA103" s="1032"/>
      <c r="BB103" s="1032"/>
      <c r="BC103" s="1032"/>
      <c r="BD103" s="1032"/>
      <c r="BE103" s="1032"/>
      <c r="BF103" s="1032"/>
      <c r="BG103" s="1032"/>
      <c r="BH103" s="1032"/>
      <c r="BI103" s="1032"/>
      <c r="BJ103" s="1032"/>
      <c r="BK103" s="1032"/>
      <c r="BL103" s="1032"/>
      <c r="BM103" s="1032"/>
      <c r="BN103" s="1032"/>
    </row>
    <row r="104" spans="1:66" ht="16.5">
      <c r="A104" s="1091" t="s">
        <v>10</v>
      </c>
      <c r="B104" s="1092">
        <v>8043</v>
      </c>
      <c r="C104" s="1041">
        <v>8048.7713636363642</v>
      </c>
      <c r="D104" s="1041">
        <v>7294.3281818181822</v>
      </c>
      <c r="E104" s="1092">
        <v>19818.21</v>
      </c>
      <c r="F104" s="1041">
        <v>17459.886363636364</v>
      </c>
      <c r="G104" s="1041">
        <v>14076.37</v>
      </c>
      <c r="H104" s="1092">
        <v>1506.24</v>
      </c>
      <c r="I104" s="1041">
        <v>1636.57</v>
      </c>
      <c r="J104" s="1041">
        <v>1423.18</v>
      </c>
      <c r="K104" s="1092">
        <v>659.14</v>
      </c>
      <c r="L104" s="1041">
        <v>712.36</v>
      </c>
      <c r="M104" s="1041">
        <v>734.14</v>
      </c>
      <c r="N104" s="1092">
        <v>1656.12</v>
      </c>
      <c r="O104" s="1041">
        <v>1669.91</v>
      </c>
      <c r="P104" s="1041">
        <v>1244.8</v>
      </c>
      <c r="Q104" s="1092">
        <v>30.77</v>
      </c>
      <c r="R104" s="1041">
        <v>31.06</v>
      </c>
      <c r="S104" s="1041">
        <v>19.91</v>
      </c>
      <c r="T104" s="1032"/>
      <c r="U104" s="1032"/>
      <c r="V104" s="1032"/>
      <c r="W104" s="1032"/>
      <c r="X104" s="1032"/>
      <c r="Y104" s="1032"/>
      <c r="Z104" s="1032"/>
      <c r="AA104" s="1032"/>
      <c r="AB104" s="1032"/>
      <c r="AC104" s="1032"/>
      <c r="AD104" s="1032"/>
      <c r="AE104" s="1032"/>
      <c r="AF104" s="1032"/>
      <c r="AG104" s="1032"/>
      <c r="AH104" s="1032"/>
      <c r="AI104" s="1032"/>
      <c r="AJ104" s="1032"/>
      <c r="AK104" s="1032"/>
      <c r="AL104" s="1032"/>
      <c r="AM104" s="1032"/>
      <c r="AN104" s="1032"/>
      <c r="AO104" s="1032"/>
      <c r="AP104" s="1032"/>
      <c r="AQ104" s="1032"/>
      <c r="AR104" s="1032"/>
      <c r="AS104" s="1032"/>
      <c r="AT104" s="1032"/>
      <c r="AU104" s="1032"/>
      <c r="AV104" s="1032"/>
      <c r="AW104" s="1032"/>
      <c r="AX104" s="1032"/>
      <c r="AY104" s="1032"/>
      <c r="AZ104" s="1032"/>
      <c r="BA104" s="1032"/>
      <c r="BB104" s="1032"/>
      <c r="BC104" s="1032"/>
      <c r="BD104" s="1032"/>
      <c r="BE104" s="1032"/>
      <c r="BF104" s="1032"/>
      <c r="BG104" s="1032"/>
      <c r="BH104" s="1032"/>
      <c r="BI104" s="1032"/>
      <c r="BJ104" s="1032"/>
      <c r="BK104" s="1032"/>
      <c r="BL104" s="1032"/>
      <c r="BM104" s="1032"/>
      <c r="BN104" s="1032"/>
    </row>
    <row r="105" spans="1:66" ht="16.5">
      <c r="A105" s="1091" t="s">
        <v>11</v>
      </c>
      <c r="B105" s="1092">
        <v>8422.0300000000007</v>
      </c>
      <c r="C105" s="1041">
        <v>8070.02</v>
      </c>
      <c r="D105" s="1041">
        <v>7151.58</v>
      </c>
      <c r="E105" s="1092">
        <v>20461.55</v>
      </c>
      <c r="F105" s="1041">
        <v>17728.625</v>
      </c>
      <c r="G105" s="1041">
        <v>14191.63</v>
      </c>
      <c r="H105" s="1092">
        <v>1657.86</v>
      </c>
      <c r="I105" s="1041">
        <v>1673.75</v>
      </c>
      <c r="J105" s="1041">
        <v>1410.5</v>
      </c>
      <c r="K105" s="1092">
        <v>703.05</v>
      </c>
      <c r="L105" s="1041">
        <v>751.93</v>
      </c>
      <c r="M105" s="1041">
        <v>728.55</v>
      </c>
      <c r="N105" s="1092">
        <v>1742.62</v>
      </c>
      <c r="O105" s="1041">
        <v>1627.59</v>
      </c>
      <c r="P105" s="1041">
        <v>1300.98</v>
      </c>
      <c r="Q105" s="1092">
        <v>34.14</v>
      </c>
      <c r="R105" s="1041">
        <v>30.33</v>
      </c>
      <c r="S105" s="1041">
        <v>20.83</v>
      </c>
      <c r="T105" s="1032"/>
      <c r="U105" s="1032"/>
      <c r="V105" s="1032"/>
      <c r="W105" s="1032"/>
      <c r="X105" s="1032"/>
      <c r="Y105" s="1032"/>
      <c r="Z105" s="1032"/>
      <c r="AA105" s="1032"/>
      <c r="AB105" s="1032"/>
      <c r="AC105" s="1032"/>
      <c r="AD105" s="1032"/>
      <c r="AE105" s="1032"/>
      <c r="AF105" s="1032"/>
      <c r="AG105" s="1032"/>
      <c r="AH105" s="1032"/>
      <c r="AI105" s="1032"/>
      <c r="AJ105" s="1032"/>
      <c r="AK105" s="1032"/>
      <c r="AL105" s="1032"/>
      <c r="AM105" s="1032"/>
      <c r="AN105" s="1032"/>
      <c r="AO105" s="1032"/>
      <c r="AP105" s="1032"/>
      <c r="AQ105" s="1032"/>
      <c r="AR105" s="1032"/>
      <c r="AS105" s="1032"/>
      <c r="AT105" s="1032"/>
      <c r="AU105" s="1032"/>
      <c r="AV105" s="1032"/>
      <c r="AW105" s="1032"/>
      <c r="AX105" s="1032"/>
      <c r="AY105" s="1032"/>
      <c r="AZ105" s="1032"/>
      <c r="BA105" s="1032"/>
      <c r="BB105" s="1032"/>
      <c r="BC105" s="1032"/>
      <c r="BD105" s="1032"/>
      <c r="BE105" s="1032"/>
      <c r="BF105" s="1032"/>
      <c r="BG105" s="1032"/>
      <c r="BH105" s="1032"/>
      <c r="BI105" s="1032"/>
      <c r="BJ105" s="1032"/>
      <c r="BK105" s="1032"/>
      <c r="BL105" s="1032"/>
      <c r="BM105" s="1032"/>
      <c r="BN105" s="1032"/>
    </row>
    <row r="106" spans="1:66" ht="16.5">
      <c r="A106" s="1091" t="s">
        <v>12</v>
      </c>
      <c r="B106" s="1092">
        <v>8456.5499999999993</v>
      </c>
      <c r="C106" s="1041">
        <v>7662.24</v>
      </c>
      <c r="D106" s="1041">
        <v>6667.56</v>
      </c>
      <c r="E106" s="1092">
        <v>18705.57</v>
      </c>
      <c r="F106" s="1041">
        <v>16725.13</v>
      </c>
      <c r="G106" s="1041">
        <v>15656.79</v>
      </c>
      <c r="H106" s="1092">
        <v>1655.41</v>
      </c>
      <c r="I106" s="1041">
        <v>1583.3</v>
      </c>
      <c r="J106" s="1041">
        <v>1451.62</v>
      </c>
      <c r="K106" s="1092">
        <v>684.36</v>
      </c>
      <c r="L106" s="1041">
        <v>756.65</v>
      </c>
      <c r="M106" s="1041">
        <v>773.07</v>
      </c>
      <c r="N106" s="1092">
        <v>1673.77</v>
      </c>
      <c r="O106" s="1041">
        <v>1592.86</v>
      </c>
      <c r="P106" s="1041">
        <v>1336.08</v>
      </c>
      <c r="Q106" s="1092">
        <v>32.950000000000003</v>
      </c>
      <c r="R106" s="1041">
        <v>28.8</v>
      </c>
      <c r="S106" s="1041">
        <v>20.74</v>
      </c>
      <c r="T106" s="1032"/>
      <c r="U106" s="1032"/>
      <c r="V106" s="1032"/>
      <c r="W106" s="1032"/>
      <c r="X106" s="1032"/>
      <c r="Y106" s="1032"/>
      <c r="Z106" s="1032"/>
      <c r="AA106" s="1032"/>
      <c r="AB106" s="1032"/>
      <c r="AC106" s="1032"/>
      <c r="AD106" s="1032"/>
      <c r="AE106" s="1032"/>
      <c r="AF106" s="1032"/>
      <c r="AG106" s="1032"/>
      <c r="AH106" s="1032"/>
      <c r="AI106" s="1032"/>
      <c r="AJ106" s="1032"/>
      <c r="AK106" s="1032"/>
      <c r="AL106" s="1032"/>
      <c r="AM106" s="1032"/>
      <c r="AN106" s="1032"/>
      <c r="AO106" s="1032"/>
      <c r="AP106" s="1032"/>
      <c r="AQ106" s="1032"/>
      <c r="AR106" s="1032"/>
      <c r="AS106" s="1032"/>
      <c r="AT106" s="1032"/>
      <c r="AU106" s="1032"/>
      <c r="AV106" s="1032"/>
      <c r="AW106" s="1032"/>
      <c r="AX106" s="1032"/>
      <c r="AY106" s="1032"/>
      <c r="AZ106" s="1032"/>
      <c r="BA106" s="1032"/>
      <c r="BB106" s="1032"/>
      <c r="BC106" s="1032"/>
      <c r="BD106" s="1032"/>
      <c r="BE106" s="1032"/>
      <c r="BF106" s="1032"/>
      <c r="BG106" s="1032"/>
      <c r="BH106" s="1032"/>
      <c r="BI106" s="1032"/>
      <c r="BJ106" s="1032"/>
      <c r="BK106" s="1032"/>
      <c r="BL106" s="1032"/>
      <c r="BM106" s="1032"/>
      <c r="BN106" s="1032"/>
    </row>
    <row r="107" spans="1:66" ht="16.5">
      <c r="A107" s="1091" t="s">
        <v>13</v>
      </c>
      <c r="B107" s="1092">
        <v>8258.8807894736838</v>
      </c>
      <c r="C107" s="1041">
        <v>7202.97</v>
      </c>
      <c r="D107" s="1041"/>
      <c r="E107" s="1092">
        <v>17894.079210526317</v>
      </c>
      <c r="F107" s="1041">
        <v>15631.55</v>
      </c>
      <c r="G107" s="1041"/>
      <c r="H107" s="1092">
        <v>1584.89</v>
      </c>
      <c r="I107" s="1041">
        <v>1489.12</v>
      </c>
      <c r="J107" s="1041"/>
      <c r="K107" s="1092">
        <v>655.58</v>
      </c>
      <c r="L107" s="1041">
        <v>703.05</v>
      </c>
      <c r="M107" s="1041"/>
      <c r="N107" s="1092">
        <v>1650.07</v>
      </c>
      <c r="O107" s="1041">
        <v>1485.08</v>
      </c>
      <c r="P107" s="1041"/>
      <c r="Q107" s="1092">
        <v>31.55</v>
      </c>
      <c r="R107" s="1041">
        <v>25.2</v>
      </c>
      <c r="S107" s="1041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2"/>
      <c r="AD107" s="1032"/>
      <c r="AE107" s="1032"/>
      <c r="AF107" s="1032"/>
      <c r="AG107" s="1032"/>
      <c r="AH107" s="1032"/>
      <c r="AI107" s="1032"/>
      <c r="AJ107" s="1032"/>
      <c r="AK107" s="1032"/>
      <c r="AL107" s="1032"/>
      <c r="AM107" s="1032"/>
      <c r="AN107" s="1032"/>
      <c r="AO107" s="1032"/>
      <c r="AP107" s="1032"/>
      <c r="AQ107" s="1032"/>
      <c r="AR107" s="1032"/>
      <c r="AS107" s="1032"/>
      <c r="AT107" s="1032"/>
      <c r="AU107" s="1032"/>
      <c r="AV107" s="1032"/>
      <c r="AW107" s="1032"/>
      <c r="AX107" s="1032"/>
      <c r="AY107" s="1032"/>
      <c r="AZ107" s="1032"/>
      <c r="BA107" s="1032"/>
      <c r="BB107" s="1032"/>
      <c r="BC107" s="1032"/>
      <c r="BD107" s="1032"/>
      <c r="BE107" s="1032"/>
      <c r="BF107" s="1032"/>
      <c r="BG107" s="1032"/>
      <c r="BH107" s="1032"/>
      <c r="BI107" s="1032"/>
      <c r="BJ107" s="1032"/>
      <c r="BK107" s="1032"/>
      <c r="BL107" s="1032"/>
      <c r="BM107" s="1032"/>
      <c r="BN107" s="1032"/>
    </row>
    <row r="108" spans="1:66" ht="16.5">
      <c r="A108" s="1091" t="s">
        <v>14</v>
      </c>
      <c r="B108" s="1092">
        <v>7919.2859090909096</v>
      </c>
      <c r="C108" s="1041">
        <v>7228.62</v>
      </c>
      <c r="D108" s="1041"/>
      <c r="E108" s="1092">
        <v>17017.385000000002</v>
      </c>
      <c r="F108" s="1041">
        <v>14947.98</v>
      </c>
      <c r="G108" s="1041"/>
      <c r="H108" s="1092">
        <v>1468</v>
      </c>
      <c r="I108" s="1041">
        <v>1474.9</v>
      </c>
      <c r="J108" s="1041"/>
      <c r="K108" s="1092">
        <v>618.04999999999995</v>
      </c>
      <c r="L108" s="1041">
        <v>720.19</v>
      </c>
      <c r="M108" s="1041"/>
      <c r="N108" s="1092">
        <v>1585.5</v>
      </c>
      <c r="O108" s="1041">
        <v>1413.87</v>
      </c>
      <c r="P108" s="1041"/>
      <c r="Q108" s="1092">
        <v>28.67</v>
      </c>
      <c r="R108" s="1041">
        <v>23.01</v>
      </c>
      <c r="S108" s="1041"/>
      <c r="T108" s="1032"/>
      <c r="U108" s="1032"/>
      <c r="V108" s="1032"/>
      <c r="W108" s="1032"/>
      <c r="X108" s="1032"/>
      <c r="Y108" s="1032"/>
      <c r="Z108" s="1032"/>
      <c r="AA108" s="1032"/>
      <c r="AB108" s="1032"/>
      <c r="AC108" s="1032"/>
      <c r="AD108" s="1032"/>
      <c r="AE108" s="1032"/>
      <c r="AF108" s="1032"/>
      <c r="AG108" s="1032"/>
      <c r="AH108" s="1032"/>
      <c r="AI108" s="1032"/>
      <c r="AJ108" s="1032"/>
      <c r="AK108" s="1032"/>
      <c r="AL108" s="1032"/>
      <c r="AM108" s="1032"/>
      <c r="AN108" s="1032"/>
      <c r="AO108" s="1032"/>
      <c r="AP108" s="1032"/>
      <c r="AQ108" s="1032"/>
      <c r="AR108" s="1032"/>
      <c r="AS108" s="1032"/>
      <c r="AT108" s="1032"/>
      <c r="AU108" s="1032"/>
      <c r="AV108" s="1032"/>
      <c r="AW108" s="1032"/>
      <c r="AX108" s="1032"/>
      <c r="AY108" s="1032"/>
      <c r="AZ108" s="1032"/>
      <c r="BA108" s="1032"/>
      <c r="BB108" s="1032"/>
      <c r="BC108" s="1032"/>
      <c r="BD108" s="1032"/>
      <c r="BE108" s="1032"/>
      <c r="BF108" s="1032"/>
      <c r="BG108" s="1032"/>
      <c r="BH108" s="1032"/>
      <c r="BI108" s="1032"/>
      <c r="BJ108" s="1032"/>
      <c r="BK108" s="1032"/>
      <c r="BL108" s="1032"/>
      <c r="BM108" s="1032"/>
      <c r="BN108" s="1032"/>
    </row>
    <row r="109" spans="1:66" ht="16.5">
      <c r="A109" s="1091" t="s">
        <v>15</v>
      </c>
      <c r="B109" s="1093">
        <v>7419.7876315789472</v>
      </c>
      <c r="C109" s="1041">
        <v>7003.7150000000001</v>
      </c>
      <c r="D109" s="1041"/>
      <c r="E109" s="1093">
        <v>16535.790263157895</v>
      </c>
      <c r="F109" s="1041">
        <v>14266.875</v>
      </c>
      <c r="G109" s="1041"/>
      <c r="H109" s="1093">
        <v>1447.74</v>
      </c>
      <c r="I109" s="1041">
        <v>1430.23</v>
      </c>
      <c r="J109" s="1041"/>
      <c r="K109" s="1093">
        <v>613.11</v>
      </c>
      <c r="L109" s="1041">
        <v>713.68</v>
      </c>
      <c r="M109" s="1041"/>
      <c r="N109" s="1093">
        <v>1596.7</v>
      </c>
      <c r="O109" s="1041">
        <v>1342.36</v>
      </c>
      <c r="P109" s="1041"/>
      <c r="Q109" s="1093">
        <v>28.05</v>
      </c>
      <c r="R109" s="1041">
        <v>21.11</v>
      </c>
      <c r="S109" s="1041"/>
      <c r="T109" s="1032"/>
      <c r="U109" s="1032"/>
      <c r="V109" s="1032"/>
      <c r="W109" s="1032"/>
      <c r="X109" s="1032"/>
      <c r="Y109" s="1032"/>
      <c r="Z109" s="1032"/>
      <c r="AA109" s="1032"/>
      <c r="AB109" s="1032"/>
      <c r="AC109" s="1032"/>
      <c r="AD109" s="1032"/>
      <c r="AE109" s="1032"/>
      <c r="AF109" s="1032"/>
      <c r="AG109" s="1032"/>
      <c r="AH109" s="1032"/>
      <c r="AI109" s="1032"/>
      <c r="AJ109" s="1032"/>
      <c r="AK109" s="1032"/>
      <c r="AL109" s="1032"/>
      <c r="AM109" s="1032"/>
      <c r="AN109" s="1032"/>
      <c r="AO109" s="1032"/>
      <c r="AP109" s="1032"/>
      <c r="AQ109" s="1032"/>
      <c r="AR109" s="1032"/>
      <c r="AS109" s="1032"/>
      <c r="AT109" s="1032"/>
      <c r="AU109" s="1032"/>
      <c r="AV109" s="1032"/>
      <c r="AW109" s="1032"/>
      <c r="AX109" s="1032"/>
      <c r="AY109" s="1032"/>
      <c r="AZ109" s="1032"/>
      <c r="BA109" s="1032"/>
      <c r="BB109" s="1032"/>
      <c r="BC109" s="1032"/>
      <c r="BD109" s="1032"/>
      <c r="BE109" s="1032"/>
      <c r="BF109" s="1032"/>
      <c r="BG109" s="1032"/>
      <c r="BH109" s="1032"/>
      <c r="BI109" s="1032"/>
      <c r="BJ109" s="1032"/>
      <c r="BK109" s="1032"/>
      <c r="BL109" s="1032"/>
      <c r="BM109" s="1032"/>
      <c r="BN109" s="1032"/>
    </row>
    <row r="110" spans="1:66" ht="16.5">
      <c r="A110" s="1091" t="s">
        <v>128</v>
      </c>
      <c r="B110" s="1093">
        <v>7588.7</v>
      </c>
      <c r="C110" s="1041">
        <v>6892.5091304347825</v>
      </c>
      <c r="D110" s="1041"/>
      <c r="E110" s="1093">
        <v>16155.1</v>
      </c>
      <c r="F110" s="1041">
        <v>13702.174999999999</v>
      </c>
      <c r="G110" s="1041"/>
      <c r="H110" s="1093">
        <v>1425.8</v>
      </c>
      <c r="I110" s="1041">
        <v>1401.48</v>
      </c>
      <c r="J110" s="1041"/>
      <c r="K110" s="1093">
        <v>579.5</v>
      </c>
      <c r="L110" s="1041">
        <v>718.02</v>
      </c>
      <c r="M110" s="1041"/>
      <c r="N110" s="1093">
        <v>1593.9</v>
      </c>
      <c r="O110" s="1041">
        <v>1286.72</v>
      </c>
      <c r="P110" s="1041"/>
      <c r="Q110" s="1093">
        <v>27.4</v>
      </c>
      <c r="R110" s="1041">
        <v>19.71</v>
      </c>
      <c r="S110" s="1041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2"/>
      <c r="AD110" s="1032"/>
      <c r="AE110" s="1032"/>
      <c r="AF110" s="1032"/>
      <c r="AG110" s="1032"/>
      <c r="AH110" s="1032"/>
      <c r="AI110" s="1032"/>
      <c r="AJ110" s="1032"/>
      <c r="AK110" s="1032"/>
      <c r="AL110" s="1032"/>
      <c r="AM110" s="1032"/>
      <c r="AN110" s="1032"/>
      <c r="AO110" s="1032"/>
      <c r="AP110" s="1032"/>
      <c r="AQ110" s="1032"/>
      <c r="AR110" s="1032"/>
      <c r="AS110" s="1032"/>
      <c r="AT110" s="1032"/>
      <c r="AU110" s="1032"/>
      <c r="AV110" s="1032"/>
      <c r="AW110" s="1032"/>
      <c r="AX110" s="1032"/>
      <c r="AY110" s="1032"/>
      <c r="AZ110" s="1032"/>
      <c r="BA110" s="1032"/>
      <c r="BB110" s="1032"/>
      <c r="BC110" s="1032"/>
      <c r="BD110" s="1032"/>
      <c r="BE110" s="1032"/>
      <c r="BF110" s="1032"/>
      <c r="BG110" s="1032"/>
      <c r="BH110" s="1032"/>
      <c r="BI110" s="1032"/>
      <c r="BJ110" s="1032"/>
      <c r="BK110" s="1032"/>
      <c r="BL110" s="1032"/>
      <c r="BM110" s="1032"/>
      <c r="BN110" s="1032"/>
    </row>
    <row r="111" spans="1:66" ht="16.5">
      <c r="A111" s="1047" t="s">
        <v>136</v>
      </c>
      <c r="B111" s="1094">
        <v>7491.9</v>
      </c>
      <c r="C111" s="1041">
        <v>7181.88</v>
      </c>
      <c r="D111" s="1041"/>
      <c r="E111" s="1094">
        <v>15653.638636363636</v>
      </c>
      <c r="F111" s="1041">
        <v>14278.22</v>
      </c>
      <c r="G111" s="1041"/>
      <c r="H111" s="1094">
        <v>1449.4</v>
      </c>
      <c r="I111" s="1041">
        <v>1494.1</v>
      </c>
      <c r="J111" s="1041"/>
      <c r="K111" s="1094">
        <v>600.20000000000005</v>
      </c>
      <c r="L111" s="1041">
        <v>740.57</v>
      </c>
      <c r="M111" s="1041"/>
      <c r="N111" s="1094">
        <v>1626</v>
      </c>
      <c r="O111" s="1041">
        <v>1347.1</v>
      </c>
      <c r="P111" s="1041"/>
      <c r="Q111" s="1094">
        <v>28.7</v>
      </c>
      <c r="R111" s="1041">
        <v>21.84</v>
      </c>
      <c r="S111" s="1041"/>
      <c r="T111" s="1032"/>
      <c r="U111" s="1032"/>
      <c r="V111" s="1032"/>
      <c r="W111" s="1032"/>
      <c r="X111" s="1032"/>
      <c r="Y111" s="1032"/>
      <c r="Z111" s="1032"/>
      <c r="AA111" s="1032"/>
      <c r="AB111" s="1032"/>
      <c r="AC111" s="1032"/>
      <c r="AD111" s="1032"/>
      <c r="AE111" s="1032"/>
      <c r="AF111" s="1032"/>
      <c r="AG111" s="1032"/>
      <c r="AH111" s="1032"/>
      <c r="AI111" s="1032"/>
      <c r="AJ111" s="1032"/>
      <c r="AK111" s="1032"/>
      <c r="AL111" s="1032"/>
      <c r="AM111" s="1032"/>
      <c r="AN111" s="1032"/>
      <c r="AO111" s="1032"/>
      <c r="AP111" s="1032"/>
      <c r="AQ111" s="1032"/>
      <c r="AR111" s="1032"/>
      <c r="AS111" s="1032"/>
      <c r="AT111" s="1032"/>
      <c r="AU111" s="1032"/>
      <c r="AV111" s="1032"/>
      <c r="AW111" s="1032"/>
      <c r="AX111" s="1032"/>
      <c r="AY111" s="1032"/>
      <c r="AZ111" s="1032"/>
      <c r="BA111" s="1032"/>
      <c r="BB111" s="1032"/>
      <c r="BC111" s="1032"/>
      <c r="BD111" s="1032"/>
      <c r="BE111" s="1032"/>
      <c r="BF111" s="1032"/>
      <c r="BG111" s="1032"/>
      <c r="BH111" s="1032"/>
      <c r="BI111" s="1032"/>
      <c r="BJ111" s="1032"/>
      <c r="BK111" s="1032"/>
      <c r="BL111" s="1032"/>
      <c r="BM111" s="1032"/>
      <c r="BN111" s="1032"/>
    </row>
    <row r="112" spans="1:66" ht="16.5">
      <c r="A112" s="1047" t="s">
        <v>142</v>
      </c>
      <c r="B112" s="1094">
        <v>8068</v>
      </c>
      <c r="C112" s="1041">
        <v>7161.11</v>
      </c>
      <c r="D112" s="1041"/>
      <c r="E112" s="1094">
        <v>17213</v>
      </c>
      <c r="F112" s="1041">
        <v>13776.19</v>
      </c>
      <c r="G112" s="1041"/>
      <c r="H112" s="1094">
        <v>1623.7</v>
      </c>
      <c r="I112" s="1041">
        <v>1456.86</v>
      </c>
      <c r="J112" s="1041"/>
      <c r="K112" s="1094">
        <v>657.9</v>
      </c>
      <c r="L112" s="1041">
        <v>709.14</v>
      </c>
      <c r="M112" s="1041"/>
      <c r="N112" s="1094">
        <v>1744.5</v>
      </c>
      <c r="O112" s="1041">
        <v>1348.8</v>
      </c>
      <c r="P112" s="1041"/>
      <c r="Q112" s="1094">
        <v>33.6</v>
      </c>
      <c r="R112" s="1041">
        <v>22.56</v>
      </c>
      <c r="S112" s="1041"/>
      <c r="T112" s="1032"/>
      <c r="U112" s="1032"/>
      <c r="V112" s="1032"/>
      <c r="W112" s="1032"/>
      <c r="X112" s="1032"/>
      <c r="Y112" s="1032"/>
      <c r="Z112" s="1032"/>
      <c r="AA112" s="1032"/>
      <c r="AB112" s="1032"/>
      <c r="AC112" s="1032"/>
      <c r="AD112" s="1032"/>
      <c r="AE112" s="1032"/>
      <c r="AF112" s="1032"/>
      <c r="AG112" s="1032"/>
      <c r="AH112" s="1032"/>
      <c r="AI112" s="1032"/>
      <c r="AJ112" s="1032"/>
      <c r="AK112" s="1032"/>
      <c r="AL112" s="1032"/>
      <c r="AM112" s="1032"/>
      <c r="AN112" s="1032"/>
      <c r="AO112" s="1032"/>
      <c r="AP112" s="1032"/>
      <c r="AQ112" s="1032"/>
      <c r="AR112" s="1032"/>
      <c r="AS112" s="1032"/>
      <c r="AT112" s="1032"/>
      <c r="AU112" s="1032"/>
      <c r="AV112" s="1032"/>
      <c r="AW112" s="1032"/>
      <c r="AX112" s="1032"/>
      <c r="AY112" s="1032"/>
      <c r="AZ112" s="1032"/>
      <c r="BA112" s="1032"/>
      <c r="BB112" s="1032"/>
      <c r="BC112" s="1032"/>
      <c r="BD112" s="1032"/>
      <c r="BE112" s="1032"/>
      <c r="BF112" s="1032"/>
      <c r="BG112" s="1032"/>
      <c r="BH112" s="1032"/>
      <c r="BI112" s="1032"/>
      <c r="BJ112" s="1032"/>
      <c r="BK112" s="1032"/>
      <c r="BL112" s="1032"/>
      <c r="BM112" s="1032"/>
      <c r="BN112" s="1032"/>
    </row>
    <row r="113" spans="1:66" ht="16.5">
      <c r="A113" s="1047" t="s">
        <v>143</v>
      </c>
      <c r="B113" s="1094">
        <v>8069.08</v>
      </c>
      <c r="C113" s="1041">
        <v>7188.38</v>
      </c>
      <c r="D113" s="1041"/>
      <c r="E113" s="1094">
        <v>17242.169999999998</v>
      </c>
      <c r="F113" s="1041">
        <v>14066.41</v>
      </c>
      <c r="G113" s="1041"/>
      <c r="H113" s="1094">
        <v>1635.83</v>
      </c>
      <c r="I113" s="1041">
        <v>1413.48</v>
      </c>
      <c r="J113" s="1041"/>
      <c r="K113" s="1094">
        <v>633.37</v>
      </c>
      <c r="L113" s="1041">
        <v>724.61</v>
      </c>
      <c r="M113" s="1041"/>
      <c r="N113" s="1094">
        <v>1747.01</v>
      </c>
      <c r="O113" s="1041">
        <v>1316.18</v>
      </c>
      <c r="P113" s="1041"/>
      <c r="Q113" s="1094">
        <v>33.19</v>
      </c>
      <c r="R113" s="1041">
        <v>21.92</v>
      </c>
      <c r="S113" s="1041"/>
      <c r="T113" s="1032"/>
      <c r="U113" s="1032"/>
      <c r="V113" s="1032"/>
      <c r="W113" s="1032"/>
      <c r="X113" s="1032"/>
      <c r="Y113" s="1032"/>
      <c r="Z113" s="1032"/>
      <c r="AA113" s="1032"/>
      <c r="AB113" s="1032"/>
      <c r="AC113" s="1032"/>
      <c r="AD113" s="1032"/>
      <c r="AE113" s="1032"/>
      <c r="AF113" s="1032"/>
      <c r="AG113" s="1032"/>
      <c r="AH113" s="1032"/>
      <c r="AI113" s="1032"/>
      <c r="AJ113" s="1032"/>
      <c r="AK113" s="1032"/>
      <c r="AL113" s="1032"/>
      <c r="AM113" s="1032"/>
      <c r="AN113" s="1032"/>
      <c r="AO113" s="1032"/>
      <c r="AP113" s="1032"/>
      <c r="AQ113" s="1032"/>
      <c r="AR113" s="1032"/>
      <c r="AS113" s="1032"/>
      <c r="AT113" s="1032"/>
      <c r="AU113" s="1032"/>
      <c r="AV113" s="1032"/>
      <c r="AW113" s="1032"/>
      <c r="AX113" s="1032"/>
      <c r="AY113" s="1032"/>
      <c r="AZ113" s="1032"/>
      <c r="BA113" s="1032"/>
      <c r="BB113" s="1032"/>
      <c r="BC113" s="1032"/>
      <c r="BD113" s="1032"/>
      <c r="BE113" s="1032"/>
      <c r="BF113" s="1032"/>
      <c r="BG113" s="1032"/>
      <c r="BH113" s="1032"/>
      <c r="BI113" s="1032"/>
      <c r="BJ113" s="1032"/>
      <c r="BK113" s="1032"/>
      <c r="BL113" s="1032"/>
      <c r="BM113" s="1032"/>
      <c r="BN113" s="1032"/>
    </row>
    <row r="114" spans="1:66" ht="16.5">
      <c r="A114" s="1047" t="s">
        <v>148</v>
      </c>
      <c r="B114" s="1094">
        <v>7693.92</v>
      </c>
      <c r="C114" s="1041">
        <v>7066.06</v>
      </c>
      <c r="D114" s="1041"/>
      <c r="E114" s="1094">
        <v>16293.18</v>
      </c>
      <c r="F114" s="1041">
        <v>13725.12</v>
      </c>
      <c r="G114" s="1041"/>
      <c r="H114" s="1094">
        <v>1576.36</v>
      </c>
      <c r="I114" s="1041">
        <v>1420.19</v>
      </c>
      <c r="J114" s="1041"/>
      <c r="K114" s="1094">
        <v>636.5</v>
      </c>
      <c r="L114" s="1041">
        <v>733.36</v>
      </c>
      <c r="M114" s="1041"/>
      <c r="N114" s="1094">
        <v>1721.13</v>
      </c>
      <c r="O114" s="1041">
        <v>1276.45</v>
      </c>
      <c r="P114" s="1041"/>
      <c r="Q114" s="1094">
        <v>32.770000000000003</v>
      </c>
      <c r="R114" s="1041">
        <v>20.77</v>
      </c>
      <c r="S114" s="1041"/>
      <c r="T114" s="1032"/>
      <c r="U114" s="1032"/>
      <c r="V114" s="1032"/>
      <c r="W114" s="1032"/>
      <c r="X114" s="1032"/>
      <c r="Y114" s="1032"/>
      <c r="Z114" s="1032"/>
      <c r="AA114" s="1032"/>
      <c r="AB114" s="1032"/>
      <c r="AC114" s="1032"/>
      <c r="AD114" s="1032"/>
      <c r="AE114" s="1032"/>
      <c r="AF114" s="1032"/>
      <c r="AG114" s="1032"/>
      <c r="AH114" s="1032"/>
      <c r="AI114" s="1032"/>
      <c r="AJ114" s="1032"/>
      <c r="AK114" s="1032"/>
      <c r="AL114" s="1032"/>
      <c r="AM114" s="1032"/>
      <c r="AN114" s="1032"/>
      <c r="AO114" s="1032"/>
      <c r="AP114" s="1032"/>
      <c r="AQ114" s="1032"/>
      <c r="AR114" s="1032"/>
      <c r="AS114" s="1032"/>
      <c r="AT114" s="1032"/>
      <c r="AU114" s="1032"/>
      <c r="AV114" s="1032"/>
      <c r="AW114" s="1032"/>
      <c r="AX114" s="1032"/>
      <c r="AY114" s="1032"/>
      <c r="AZ114" s="1032"/>
      <c r="BA114" s="1032"/>
      <c r="BB114" s="1032"/>
      <c r="BC114" s="1032"/>
      <c r="BD114" s="1032"/>
      <c r="BE114" s="1032"/>
      <c r="BF114" s="1032"/>
      <c r="BG114" s="1032"/>
      <c r="BH114" s="1032"/>
      <c r="BI114" s="1032"/>
      <c r="BJ114" s="1032"/>
      <c r="BK114" s="1032"/>
      <c r="BL114" s="1032"/>
      <c r="BM114" s="1032"/>
      <c r="BN114" s="1032"/>
    </row>
    <row r="115" spans="1:66" ht="16.5">
      <c r="A115" s="1047" t="s">
        <v>149</v>
      </c>
      <c r="B115" s="1094">
        <v>7962.09</v>
      </c>
      <c r="C115" s="1041">
        <v>7202.5499999999993</v>
      </c>
      <c r="D115" s="1041"/>
      <c r="E115" s="1094">
        <v>17403.95</v>
      </c>
      <c r="F115" s="1041">
        <v>13911.125</v>
      </c>
      <c r="G115" s="1041"/>
      <c r="H115" s="1094">
        <v>1585.42</v>
      </c>
      <c r="I115" s="1041">
        <v>1357.1</v>
      </c>
      <c r="J115" s="1041"/>
      <c r="K115" s="1094">
        <v>691.32</v>
      </c>
      <c r="L115" s="1041">
        <v>718.2</v>
      </c>
      <c r="M115" s="1041"/>
      <c r="N115" s="1094">
        <v>1658.87</v>
      </c>
      <c r="O115" s="1041">
        <v>1222.76</v>
      </c>
      <c r="P115" s="1041"/>
      <c r="Q115" s="1094">
        <v>31.96</v>
      </c>
      <c r="R115" s="1041">
        <v>19.61</v>
      </c>
      <c r="S115" s="1041"/>
      <c r="T115" s="1032"/>
      <c r="U115" s="1032"/>
      <c r="V115" s="1032"/>
      <c r="W115" s="1032"/>
      <c r="X115" s="1032"/>
      <c r="Y115" s="1032"/>
      <c r="Z115" s="1032"/>
      <c r="AA115" s="1032"/>
      <c r="AB115" s="1032"/>
      <c r="AC115" s="1032"/>
      <c r="AD115" s="1032"/>
      <c r="AE115" s="1032"/>
      <c r="AF115" s="1032"/>
      <c r="AG115" s="1032"/>
      <c r="AH115" s="1032"/>
      <c r="AI115" s="1032"/>
      <c r="AJ115" s="1032"/>
      <c r="AK115" s="1032"/>
      <c r="AL115" s="1032"/>
      <c r="AM115" s="1032"/>
      <c r="AN115" s="1032"/>
      <c r="AO115" s="1032"/>
      <c r="AP115" s="1032"/>
      <c r="AQ115" s="1032"/>
      <c r="AR115" s="1032"/>
      <c r="AS115" s="1032"/>
      <c r="AT115" s="1032"/>
      <c r="AU115" s="1032"/>
      <c r="AV115" s="1032"/>
      <c r="AW115" s="1032"/>
      <c r="AX115" s="1032"/>
      <c r="AY115" s="1032"/>
      <c r="AZ115" s="1032"/>
      <c r="BA115" s="1032"/>
      <c r="BB115" s="1032"/>
      <c r="BC115" s="1032"/>
      <c r="BD115" s="1032"/>
      <c r="BE115" s="1032"/>
      <c r="BF115" s="1032"/>
      <c r="BG115" s="1032"/>
      <c r="BH115" s="1032"/>
      <c r="BI115" s="1032"/>
      <c r="BJ115" s="1032"/>
      <c r="BK115" s="1032"/>
      <c r="BL115" s="1032"/>
      <c r="BM115" s="1032"/>
      <c r="BN115" s="1032"/>
    </row>
    <row r="116" spans="1:66">
      <c r="A116" s="1032"/>
      <c r="B116" s="1032"/>
      <c r="C116" s="1032"/>
      <c r="D116" s="1032"/>
      <c r="E116" s="1032"/>
      <c r="F116" s="1032"/>
      <c r="G116" s="1032"/>
      <c r="H116" s="1032"/>
      <c r="I116" s="1032"/>
      <c r="J116" s="1032"/>
      <c r="K116" s="1032"/>
      <c r="L116" s="1032"/>
      <c r="M116" s="1032"/>
      <c r="N116" s="1032"/>
      <c r="O116" s="1032"/>
      <c r="P116" s="1032"/>
      <c r="Q116" s="1032"/>
      <c r="R116" s="1032"/>
      <c r="S116" s="1032"/>
      <c r="T116" s="1032"/>
      <c r="U116" s="1032"/>
      <c r="V116" s="1032"/>
      <c r="W116" s="1032"/>
      <c r="X116" s="1032"/>
      <c r="Y116" s="1032"/>
      <c r="Z116" s="1032"/>
      <c r="AA116" s="1032"/>
      <c r="AB116" s="1032"/>
      <c r="AC116" s="1032"/>
      <c r="AD116" s="1032"/>
      <c r="AE116" s="1032"/>
      <c r="AF116" s="1032"/>
      <c r="AG116" s="1032"/>
      <c r="AH116" s="1032"/>
      <c r="AI116" s="1032"/>
      <c r="AJ116" s="1032"/>
      <c r="AK116" s="1032"/>
      <c r="AL116" s="1032"/>
      <c r="AM116" s="1032"/>
      <c r="AN116" s="1032"/>
      <c r="AO116" s="1032"/>
      <c r="AP116" s="1032"/>
      <c r="AQ116" s="1032"/>
      <c r="AR116" s="1032"/>
      <c r="AS116" s="1032"/>
      <c r="AT116" s="1032"/>
      <c r="AU116" s="1032"/>
      <c r="AV116" s="1032"/>
      <c r="AW116" s="1032"/>
      <c r="AX116" s="1032"/>
      <c r="AY116" s="1032"/>
      <c r="AZ116" s="1032"/>
      <c r="BA116" s="1032"/>
      <c r="BB116" s="1032"/>
      <c r="BC116" s="1032"/>
      <c r="BD116" s="1032"/>
      <c r="BE116" s="1032"/>
      <c r="BF116" s="1032"/>
      <c r="BG116" s="1032"/>
      <c r="BH116" s="1032"/>
      <c r="BI116" s="1032"/>
      <c r="BJ116" s="1032"/>
      <c r="BK116" s="1032"/>
      <c r="BL116" s="1032"/>
      <c r="BM116" s="1032"/>
      <c r="BN116" s="1032"/>
    </row>
    <row r="117" spans="1:66">
      <c r="A117" s="1032"/>
      <c r="B117" s="1032"/>
      <c r="C117" s="1032"/>
      <c r="D117" s="1032"/>
      <c r="E117" s="1032"/>
      <c r="F117" s="1032"/>
      <c r="G117" s="1032"/>
      <c r="H117" s="1032"/>
      <c r="I117" s="1032"/>
      <c r="J117" s="1032"/>
      <c r="K117" s="1032"/>
      <c r="L117" s="1032"/>
      <c r="M117" s="1032"/>
      <c r="N117" s="1032"/>
      <c r="O117" s="1032"/>
      <c r="P117" s="1032"/>
      <c r="Q117" s="1032"/>
      <c r="R117" s="1032"/>
      <c r="S117" s="1032"/>
      <c r="T117" s="1032"/>
      <c r="U117" s="1032"/>
      <c r="V117" s="1032"/>
      <c r="W117" s="1032"/>
      <c r="X117" s="1032"/>
      <c r="Y117" s="1032"/>
      <c r="Z117" s="1032"/>
      <c r="AA117" s="1032"/>
      <c r="AB117" s="1032"/>
      <c r="AC117" s="1032"/>
      <c r="AD117" s="1032"/>
      <c r="AE117" s="1032"/>
      <c r="AF117" s="1032"/>
      <c r="AG117" s="1032"/>
      <c r="AH117" s="1032"/>
      <c r="AI117" s="1032"/>
      <c r="AJ117" s="1032"/>
      <c r="AK117" s="1032"/>
      <c r="AL117" s="1032"/>
      <c r="AM117" s="1032"/>
      <c r="AN117" s="1032"/>
      <c r="AO117" s="1032"/>
      <c r="AP117" s="1032"/>
      <c r="AQ117" s="1032"/>
      <c r="AR117" s="1032"/>
      <c r="AS117" s="1032"/>
      <c r="AT117" s="1032"/>
      <c r="AU117" s="1032"/>
      <c r="AV117" s="1032"/>
      <c r="AW117" s="1032"/>
      <c r="AX117" s="1032"/>
      <c r="AY117" s="1032"/>
      <c r="AZ117" s="1032"/>
      <c r="BA117" s="1032"/>
      <c r="BB117" s="1032"/>
      <c r="BC117" s="1032"/>
      <c r="BD117" s="1032"/>
      <c r="BE117" s="1032"/>
      <c r="BF117" s="1032"/>
      <c r="BG117" s="1032"/>
      <c r="BH117" s="1032"/>
      <c r="BI117" s="1032"/>
      <c r="BJ117" s="1032"/>
      <c r="BK117" s="1032"/>
      <c r="BL117" s="1032"/>
      <c r="BM117" s="1032"/>
      <c r="BN117" s="1032"/>
    </row>
    <row r="118" spans="1:66">
      <c r="A118" s="1032"/>
      <c r="B118" s="1032"/>
      <c r="C118" s="1032"/>
      <c r="D118" s="1032"/>
      <c r="E118" s="1032"/>
      <c r="F118" s="1032"/>
      <c r="G118" s="1032"/>
      <c r="H118" s="1032"/>
      <c r="I118" s="1032"/>
      <c r="J118" s="1032"/>
      <c r="K118" s="1032"/>
      <c r="L118" s="1032"/>
      <c r="M118" s="1032"/>
      <c r="N118" s="1032"/>
      <c r="O118" s="1032"/>
      <c r="P118" s="1032"/>
      <c r="Q118" s="1032"/>
      <c r="R118" s="1032"/>
      <c r="S118" s="1032"/>
      <c r="T118" s="1032"/>
      <c r="U118" s="1032"/>
      <c r="V118" s="1032"/>
      <c r="W118" s="1032"/>
      <c r="X118" s="1032"/>
      <c r="Y118" s="1032"/>
      <c r="Z118" s="1032"/>
      <c r="AA118" s="1032"/>
      <c r="AB118" s="1032"/>
      <c r="AC118" s="1032"/>
      <c r="AD118" s="1032"/>
      <c r="AE118" s="1032"/>
      <c r="AF118" s="1032"/>
      <c r="AG118" s="1032"/>
      <c r="AH118" s="1032"/>
      <c r="AI118" s="1032"/>
      <c r="AJ118" s="1032"/>
      <c r="AK118" s="1032"/>
      <c r="AL118" s="1032"/>
      <c r="AM118" s="1032"/>
      <c r="AN118" s="1032"/>
      <c r="AO118" s="1032"/>
      <c r="AP118" s="1032"/>
      <c r="AQ118" s="1032"/>
      <c r="AR118" s="1032"/>
      <c r="AS118" s="1032"/>
      <c r="AT118" s="1032"/>
      <c r="AU118" s="1032"/>
      <c r="AV118" s="1032"/>
      <c r="AW118" s="1032"/>
      <c r="AX118" s="1032"/>
      <c r="AY118" s="1032"/>
      <c r="AZ118" s="1032"/>
      <c r="BA118" s="1032"/>
      <c r="BB118" s="1032"/>
      <c r="BC118" s="1032"/>
      <c r="BD118" s="1032"/>
      <c r="BE118" s="1032"/>
      <c r="BF118" s="1032"/>
      <c r="BG118" s="1032"/>
      <c r="BH118" s="1032"/>
      <c r="BI118" s="1032"/>
      <c r="BJ118" s="1032"/>
      <c r="BK118" s="1032"/>
      <c r="BL118" s="1032"/>
      <c r="BM118" s="1032"/>
      <c r="BN118" s="1032"/>
    </row>
    <row r="119" spans="1:66">
      <c r="A119" s="1032"/>
      <c r="B119" s="1032"/>
      <c r="C119" s="1032"/>
      <c r="D119" s="1032"/>
      <c r="E119" s="1032"/>
      <c r="F119" s="1032"/>
      <c r="G119" s="1032"/>
      <c r="H119" s="1032"/>
      <c r="I119" s="1032"/>
      <c r="J119" s="1032"/>
      <c r="K119" s="1032"/>
      <c r="L119" s="1032"/>
      <c r="M119" s="1032"/>
      <c r="N119" s="1032"/>
      <c r="O119" s="1032"/>
      <c r="P119" s="1032"/>
      <c r="Q119" s="1032"/>
      <c r="R119" s="1032"/>
      <c r="S119" s="1032"/>
      <c r="T119" s="1032"/>
      <c r="U119" s="1032"/>
      <c r="V119" s="1032"/>
      <c r="W119" s="1032"/>
      <c r="X119" s="1032"/>
      <c r="Y119" s="1032"/>
      <c r="Z119" s="1032"/>
      <c r="AA119" s="1032"/>
      <c r="AB119" s="1032"/>
      <c r="AC119" s="1032"/>
      <c r="AD119" s="1032"/>
      <c r="AE119" s="1032"/>
      <c r="AF119" s="1032"/>
      <c r="AG119" s="1032"/>
      <c r="AH119" s="1032"/>
      <c r="AI119" s="1032"/>
      <c r="AJ119" s="1032"/>
      <c r="AK119" s="1032"/>
      <c r="AL119" s="1032"/>
      <c r="AM119" s="1032"/>
      <c r="AN119" s="1032"/>
      <c r="AO119" s="1032"/>
      <c r="AP119" s="1032"/>
      <c r="AQ119" s="1032"/>
      <c r="AR119" s="1032"/>
      <c r="AS119" s="1032"/>
      <c r="AT119" s="1032"/>
      <c r="AU119" s="1032"/>
      <c r="AV119" s="1032"/>
      <c r="AW119" s="1032"/>
      <c r="AX119" s="1032"/>
      <c r="AY119" s="1032"/>
      <c r="AZ119" s="1032"/>
      <c r="BA119" s="1032"/>
      <c r="BB119" s="1032"/>
      <c r="BC119" s="1032"/>
      <c r="BD119" s="1032"/>
      <c r="BE119" s="1032"/>
      <c r="BF119" s="1032"/>
      <c r="BG119" s="1032"/>
      <c r="BH119" s="1032"/>
      <c r="BI119" s="1032"/>
      <c r="BJ119" s="1032"/>
      <c r="BK119" s="1032"/>
      <c r="BL119" s="1032"/>
      <c r="BM119" s="1032"/>
      <c r="BN119" s="1032"/>
    </row>
    <row r="120" spans="1:66">
      <c r="A120" s="1032"/>
      <c r="B120" s="1032"/>
      <c r="C120" s="1032"/>
      <c r="D120" s="1032"/>
      <c r="E120" s="1032"/>
      <c r="F120" s="1032"/>
      <c r="G120" s="1032"/>
    </row>
    <row r="121" spans="1:66">
      <c r="A121" s="1032"/>
      <c r="B121" s="1032"/>
      <c r="C121" s="1032"/>
      <c r="D121" s="1032"/>
      <c r="E121" s="1032"/>
      <c r="F121" s="1032"/>
      <c r="G121" s="1032"/>
    </row>
    <row r="122" spans="1:66">
      <c r="A122" s="1032"/>
      <c r="B122" s="1032"/>
      <c r="C122" s="1032"/>
      <c r="D122" s="1032"/>
      <c r="E122" s="1032"/>
      <c r="F122" s="1032"/>
      <c r="G122" s="1032"/>
    </row>
    <row r="123" spans="1:66">
      <c r="A123" s="1032"/>
      <c r="B123" s="1032"/>
      <c r="C123" s="1032"/>
      <c r="D123" s="1032"/>
      <c r="E123" s="1032"/>
      <c r="F123" s="1032"/>
      <c r="G123" s="1032"/>
    </row>
    <row r="124" spans="1:66">
      <c r="A124" s="1032"/>
      <c r="B124" s="1032"/>
      <c r="C124" s="1032"/>
      <c r="D124" s="1032"/>
      <c r="E124" s="1032"/>
      <c r="F124" s="1032"/>
      <c r="G124" s="1032"/>
    </row>
    <row r="125" spans="1:66">
      <c r="A125" s="1032"/>
      <c r="B125" s="1032"/>
      <c r="C125" s="1032"/>
      <c r="D125" s="1032"/>
      <c r="E125" s="1032"/>
      <c r="F125" s="1032"/>
      <c r="G125" s="1032"/>
    </row>
    <row r="126" spans="1:66">
      <c r="A126" s="1032"/>
      <c r="B126" s="1032"/>
      <c r="C126" s="1032"/>
      <c r="D126" s="1032"/>
      <c r="E126" s="1032"/>
      <c r="F126" s="1032"/>
      <c r="G126" s="1032"/>
    </row>
    <row r="127" spans="1:66">
      <c r="A127" s="1032"/>
      <c r="B127" s="1032"/>
      <c r="C127" s="1032"/>
      <c r="D127" s="1032"/>
      <c r="E127" s="1032"/>
      <c r="F127" s="1032"/>
      <c r="G127" s="1032"/>
    </row>
    <row r="128" spans="1:66">
      <c r="A128" s="1032"/>
      <c r="B128" s="1032"/>
      <c r="C128" s="1032"/>
      <c r="D128" s="1032"/>
      <c r="E128" s="1032"/>
      <c r="F128" s="1032"/>
      <c r="G128" s="1032"/>
    </row>
    <row r="129" spans="1:7">
      <c r="A129" s="1032"/>
      <c r="B129" s="1032"/>
      <c r="C129" s="1032"/>
      <c r="D129" s="1032"/>
      <c r="E129" s="1032"/>
      <c r="F129" s="1032"/>
      <c r="G129" s="1032"/>
    </row>
    <row r="130" spans="1:7">
      <c r="A130" s="1032"/>
      <c r="B130" s="1032"/>
      <c r="C130" s="1032"/>
      <c r="D130" s="1032"/>
      <c r="E130" s="1032"/>
      <c r="F130" s="1032"/>
      <c r="G130" s="1032"/>
    </row>
    <row r="131" spans="1:7">
      <c r="A131" s="1032"/>
      <c r="B131" s="1032"/>
      <c r="C131" s="1032"/>
      <c r="D131" s="1032"/>
      <c r="E131" s="1032"/>
      <c r="F131" s="1032"/>
      <c r="G131" s="1032"/>
    </row>
  </sheetData>
  <mergeCells count="13">
    <mergeCell ref="A102:A103"/>
    <mergeCell ref="B102:D102"/>
    <mergeCell ref="E102:G102"/>
    <mergeCell ref="J50:K50"/>
    <mergeCell ref="L50:M50"/>
    <mergeCell ref="AZ11:BC11"/>
    <mergeCell ref="B44:C44"/>
    <mergeCell ref="B33:C33"/>
    <mergeCell ref="N102:P102"/>
    <mergeCell ref="K102:M102"/>
    <mergeCell ref="H102:J102"/>
    <mergeCell ref="Q102:S102"/>
    <mergeCell ref="N50:O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91"/>
  <sheetViews>
    <sheetView tabSelected="1" topLeftCell="B1" zoomScaleNormal="100" workbookViewId="0">
      <pane ySplit="4" topLeftCell="A59" activePane="bottomLeft" state="frozen"/>
      <selection activeCell="B112" sqref="B112"/>
      <selection pane="bottomLeft" activeCell="M59" sqref="M59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5" customWidth="1"/>
    <col min="5" max="5" width="15" style="5" customWidth="1"/>
    <col min="6" max="6" width="22.5703125" style="5" customWidth="1"/>
    <col min="7" max="7" width="12.5703125" style="2" customWidth="1"/>
    <col min="8" max="16384" width="9.140625" style="2"/>
  </cols>
  <sheetData>
    <row r="1" spans="1:6" ht="22.5">
      <c r="A1" s="690" t="s">
        <v>126</v>
      </c>
      <c r="B1" s="690"/>
      <c r="C1" s="690"/>
      <c r="D1" s="690"/>
      <c r="E1" s="690"/>
      <c r="F1" s="690"/>
    </row>
    <row r="2" spans="1:6" ht="23.25" thickBot="1">
      <c r="A2" s="458"/>
      <c r="B2" s="458"/>
      <c r="C2" s="458"/>
      <c r="D2" s="458"/>
      <c r="E2" s="458"/>
      <c r="F2" s="458"/>
    </row>
    <row r="3" spans="1:6" ht="19.5" thickBot="1">
      <c r="A3" s="598" t="s">
        <v>66</v>
      </c>
      <c r="B3" s="691" t="s">
        <v>39</v>
      </c>
      <c r="C3" s="749" t="s">
        <v>49</v>
      </c>
      <c r="D3" s="750"/>
      <c r="E3" s="751"/>
      <c r="F3" s="374" t="s">
        <v>50</v>
      </c>
    </row>
    <row r="4" spans="1:6" ht="28.5" customHeight="1" thickBot="1">
      <c r="A4" s="692"/>
      <c r="B4" s="748"/>
      <c r="C4" s="375" t="s">
        <v>563</v>
      </c>
      <c r="D4" s="376" t="s">
        <v>564</v>
      </c>
      <c r="E4" s="462" t="s">
        <v>56</v>
      </c>
      <c r="F4" s="377" t="s">
        <v>564</v>
      </c>
    </row>
    <row r="5" spans="1:6" ht="23.25" customHeight="1">
      <c r="A5" s="378" t="s">
        <v>36</v>
      </c>
      <c r="B5" s="379"/>
      <c r="C5" s="460"/>
      <c r="D5" s="460"/>
      <c r="E5" s="460"/>
      <c r="F5" s="460"/>
    </row>
    <row r="6" spans="1:6" ht="21.75" customHeight="1">
      <c r="A6" s="380" t="s">
        <v>70</v>
      </c>
      <c r="B6" s="8" t="s">
        <v>44</v>
      </c>
      <c r="C6" s="460">
        <v>42.2</v>
      </c>
      <c r="D6" s="460">
        <v>40.4</v>
      </c>
      <c r="E6" s="460">
        <f t="shared" ref="E6:E34" si="0">D6/C6*100</f>
        <v>95.734597156398095</v>
      </c>
      <c r="F6" s="460">
        <v>39.5</v>
      </c>
    </row>
    <row r="7" spans="1:6" ht="21.75" customHeight="1">
      <c r="A7" s="380" t="s">
        <v>572</v>
      </c>
      <c r="B7" s="8" t="s">
        <v>44</v>
      </c>
      <c r="C7" s="460">
        <v>69</v>
      </c>
      <c r="D7" s="460">
        <v>76.7</v>
      </c>
      <c r="E7" s="460">
        <f t="shared" si="0"/>
        <v>111.15942028985508</v>
      </c>
      <c r="F7" s="460">
        <v>63.9</v>
      </c>
    </row>
    <row r="8" spans="1:6" ht="21.75" customHeight="1">
      <c r="A8" s="380" t="s">
        <v>402</v>
      </c>
      <c r="B8" s="8" t="s">
        <v>44</v>
      </c>
      <c r="C8" s="460">
        <v>65.5</v>
      </c>
      <c r="D8" s="460">
        <v>73.2</v>
      </c>
      <c r="E8" s="460">
        <f t="shared" si="0"/>
        <v>111.7557251908397</v>
      </c>
      <c r="F8" s="460">
        <v>67.8</v>
      </c>
    </row>
    <row r="9" spans="1:6" ht="21.75" customHeight="1">
      <c r="A9" s="380" t="s">
        <v>71</v>
      </c>
      <c r="B9" s="8" t="s">
        <v>44</v>
      </c>
      <c r="C9" s="460">
        <v>92.7</v>
      </c>
      <c r="D9" s="460">
        <v>95.1</v>
      </c>
      <c r="E9" s="460">
        <f t="shared" si="0"/>
        <v>102.58899676375404</v>
      </c>
      <c r="F9" s="460">
        <v>89.4</v>
      </c>
    </row>
    <row r="10" spans="1:6" ht="21.75" customHeight="1">
      <c r="A10" s="380" t="s">
        <v>72</v>
      </c>
      <c r="B10" s="8" t="s">
        <v>44</v>
      </c>
      <c r="C10" s="460">
        <v>71</v>
      </c>
      <c r="D10" s="460">
        <v>75.099999999999994</v>
      </c>
      <c r="E10" s="460">
        <f t="shared" si="0"/>
        <v>105.77464788732394</v>
      </c>
      <c r="F10" s="460">
        <v>64.099999999999994</v>
      </c>
    </row>
    <row r="11" spans="1:6" ht="21.75" customHeight="1">
      <c r="A11" s="380" t="s">
        <v>73</v>
      </c>
      <c r="B11" s="8" t="s">
        <v>44</v>
      </c>
      <c r="C11" s="460">
        <v>73.400000000000006</v>
      </c>
      <c r="D11" s="460">
        <v>69.400000000000006</v>
      </c>
      <c r="E11" s="460">
        <f>D11/C11*100</f>
        <v>94.550408719346052</v>
      </c>
      <c r="F11" s="460">
        <v>62.1</v>
      </c>
    </row>
    <row r="12" spans="1:6" ht="21.75" customHeight="1">
      <c r="A12" s="380" t="s">
        <v>74</v>
      </c>
      <c r="B12" s="8" t="s">
        <v>44</v>
      </c>
      <c r="C12" s="460">
        <v>63.4</v>
      </c>
      <c r="D12" s="460">
        <v>51.9</v>
      </c>
      <c r="E12" s="460">
        <f t="shared" si="0"/>
        <v>81.861198738170344</v>
      </c>
      <c r="F12" s="460">
        <v>45.2</v>
      </c>
    </row>
    <row r="13" spans="1:6" ht="21.75" customHeight="1">
      <c r="A13" s="380" t="s">
        <v>573</v>
      </c>
      <c r="B13" s="8" t="s">
        <v>44</v>
      </c>
      <c r="C13" s="460">
        <v>48.8</v>
      </c>
      <c r="D13" s="460">
        <v>55.1</v>
      </c>
      <c r="E13" s="460">
        <f t="shared" si="0"/>
        <v>112.90983606557378</v>
      </c>
      <c r="F13" s="460">
        <v>46.5</v>
      </c>
    </row>
    <row r="14" spans="1:6" ht="21.75" customHeight="1">
      <c r="A14" s="380" t="s">
        <v>75</v>
      </c>
      <c r="B14" s="8" t="s">
        <v>44</v>
      </c>
      <c r="C14" s="460">
        <v>41.2</v>
      </c>
      <c r="D14" s="460">
        <v>53.4</v>
      </c>
      <c r="E14" s="460">
        <f>D14/C14*100</f>
        <v>129.61165048543688</v>
      </c>
      <c r="F14" s="460">
        <v>47</v>
      </c>
    </row>
    <row r="15" spans="1:6" ht="21.75" customHeight="1">
      <c r="A15" s="380" t="s">
        <v>574</v>
      </c>
      <c r="B15" s="8" t="s">
        <v>44</v>
      </c>
      <c r="C15" s="460">
        <v>295.10000000000002</v>
      </c>
      <c r="D15" s="460">
        <v>338.3</v>
      </c>
      <c r="E15" s="460">
        <f t="shared" si="0"/>
        <v>114.63910538800405</v>
      </c>
      <c r="F15" s="460">
        <v>375.6</v>
      </c>
    </row>
    <row r="16" spans="1:6" ht="21.75" customHeight="1">
      <c r="A16" s="380" t="s">
        <v>575</v>
      </c>
      <c r="B16" s="8" t="s">
        <v>44</v>
      </c>
      <c r="C16" s="460">
        <v>290.5</v>
      </c>
      <c r="D16" s="460">
        <v>318.7</v>
      </c>
      <c r="E16" s="460">
        <f t="shared" si="0"/>
        <v>109.70740103270222</v>
      </c>
      <c r="F16" s="460">
        <v>286.10000000000002</v>
      </c>
    </row>
    <row r="17" spans="1:6" ht="21.75" customHeight="1">
      <c r="A17" s="380" t="s">
        <v>576</v>
      </c>
      <c r="B17" s="8" t="s">
        <v>44</v>
      </c>
      <c r="C17" s="460">
        <v>110.8</v>
      </c>
      <c r="D17" s="460">
        <v>107.6</v>
      </c>
      <c r="E17" s="460">
        <f t="shared" si="0"/>
        <v>97.111913357400709</v>
      </c>
      <c r="F17" s="460">
        <v>119.7</v>
      </c>
    </row>
    <row r="18" spans="1:6" ht="21.75" customHeight="1">
      <c r="A18" s="380" t="s">
        <v>577</v>
      </c>
      <c r="B18" s="8" t="s">
        <v>44</v>
      </c>
      <c r="C18" s="460">
        <v>147.80000000000001</v>
      </c>
      <c r="D18" s="460">
        <v>130.4</v>
      </c>
      <c r="E18" s="460">
        <f t="shared" si="0"/>
        <v>88.227334235453313</v>
      </c>
      <c r="F18" s="460">
        <v>134.4</v>
      </c>
    </row>
    <row r="19" spans="1:6" ht="21.75" customHeight="1">
      <c r="A19" s="380" t="s">
        <v>578</v>
      </c>
      <c r="B19" s="8" t="s">
        <v>44</v>
      </c>
      <c r="C19" s="460">
        <v>127.6</v>
      </c>
      <c r="D19" s="460">
        <v>99.4</v>
      </c>
      <c r="E19" s="460">
        <f t="shared" si="0"/>
        <v>77.899686520376193</v>
      </c>
      <c r="F19" s="460">
        <v>116.1</v>
      </c>
    </row>
    <row r="20" spans="1:6" ht="21.75" customHeight="1">
      <c r="A20" s="380" t="s">
        <v>579</v>
      </c>
      <c r="B20" s="8" t="s">
        <v>44</v>
      </c>
      <c r="C20" s="460">
        <v>99.4</v>
      </c>
      <c r="D20" s="460">
        <v>104.7</v>
      </c>
      <c r="E20" s="460">
        <f t="shared" si="0"/>
        <v>105.33199195171025</v>
      </c>
      <c r="F20" s="460">
        <v>131.9</v>
      </c>
    </row>
    <row r="21" spans="1:6" ht="21.75" customHeight="1">
      <c r="A21" s="380" t="s">
        <v>76</v>
      </c>
      <c r="B21" s="8" t="s">
        <v>44</v>
      </c>
      <c r="C21" s="460">
        <v>321.10000000000002</v>
      </c>
      <c r="D21" s="460">
        <v>313.7</v>
      </c>
      <c r="E21" s="460">
        <f t="shared" si="0"/>
        <v>97.695421986919953</v>
      </c>
      <c r="F21" s="460">
        <v>327.7</v>
      </c>
    </row>
    <row r="22" spans="1:6" ht="21.75" customHeight="1">
      <c r="A22" s="380" t="s">
        <v>77</v>
      </c>
      <c r="B22" s="8" t="s">
        <v>44</v>
      </c>
      <c r="C22" s="460">
        <v>266.8</v>
      </c>
      <c r="D22" s="460">
        <v>254.4</v>
      </c>
      <c r="E22" s="460">
        <f t="shared" si="0"/>
        <v>95.352323838080949</v>
      </c>
      <c r="F22" s="460">
        <v>258.3</v>
      </c>
    </row>
    <row r="23" spans="1:6" ht="21.75" customHeight="1">
      <c r="A23" s="380" t="s">
        <v>78</v>
      </c>
      <c r="B23" s="8" t="s">
        <v>44</v>
      </c>
      <c r="C23" s="460">
        <v>216.7</v>
      </c>
      <c r="D23" s="460">
        <v>210.5</v>
      </c>
      <c r="E23" s="460">
        <f t="shared" si="0"/>
        <v>97.138901707429639</v>
      </c>
      <c r="F23" s="460">
        <v>224.8</v>
      </c>
    </row>
    <row r="24" spans="1:6" ht="21.75" customHeight="1">
      <c r="A24" s="380" t="s">
        <v>79</v>
      </c>
      <c r="B24" s="8" t="s">
        <v>44</v>
      </c>
      <c r="C24" s="460">
        <v>255.3</v>
      </c>
      <c r="D24" s="460">
        <v>269.60000000000002</v>
      </c>
      <c r="E24" s="460">
        <f t="shared" si="0"/>
        <v>105.6012534273404</v>
      </c>
      <c r="F24" s="460">
        <v>299.60000000000002</v>
      </c>
    </row>
    <row r="25" spans="1:6" ht="21.75" customHeight="1">
      <c r="A25" s="380" t="s">
        <v>80</v>
      </c>
      <c r="B25" s="8" t="s">
        <v>44</v>
      </c>
      <c r="C25" s="460">
        <v>154.80000000000001</v>
      </c>
      <c r="D25" s="460">
        <v>139.6</v>
      </c>
      <c r="E25" s="460">
        <f t="shared" si="0"/>
        <v>90.180878552971564</v>
      </c>
      <c r="F25" s="460">
        <v>133.9</v>
      </c>
    </row>
    <row r="26" spans="1:6" ht="21.75" customHeight="1">
      <c r="A26" s="380" t="s">
        <v>81</v>
      </c>
      <c r="B26" s="8" t="s">
        <v>47</v>
      </c>
      <c r="C26" s="460">
        <v>64.3</v>
      </c>
      <c r="D26" s="460">
        <v>63.5</v>
      </c>
      <c r="E26" s="460">
        <f t="shared" si="0"/>
        <v>98.755832037325035</v>
      </c>
      <c r="F26" s="460">
        <v>63.5</v>
      </c>
    </row>
    <row r="27" spans="1:6" ht="21.75" customHeight="1">
      <c r="A27" s="380" t="s">
        <v>580</v>
      </c>
      <c r="B27" s="8" t="s">
        <v>45</v>
      </c>
      <c r="C27" s="460">
        <v>58.2</v>
      </c>
      <c r="D27" s="460">
        <v>70.3</v>
      </c>
      <c r="E27" s="460">
        <f t="shared" si="0"/>
        <v>120.79037800687284</v>
      </c>
      <c r="F27" s="460">
        <v>63</v>
      </c>
    </row>
    <row r="28" spans="1:6" ht="21.75" customHeight="1">
      <c r="A28" s="380" t="s">
        <v>82</v>
      </c>
      <c r="B28" s="8" t="s">
        <v>45</v>
      </c>
      <c r="C28" s="460">
        <v>82.5</v>
      </c>
      <c r="D28" s="460">
        <v>82.6</v>
      </c>
      <c r="E28" s="460">
        <f t="shared" si="0"/>
        <v>100.12121212121212</v>
      </c>
      <c r="F28" s="460">
        <v>109.4</v>
      </c>
    </row>
    <row r="29" spans="1:6" ht="21.75" customHeight="1">
      <c r="A29" s="380" t="s">
        <v>83</v>
      </c>
      <c r="B29" s="8" t="s">
        <v>46</v>
      </c>
      <c r="C29" s="460">
        <v>261.89999999999998</v>
      </c>
      <c r="D29" s="460">
        <v>286</v>
      </c>
      <c r="E29" s="460">
        <f t="shared" si="0"/>
        <v>109.2019854906453</v>
      </c>
      <c r="F29" s="460">
        <v>349.1</v>
      </c>
    </row>
    <row r="30" spans="1:6" ht="21.75" customHeight="1">
      <c r="A30" s="380" t="s">
        <v>84</v>
      </c>
      <c r="B30" s="8" t="s">
        <v>46</v>
      </c>
      <c r="C30" s="460">
        <v>311.39999999999998</v>
      </c>
      <c r="D30" s="460">
        <v>361.1</v>
      </c>
      <c r="E30" s="460">
        <f t="shared" si="0"/>
        <v>115.96017983301221</v>
      </c>
      <c r="F30" s="460">
        <v>392.5</v>
      </c>
    </row>
    <row r="31" spans="1:6" ht="21.75" customHeight="1">
      <c r="A31" s="380" t="s">
        <v>85</v>
      </c>
      <c r="B31" s="8" t="s">
        <v>46</v>
      </c>
      <c r="C31" s="460">
        <v>329.4</v>
      </c>
      <c r="D31" s="460">
        <v>426.2</v>
      </c>
      <c r="E31" s="460">
        <f t="shared" si="0"/>
        <v>129.38676381299331</v>
      </c>
      <c r="F31" s="460">
        <v>405.1</v>
      </c>
    </row>
    <row r="32" spans="1:6" ht="21.75" customHeight="1">
      <c r="A32" s="380" t="s">
        <v>86</v>
      </c>
      <c r="B32" s="8" t="s">
        <v>45</v>
      </c>
      <c r="C32" s="460">
        <v>103.1</v>
      </c>
      <c r="D32" s="460">
        <v>98.4</v>
      </c>
      <c r="E32" s="460">
        <f t="shared" si="0"/>
        <v>95.441319107662466</v>
      </c>
      <c r="F32" s="460">
        <v>87.3</v>
      </c>
    </row>
    <row r="33" spans="1:6" ht="21.75" customHeight="1">
      <c r="A33" s="380" t="s">
        <v>87</v>
      </c>
      <c r="B33" s="8" t="s">
        <v>45</v>
      </c>
      <c r="C33" s="460">
        <v>125.5</v>
      </c>
      <c r="D33" s="460">
        <v>127.6</v>
      </c>
      <c r="E33" s="460">
        <f t="shared" si="0"/>
        <v>101.67330677290836</v>
      </c>
      <c r="F33" s="460">
        <v>101.2</v>
      </c>
    </row>
    <row r="34" spans="1:6" ht="21.75" customHeight="1" thickBot="1">
      <c r="A34" s="188" t="s">
        <v>88</v>
      </c>
      <c r="B34" s="8" t="s">
        <v>45</v>
      </c>
      <c r="C34" s="460">
        <v>504.4</v>
      </c>
      <c r="D34" s="460">
        <v>532.79999999999995</v>
      </c>
      <c r="E34" s="460">
        <f t="shared" si="0"/>
        <v>105.63045202220461</v>
      </c>
      <c r="F34" s="460">
        <v>610.1</v>
      </c>
    </row>
    <row r="35" spans="1:6" ht="27" customHeight="1" thickBot="1">
      <c r="A35" s="381" t="s">
        <v>43</v>
      </c>
      <c r="B35" s="382"/>
      <c r="C35" s="205"/>
      <c r="D35" s="383"/>
      <c r="E35" s="205"/>
      <c r="F35" s="205"/>
    </row>
    <row r="36" spans="1:6" s="15" customFormat="1" ht="21.75" customHeight="1">
      <c r="A36" s="384" t="s">
        <v>89</v>
      </c>
      <c r="B36" s="385" t="s">
        <v>30</v>
      </c>
      <c r="C36" s="460">
        <v>600</v>
      </c>
      <c r="D36" s="460">
        <v>700</v>
      </c>
      <c r="E36" s="460">
        <f t="shared" ref="E36:E54" si="1">D36/C36*100</f>
        <v>116.66666666666667</v>
      </c>
      <c r="F36" s="460">
        <v>360</v>
      </c>
    </row>
    <row r="37" spans="1:6" s="15" customFormat="1" ht="21.75" customHeight="1">
      <c r="A37" s="384" t="s">
        <v>90</v>
      </c>
      <c r="B37" s="385" t="s">
        <v>30</v>
      </c>
      <c r="C37" s="460">
        <v>683.3</v>
      </c>
      <c r="D37" s="460">
        <v>761.1</v>
      </c>
      <c r="E37" s="460">
        <f t="shared" si="1"/>
        <v>111.38592126445192</v>
      </c>
      <c r="F37" s="460">
        <v>462.5</v>
      </c>
    </row>
    <row r="38" spans="1:6" s="15" customFormat="1" ht="21.75" customHeight="1">
      <c r="A38" s="384" t="s">
        <v>91</v>
      </c>
      <c r="B38" s="385" t="s">
        <v>30</v>
      </c>
      <c r="C38" s="460">
        <v>505.6</v>
      </c>
      <c r="D38" s="460">
        <v>550</v>
      </c>
      <c r="E38" s="460">
        <f t="shared" si="1"/>
        <v>108.78164556962024</v>
      </c>
      <c r="F38" s="460">
        <v>381.3</v>
      </c>
    </row>
    <row r="39" spans="1:6" s="15" customFormat="1" ht="16.5">
      <c r="A39" s="384" t="s">
        <v>92</v>
      </c>
      <c r="B39" s="385" t="s">
        <v>30</v>
      </c>
      <c r="C39" s="460">
        <v>2000</v>
      </c>
      <c r="D39" s="460">
        <v>2000</v>
      </c>
      <c r="E39" s="460">
        <f t="shared" si="1"/>
        <v>100</v>
      </c>
      <c r="F39" s="460">
        <v>1500</v>
      </c>
    </row>
    <row r="40" spans="1:6" s="15" customFormat="1" ht="16.5">
      <c r="A40" s="384" t="s">
        <v>93</v>
      </c>
      <c r="B40" s="385" t="s">
        <v>30</v>
      </c>
      <c r="C40" s="460">
        <v>2500</v>
      </c>
      <c r="D40" s="460">
        <v>2500</v>
      </c>
      <c r="E40" s="460">
        <f t="shared" si="1"/>
        <v>100</v>
      </c>
      <c r="F40" s="460">
        <v>2000</v>
      </c>
    </row>
    <row r="41" spans="1:6" s="15" customFormat="1" ht="33">
      <c r="A41" s="384" t="s">
        <v>94</v>
      </c>
      <c r="B41" s="385" t="s">
        <v>30</v>
      </c>
      <c r="C41" s="460">
        <v>400</v>
      </c>
      <c r="D41" s="460">
        <v>400</v>
      </c>
      <c r="E41" s="460">
        <f t="shared" si="1"/>
        <v>100</v>
      </c>
      <c r="F41" s="460">
        <v>337.5</v>
      </c>
    </row>
    <row r="42" spans="1:6" s="15" customFormat="1" ht="33">
      <c r="A42" s="384" t="s">
        <v>95</v>
      </c>
      <c r="B42" s="385" t="s">
        <v>30</v>
      </c>
      <c r="C42" s="460">
        <v>383.3</v>
      </c>
      <c r="D42" s="460">
        <v>383.3</v>
      </c>
      <c r="E42" s="460">
        <f t="shared" si="1"/>
        <v>100</v>
      </c>
      <c r="F42" s="460">
        <v>337.5</v>
      </c>
    </row>
    <row r="43" spans="1:6" s="15" customFormat="1" ht="16.5">
      <c r="A43" s="384" t="s">
        <v>96</v>
      </c>
      <c r="B43" s="385" t="s">
        <v>30</v>
      </c>
      <c r="C43" s="460">
        <v>850</v>
      </c>
      <c r="D43" s="460">
        <v>850</v>
      </c>
      <c r="E43" s="460">
        <f t="shared" si="1"/>
        <v>100</v>
      </c>
      <c r="F43" s="460" t="s">
        <v>116</v>
      </c>
    </row>
    <row r="44" spans="1:6" s="15" customFormat="1" ht="33">
      <c r="A44" s="384" t="s">
        <v>645</v>
      </c>
      <c r="B44" s="385" t="s">
        <v>30</v>
      </c>
      <c r="C44" s="460">
        <v>5233.3999999999996</v>
      </c>
      <c r="D44" s="460">
        <v>5233.3999999999996</v>
      </c>
      <c r="E44" s="460">
        <f t="shared" si="1"/>
        <v>100</v>
      </c>
      <c r="F44" s="460">
        <v>1800</v>
      </c>
    </row>
    <row r="45" spans="1:6" s="15" customFormat="1" ht="33" customHeight="1">
      <c r="A45" s="384" t="s">
        <v>646</v>
      </c>
      <c r="B45" s="385" t="s">
        <v>30</v>
      </c>
      <c r="C45" s="460">
        <v>3976.5</v>
      </c>
      <c r="D45" s="460">
        <v>6750</v>
      </c>
      <c r="E45" s="460">
        <f t="shared" si="1"/>
        <v>169.74726518294983</v>
      </c>
      <c r="F45" s="460">
        <v>3700</v>
      </c>
    </row>
    <row r="46" spans="1:6" s="15" customFormat="1" ht="18" customHeight="1">
      <c r="A46" s="386" t="s">
        <v>97</v>
      </c>
      <c r="B46" s="385" t="s">
        <v>30</v>
      </c>
      <c r="C46" s="460">
        <v>130</v>
      </c>
      <c r="D46" s="460">
        <v>200</v>
      </c>
      <c r="E46" s="460">
        <f t="shared" si="1"/>
        <v>153.84615384615387</v>
      </c>
      <c r="F46" s="460">
        <v>88</v>
      </c>
    </row>
    <row r="47" spans="1:6" s="15" customFormat="1" ht="17.25" thickBot="1">
      <c r="A47" s="387" t="s">
        <v>203</v>
      </c>
      <c r="B47" s="388" t="s">
        <v>30</v>
      </c>
      <c r="C47" s="460">
        <v>266.7</v>
      </c>
      <c r="D47" s="460">
        <v>266.7</v>
      </c>
      <c r="E47" s="460">
        <f t="shared" si="1"/>
        <v>100</v>
      </c>
      <c r="F47" s="460">
        <v>300</v>
      </c>
    </row>
    <row r="48" spans="1:6" ht="27" customHeight="1" thickBot="1">
      <c r="A48" s="389" t="s">
        <v>69</v>
      </c>
      <c r="B48" s="382" t="s">
        <v>30</v>
      </c>
      <c r="C48" s="205">
        <v>359</v>
      </c>
      <c r="D48" s="330">
        <v>359</v>
      </c>
      <c r="E48" s="428">
        <f t="shared" si="1"/>
        <v>100</v>
      </c>
      <c r="F48" s="459">
        <v>359</v>
      </c>
    </row>
    <row r="49" spans="1:6" ht="53.25" customHeight="1" thickBot="1">
      <c r="A49" s="390" t="s">
        <v>98</v>
      </c>
      <c r="B49" s="382" t="s">
        <v>30</v>
      </c>
      <c r="C49" s="205">
        <v>5.8</v>
      </c>
      <c r="D49" s="383">
        <v>5.8</v>
      </c>
      <c r="E49" s="391">
        <f t="shared" si="1"/>
        <v>100</v>
      </c>
      <c r="F49" s="205">
        <v>5.8</v>
      </c>
    </row>
    <row r="50" spans="1:6" ht="56.25" customHeight="1" thickBot="1">
      <c r="A50" s="392" t="s">
        <v>99</v>
      </c>
      <c r="B50" s="382" t="s">
        <v>30</v>
      </c>
      <c r="C50" s="205">
        <v>7.6</v>
      </c>
      <c r="D50" s="383">
        <v>7.6</v>
      </c>
      <c r="E50" s="391">
        <f t="shared" si="1"/>
        <v>100</v>
      </c>
      <c r="F50" s="205">
        <v>7.6</v>
      </c>
    </row>
    <row r="51" spans="1:6" ht="24.75" customHeight="1" thickBot="1">
      <c r="A51" s="392" t="s">
        <v>100</v>
      </c>
      <c r="B51" s="382" t="s">
        <v>30</v>
      </c>
      <c r="C51" s="205">
        <v>80.400000000000006</v>
      </c>
      <c r="D51" s="383">
        <v>85.9</v>
      </c>
      <c r="E51" s="391">
        <f t="shared" si="1"/>
        <v>106.84079601990051</v>
      </c>
      <c r="F51" s="205">
        <v>85.9</v>
      </c>
    </row>
    <row r="52" spans="1:6" ht="36.75" customHeight="1" thickBot="1">
      <c r="A52" s="393" t="s">
        <v>101</v>
      </c>
      <c r="B52" s="382" t="s">
        <v>30</v>
      </c>
      <c r="C52" s="205">
        <v>2050</v>
      </c>
      <c r="D52" s="394">
        <v>2180</v>
      </c>
      <c r="E52" s="391">
        <f t="shared" si="1"/>
        <v>106.34146341463415</v>
      </c>
      <c r="F52" s="205" t="s">
        <v>116</v>
      </c>
    </row>
    <row r="53" spans="1:6" ht="35.25" customHeight="1" thickBot="1">
      <c r="A53" s="392" t="s">
        <v>102</v>
      </c>
      <c r="B53" s="382" t="s">
        <v>30</v>
      </c>
      <c r="C53" s="205">
        <v>1500</v>
      </c>
      <c r="D53" s="383">
        <v>2932.5</v>
      </c>
      <c r="E53" s="391">
        <f t="shared" si="1"/>
        <v>195.5</v>
      </c>
      <c r="F53" s="395" t="s">
        <v>116</v>
      </c>
    </row>
    <row r="54" spans="1:6" ht="50.25" customHeight="1" thickBot="1">
      <c r="A54" s="392" t="s">
        <v>157</v>
      </c>
      <c r="B54" s="382" t="s">
        <v>30</v>
      </c>
      <c r="C54" s="396">
        <v>120.5</v>
      </c>
      <c r="D54" s="396">
        <v>136.4</v>
      </c>
      <c r="E54" s="391">
        <f t="shared" si="1"/>
        <v>113.19502074688796</v>
      </c>
      <c r="F54" s="331">
        <v>79.2</v>
      </c>
    </row>
    <row r="55" spans="1:6" ht="23.25" customHeight="1" thickBot="1">
      <c r="A55" s="752" t="s">
        <v>167</v>
      </c>
      <c r="B55" s="397" t="s">
        <v>118</v>
      </c>
      <c r="C55" s="331">
        <v>5500</v>
      </c>
      <c r="D55" s="398">
        <v>9825</v>
      </c>
      <c r="E55" s="391">
        <f>D55/C55*100</f>
        <v>178.63636363636363</v>
      </c>
      <c r="F55" s="459" t="s">
        <v>116</v>
      </c>
    </row>
    <row r="56" spans="1:6" ht="21.75" customHeight="1" thickBot="1">
      <c r="A56" s="753"/>
      <c r="B56" s="397" t="s">
        <v>119</v>
      </c>
      <c r="C56" s="331">
        <v>28000</v>
      </c>
      <c r="D56" s="398">
        <v>28000</v>
      </c>
      <c r="E56" s="391">
        <f>D56/C56*100</f>
        <v>100</v>
      </c>
      <c r="F56" s="459" t="s">
        <v>116</v>
      </c>
    </row>
    <row r="57" spans="1:6" ht="23.25" customHeight="1" thickBot="1">
      <c r="A57" s="752" t="s">
        <v>168</v>
      </c>
      <c r="B57" s="397" t="s">
        <v>118</v>
      </c>
      <c r="C57" s="331">
        <v>5800</v>
      </c>
      <c r="D57" s="398">
        <v>9440</v>
      </c>
      <c r="E57" s="391">
        <f>D57/C57*100</f>
        <v>162.75862068965517</v>
      </c>
      <c r="F57" s="459" t="s">
        <v>116</v>
      </c>
    </row>
    <row r="58" spans="1:6" ht="21.75" customHeight="1" thickBot="1">
      <c r="A58" s="753"/>
      <c r="B58" s="397" t="s">
        <v>119</v>
      </c>
      <c r="C58" s="331">
        <v>75050</v>
      </c>
      <c r="D58" s="398">
        <v>50000</v>
      </c>
      <c r="E58" s="391">
        <f>D58/C58*100</f>
        <v>66.622251832111928</v>
      </c>
      <c r="F58" s="459" t="s">
        <v>116</v>
      </c>
    </row>
    <row r="59" spans="1:6" ht="39.75" customHeight="1" thickBot="1">
      <c r="A59" s="399" t="s">
        <v>362</v>
      </c>
      <c r="B59" s="400"/>
      <c r="C59" s="205"/>
      <c r="D59" s="383"/>
      <c r="E59" s="394"/>
      <c r="F59" s="205"/>
    </row>
    <row r="60" spans="1:6" ht="33">
      <c r="A60" s="401" t="s">
        <v>581</v>
      </c>
      <c r="B60" s="402" t="s">
        <v>52</v>
      </c>
      <c r="C60" s="560">
        <v>52.55</v>
      </c>
      <c r="D60" s="403">
        <v>53.92</v>
      </c>
      <c r="E60" s="1">
        <f>D60/C60*100</f>
        <v>102.60704091341579</v>
      </c>
      <c r="F60" s="332">
        <v>76.61</v>
      </c>
    </row>
    <row r="61" spans="1:6" ht="24" customHeight="1">
      <c r="A61" s="404" t="s">
        <v>363</v>
      </c>
      <c r="B61" s="402" t="s">
        <v>53</v>
      </c>
      <c r="C61" s="413">
        <v>1.1599999999999999</v>
      </c>
      <c r="D61" s="405">
        <v>1.28</v>
      </c>
      <c r="E61" s="1">
        <f>D61/C61*100</f>
        <v>110.34482758620692</v>
      </c>
      <c r="F61" s="332">
        <v>1.1200000000000001</v>
      </c>
    </row>
    <row r="62" spans="1:6" ht="24" customHeight="1">
      <c r="A62" s="404" t="s">
        <v>103</v>
      </c>
      <c r="B62" s="402" t="s">
        <v>158</v>
      </c>
      <c r="C62" s="332">
        <v>971.25</v>
      </c>
      <c r="D62" s="403">
        <v>1008.06</v>
      </c>
      <c r="E62" s="1">
        <f>D62/C62*100</f>
        <v>103.78996138996139</v>
      </c>
      <c r="F62" s="332">
        <v>1099.1400000000001</v>
      </c>
    </row>
    <row r="63" spans="1:6" ht="24" customHeight="1">
      <c r="A63" s="404" t="s">
        <v>104</v>
      </c>
      <c r="B63" s="402" t="s">
        <v>159</v>
      </c>
      <c r="C63" s="332">
        <v>58.28</v>
      </c>
      <c r="D63" s="403">
        <v>60.53</v>
      </c>
      <c r="E63" s="1">
        <f>D63/C63*100</f>
        <v>103.86067261496225</v>
      </c>
      <c r="F63" s="332">
        <v>67.400000000000006</v>
      </c>
    </row>
    <row r="64" spans="1:6" ht="24" customHeight="1" thickBot="1">
      <c r="A64" s="404" t="s">
        <v>105</v>
      </c>
      <c r="B64" s="402" t="s">
        <v>159</v>
      </c>
      <c r="C64" s="335">
        <v>43.12</v>
      </c>
      <c r="D64" s="403">
        <v>43.26</v>
      </c>
      <c r="E64" s="1">
        <f>D64/C64*100</f>
        <v>100.32467532467533</v>
      </c>
      <c r="F64" s="332">
        <v>35.409999999999997</v>
      </c>
    </row>
    <row r="65" spans="1:21" ht="41.25" customHeight="1" thickBot="1">
      <c r="A65" s="406" t="s">
        <v>127</v>
      </c>
      <c r="B65" s="400" t="s">
        <v>30</v>
      </c>
      <c r="C65" s="205" t="s">
        <v>622</v>
      </c>
      <c r="D65" s="383" t="s">
        <v>622</v>
      </c>
      <c r="E65" s="205">
        <v>100</v>
      </c>
      <c r="F65" s="205">
        <v>20</v>
      </c>
    </row>
    <row r="66" spans="1:21" ht="18" customHeight="1">
      <c r="A66" s="407" t="s">
        <v>582</v>
      </c>
      <c r="B66" s="408"/>
      <c r="C66" s="409"/>
      <c r="D66" s="409"/>
      <c r="E66" s="410"/>
      <c r="F66" s="408"/>
    </row>
    <row r="67" spans="1:21" ht="16.5" hidden="1">
      <c r="A67" s="411" t="s">
        <v>583</v>
      </c>
      <c r="B67" s="334" t="s">
        <v>30</v>
      </c>
      <c r="C67" s="558">
        <v>22062.49</v>
      </c>
      <c r="D67" s="558">
        <v>22062.49</v>
      </c>
      <c r="E67" s="460">
        <f>D67/C67*100</f>
        <v>100</v>
      </c>
      <c r="F67" s="460">
        <v>22292.45</v>
      </c>
    </row>
    <row r="68" spans="1:21" ht="33" hidden="1">
      <c r="A68" s="401" t="s">
        <v>106</v>
      </c>
      <c r="B68" s="334" t="s">
        <v>30</v>
      </c>
      <c r="C68" s="558">
        <v>2287.87</v>
      </c>
      <c r="D68" s="558">
        <v>2287.87</v>
      </c>
      <c r="E68" s="460">
        <f>D68/C68*100</f>
        <v>100</v>
      </c>
      <c r="F68" s="460">
        <v>1333</v>
      </c>
    </row>
    <row r="69" spans="1:21" ht="33" hidden="1">
      <c r="A69" s="386" t="s">
        <v>107</v>
      </c>
      <c r="B69" s="334" t="s">
        <v>29</v>
      </c>
      <c r="C69" s="558">
        <f>C68/C67*100</f>
        <v>10.369953708760885</v>
      </c>
      <c r="D69" s="558">
        <f>D68/D67*100</f>
        <v>10.369953708760885</v>
      </c>
      <c r="E69" s="460">
        <f>D69/C69*100</f>
        <v>100</v>
      </c>
      <c r="F69" s="412">
        <f>F68/F67*100</f>
        <v>5.9796029597464617</v>
      </c>
    </row>
    <row r="70" spans="1:21" ht="34.5" customHeight="1" thickBot="1">
      <c r="A70" s="387" t="s">
        <v>195</v>
      </c>
      <c r="B70" s="333" t="s">
        <v>30</v>
      </c>
      <c r="C70" s="329">
        <v>2900</v>
      </c>
      <c r="D70" s="329">
        <v>2900</v>
      </c>
      <c r="E70" s="461">
        <f>D70/C70*100</f>
        <v>100</v>
      </c>
      <c r="F70" s="420" t="s">
        <v>399</v>
      </c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</row>
    <row r="71" spans="1:21" ht="24" customHeight="1">
      <c r="A71" s="669" t="s">
        <v>621</v>
      </c>
      <c r="B71" s="669"/>
      <c r="C71" s="669"/>
      <c r="D71" s="669"/>
      <c r="E71" s="669"/>
      <c r="F71" s="669"/>
      <c r="H71" s="1032"/>
      <c r="I71" s="1032"/>
      <c r="J71" s="1032"/>
      <c r="K71" s="1032"/>
      <c r="L71" s="1032"/>
      <c r="M71" s="1032"/>
      <c r="N71" s="1032"/>
      <c r="O71" s="1032"/>
      <c r="P71" s="1032"/>
      <c r="Q71" s="1032"/>
      <c r="R71" s="1032"/>
      <c r="S71" s="1032"/>
      <c r="T71" s="1032"/>
      <c r="U71" s="1032"/>
    </row>
    <row r="72" spans="1:21" ht="26.25" customHeight="1">
      <c r="H72" s="1032"/>
      <c r="I72" s="1032"/>
      <c r="J72" s="1032"/>
      <c r="K72" s="1032"/>
      <c r="L72" s="1032"/>
      <c r="M72" s="1032"/>
      <c r="N72" s="1032"/>
      <c r="O72" s="1032"/>
      <c r="P72" s="1032"/>
      <c r="Q72" s="1032"/>
      <c r="R72" s="1032"/>
      <c r="S72" s="1032"/>
      <c r="T72" s="1032"/>
      <c r="U72" s="1032"/>
    </row>
    <row r="73" spans="1:21" ht="12.75">
      <c r="D73" s="2"/>
      <c r="E73" s="2"/>
      <c r="F73" s="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</row>
    <row r="74" spans="1:21" ht="15.75" customHeight="1">
      <c r="A74" s="186"/>
      <c r="B74" s="187"/>
      <c r="C74" s="187"/>
      <c r="D74" s="187"/>
      <c r="E74" s="187"/>
      <c r="F74" s="187"/>
      <c r="H74" s="1134"/>
      <c r="I74" s="1135" t="s">
        <v>10</v>
      </c>
      <c r="J74" s="1135" t="s">
        <v>11</v>
      </c>
      <c r="K74" s="1135" t="s">
        <v>12</v>
      </c>
      <c r="L74" s="1135" t="s">
        <v>13</v>
      </c>
      <c r="M74" s="1135" t="s">
        <v>14</v>
      </c>
      <c r="N74" s="1135" t="s">
        <v>15</v>
      </c>
      <c r="O74" s="1135" t="s">
        <v>128</v>
      </c>
      <c r="P74" s="1135" t="s">
        <v>136</v>
      </c>
      <c r="Q74" s="1135" t="s">
        <v>142</v>
      </c>
      <c r="R74" s="1135" t="s">
        <v>143</v>
      </c>
      <c r="S74" s="1135" t="s">
        <v>148</v>
      </c>
      <c r="T74" s="1135" t="s">
        <v>149</v>
      </c>
      <c r="U74" s="1032"/>
    </row>
    <row r="75" spans="1:21">
      <c r="H75" s="1136">
        <v>2013</v>
      </c>
      <c r="I75" s="1136">
        <v>100.7</v>
      </c>
      <c r="J75" s="1136">
        <v>101.8</v>
      </c>
      <c r="K75" s="1136">
        <v>102.1</v>
      </c>
      <c r="L75" s="1136">
        <v>102.2</v>
      </c>
      <c r="M75" s="1136">
        <v>102.3</v>
      </c>
      <c r="N75" s="1136">
        <v>102.4</v>
      </c>
      <c r="O75" s="1136">
        <v>103.5</v>
      </c>
      <c r="P75" s="1136">
        <v>103.6</v>
      </c>
      <c r="Q75" s="1136">
        <v>103.8</v>
      </c>
      <c r="R75" s="1136">
        <v>103.9</v>
      </c>
      <c r="S75" s="1136">
        <v>104.3</v>
      </c>
      <c r="T75" s="1136">
        <v>104.8</v>
      </c>
      <c r="U75" s="1032"/>
    </row>
    <row r="76" spans="1:21">
      <c r="H76" s="1134">
        <v>2014</v>
      </c>
      <c r="I76" s="1136">
        <v>100.4</v>
      </c>
      <c r="J76" s="1136">
        <v>101.1</v>
      </c>
      <c r="K76" s="1136">
        <v>101.9</v>
      </c>
      <c r="L76" s="1136"/>
      <c r="M76" s="1136"/>
      <c r="N76" s="1136"/>
      <c r="O76" s="1136"/>
      <c r="P76" s="1136"/>
      <c r="Q76" s="1136"/>
      <c r="R76" s="1136"/>
      <c r="S76" s="1136"/>
      <c r="T76" s="1136"/>
      <c r="U76" s="1032"/>
    </row>
    <row r="77" spans="1:21">
      <c r="H77" s="1032"/>
      <c r="I77" s="1032"/>
      <c r="J77" s="1032"/>
      <c r="K77" s="1032"/>
      <c r="L77" s="1032"/>
      <c r="M77" s="1032"/>
      <c r="N77" s="1032"/>
      <c r="O77" s="1032"/>
      <c r="P77" s="1032"/>
      <c r="Q77" s="1032"/>
      <c r="R77" s="1032"/>
      <c r="S77" s="1032"/>
      <c r="T77" s="1032"/>
      <c r="U77" s="1032"/>
    </row>
    <row r="78" spans="1:21">
      <c r="H78" s="1032"/>
      <c r="I78" s="1032"/>
      <c r="J78" s="1032"/>
      <c r="K78" s="1032"/>
      <c r="L78" s="1032"/>
      <c r="M78" s="1032"/>
      <c r="N78" s="1032"/>
      <c r="O78" s="1032"/>
      <c r="P78" s="1032"/>
      <c r="Q78" s="1032"/>
      <c r="R78" s="1032"/>
      <c r="S78" s="1032"/>
      <c r="T78" s="1032"/>
      <c r="U78" s="1032"/>
    </row>
    <row r="79" spans="1:21">
      <c r="H79" s="1032"/>
      <c r="I79" s="1032"/>
      <c r="J79" s="1032"/>
      <c r="K79" s="1032"/>
      <c r="L79" s="1032"/>
      <c r="M79" s="1032"/>
      <c r="N79" s="1032"/>
      <c r="O79" s="1032"/>
      <c r="P79" s="1032"/>
      <c r="Q79" s="1032"/>
      <c r="R79" s="1032"/>
      <c r="S79" s="1032"/>
      <c r="T79" s="1032"/>
      <c r="U79" s="1032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79"/>
  <sheetViews>
    <sheetView topLeftCell="A49" zoomScale="120" zoomScaleNormal="120" workbookViewId="0">
      <selection activeCell="K43" sqref="K43"/>
    </sheetView>
  </sheetViews>
  <sheetFormatPr defaultRowHeight="12.75"/>
  <cols>
    <col min="1" max="1" width="17.140625" style="11" customWidth="1"/>
    <col min="2" max="2" width="14.28515625" style="11" customWidth="1"/>
    <col min="3" max="5" width="8.7109375" style="11" customWidth="1"/>
    <col min="6" max="6" width="8.28515625" style="11" customWidth="1"/>
    <col min="7" max="7" width="8.7109375" style="11" customWidth="1"/>
    <col min="8" max="9" width="7.7109375" style="11" customWidth="1"/>
    <col min="10" max="10" width="8.140625" style="11" customWidth="1"/>
    <col min="11" max="13" width="7.7109375" style="11" customWidth="1"/>
    <col min="14" max="14" width="10.28515625" style="11" customWidth="1"/>
    <col min="15" max="15" width="12.42578125" style="11" bestFit="1" customWidth="1"/>
    <col min="16" max="16" width="12.42578125" style="11" customWidth="1"/>
    <col min="17" max="257" width="9.140625" style="11"/>
    <col min="258" max="258" width="17.140625" style="11" customWidth="1"/>
    <col min="259" max="259" width="14.28515625" style="11" customWidth="1"/>
    <col min="260" max="269" width="7.7109375" style="11" customWidth="1"/>
    <col min="270" max="270" width="10.28515625" style="11" customWidth="1"/>
    <col min="271" max="271" width="12.42578125" style="11" bestFit="1" customWidth="1"/>
    <col min="272" max="272" width="12.42578125" style="11" customWidth="1"/>
    <col min="273" max="513" width="9.140625" style="11"/>
    <col min="514" max="514" width="17.140625" style="11" customWidth="1"/>
    <col min="515" max="515" width="14.28515625" style="11" customWidth="1"/>
    <col min="516" max="525" width="7.7109375" style="11" customWidth="1"/>
    <col min="526" max="526" width="10.28515625" style="11" customWidth="1"/>
    <col min="527" max="527" width="12.42578125" style="11" bestFit="1" customWidth="1"/>
    <col min="528" max="528" width="12.42578125" style="11" customWidth="1"/>
    <col min="529" max="769" width="9.140625" style="11"/>
    <col min="770" max="770" width="17.140625" style="11" customWidth="1"/>
    <col min="771" max="771" width="14.28515625" style="11" customWidth="1"/>
    <col min="772" max="781" width="7.7109375" style="11" customWidth="1"/>
    <col min="782" max="782" width="10.28515625" style="11" customWidth="1"/>
    <col min="783" max="783" width="12.42578125" style="11" bestFit="1" customWidth="1"/>
    <col min="784" max="784" width="12.42578125" style="11" customWidth="1"/>
    <col min="785" max="1025" width="9.140625" style="11"/>
    <col min="1026" max="1026" width="17.140625" style="11" customWidth="1"/>
    <col min="1027" max="1027" width="14.28515625" style="11" customWidth="1"/>
    <col min="1028" max="1037" width="7.7109375" style="11" customWidth="1"/>
    <col min="1038" max="1038" width="10.28515625" style="11" customWidth="1"/>
    <col min="1039" max="1039" width="12.42578125" style="11" bestFit="1" customWidth="1"/>
    <col min="1040" max="1040" width="12.42578125" style="11" customWidth="1"/>
    <col min="1041" max="1281" width="9.140625" style="11"/>
    <col min="1282" max="1282" width="17.140625" style="11" customWidth="1"/>
    <col min="1283" max="1283" width="14.28515625" style="11" customWidth="1"/>
    <col min="1284" max="1293" width="7.7109375" style="11" customWidth="1"/>
    <col min="1294" max="1294" width="10.28515625" style="11" customWidth="1"/>
    <col min="1295" max="1295" width="12.42578125" style="11" bestFit="1" customWidth="1"/>
    <col min="1296" max="1296" width="12.42578125" style="11" customWidth="1"/>
    <col min="1297" max="1537" width="9.140625" style="11"/>
    <col min="1538" max="1538" width="17.140625" style="11" customWidth="1"/>
    <col min="1539" max="1539" width="14.28515625" style="11" customWidth="1"/>
    <col min="1540" max="1549" width="7.7109375" style="11" customWidth="1"/>
    <col min="1550" max="1550" width="10.28515625" style="11" customWidth="1"/>
    <col min="1551" max="1551" width="12.42578125" style="11" bestFit="1" customWidth="1"/>
    <col min="1552" max="1552" width="12.42578125" style="11" customWidth="1"/>
    <col min="1553" max="1793" width="9.140625" style="11"/>
    <col min="1794" max="1794" width="17.140625" style="11" customWidth="1"/>
    <col min="1795" max="1795" width="14.28515625" style="11" customWidth="1"/>
    <col min="1796" max="1805" width="7.7109375" style="11" customWidth="1"/>
    <col min="1806" max="1806" width="10.28515625" style="11" customWidth="1"/>
    <col min="1807" max="1807" width="12.42578125" style="11" bestFit="1" customWidth="1"/>
    <col min="1808" max="1808" width="12.42578125" style="11" customWidth="1"/>
    <col min="1809" max="2049" width="9.140625" style="11"/>
    <col min="2050" max="2050" width="17.140625" style="11" customWidth="1"/>
    <col min="2051" max="2051" width="14.28515625" style="11" customWidth="1"/>
    <col min="2052" max="2061" width="7.7109375" style="11" customWidth="1"/>
    <col min="2062" max="2062" width="10.28515625" style="11" customWidth="1"/>
    <col min="2063" max="2063" width="12.42578125" style="11" bestFit="1" customWidth="1"/>
    <col min="2064" max="2064" width="12.42578125" style="11" customWidth="1"/>
    <col min="2065" max="2305" width="9.140625" style="11"/>
    <col min="2306" max="2306" width="17.140625" style="11" customWidth="1"/>
    <col min="2307" max="2307" width="14.28515625" style="11" customWidth="1"/>
    <col min="2308" max="2317" width="7.7109375" style="11" customWidth="1"/>
    <col min="2318" max="2318" width="10.28515625" style="11" customWidth="1"/>
    <col min="2319" max="2319" width="12.42578125" style="11" bestFit="1" customWidth="1"/>
    <col min="2320" max="2320" width="12.42578125" style="11" customWidth="1"/>
    <col min="2321" max="2561" width="9.140625" style="11"/>
    <col min="2562" max="2562" width="17.140625" style="11" customWidth="1"/>
    <col min="2563" max="2563" width="14.28515625" style="11" customWidth="1"/>
    <col min="2564" max="2573" width="7.7109375" style="11" customWidth="1"/>
    <col min="2574" max="2574" width="10.28515625" style="11" customWidth="1"/>
    <col min="2575" max="2575" width="12.42578125" style="11" bestFit="1" customWidth="1"/>
    <col min="2576" max="2576" width="12.42578125" style="11" customWidth="1"/>
    <col min="2577" max="2817" width="9.140625" style="11"/>
    <col min="2818" max="2818" width="17.140625" style="11" customWidth="1"/>
    <col min="2819" max="2819" width="14.28515625" style="11" customWidth="1"/>
    <col min="2820" max="2829" width="7.7109375" style="11" customWidth="1"/>
    <col min="2830" max="2830" width="10.28515625" style="11" customWidth="1"/>
    <col min="2831" max="2831" width="12.42578125" style="11" bestFit="1" customWidth="1"/>
    <col min="2832" max="2832" width="12.42578125" style="11" customWidth="1"/>
    <col min="2833" max="3073" width="9.140625" style="11"/>
    <col min="3074" max="3074" width="17.140625" style="11" customWidth="1"/>
    <col min="3075" max="3075" width="14.28515625" style="11" customWidth="1"/>
    <col min="3076" max="3085" width="7.7109375" style="11" customWidth="1"/>
    <col min="3086" max="3086" width="10.28515625" style="11" customWidth="1"/>
    <col min="3087" max="3087" width="12.42578125" style="11" bestFit="1" customWidth="1"/>
    <col min="3088" max="3088" width="12.42578125" style="11" customWidth="1"/>
    <col min="3089" max="3329" width="9.140625" style="11"/>
    <col min="3330" max="3330" width="17.140625" style="11" customWidth="1"/>
    <col min="3331" max="3331" width="14.28515625" style="11" customWidth="1"/>
    <col min="3332" max="3341" width="7.7109375" style="11" customWidth="1"/>
    <col min="3342" max="3342" width="10.28515625" style="11" customWidth="1"/>
    <col min="3343" max="3343" width="12.42578125" style="11" bestFit="1" customWidth="1"/>
    <col min="3344" max="3344" width="12.42578125" style="11" customWidth="1"/>
    <col min="3345" max="3585" width="9.140625" style="11"/>
    <col min="3586" max="3586" width="17.140625" style="11" customWidth="1"/>
    <col min="3587" max="3587" width="14.28515625" style="11" customWidth="1"/>
    <col min="3588" max="3597" width="7.7109375" style="11" customWidth="1"/>
    <col min="3598" max="3598" width="10.28515625" style="11" customWidth="1"/>
    <col min="3599" max="3599" width="12.42578125" style="11" bestFit="1" customWidth="1"/>
    <col min="3600" max="3600" width="12.42578125" style="11" customWidth="1"/>
    <col min="3601" max="3841" width="9.140625" style="11"/>
    <col min="3842" max="3842" width="17.140625" style="11" customWidth="1"/>
    <col min="3843" max="3843" width="14.28515625" style="11" customWidth="1"/>
    <col min="3844" max="3853" width="7.7109375" style="11" customWidth="1"/>
    <col min="3854" max="3854" width="10.28515625" style="11" customWidth="1"/>
    <col min="3855" max="3855" width="12.42578125" style="11" bestFit="1" customWidth="1"/>
    <col min="3856" max="3856" width="12.42578125" style="11" customWidth="1"/>
    <col min="3857" max="4097" width="9.140625" style="11"/>
    <col min="4098" max="4098" width="17.140625" style="11" customWidth="1"/>
    <col min="4099" max="4099" width="14.28515625" style="11" customWidth="1"/>
    <col min="4100" max="4109" width="7.7109375" style="11" customWidth="1"/>
    <col min="4110" max="4110" width="10.28515625" style="11" customWidth="1"/>
    <col min="4111" max="4111" width="12.42578125" style="11" bestFit="1" customWidth="1"/>
    <col min="4112" max="4112" width="12.42578125" style="11" customWidth="1"/>
    <col min="4113" max="4353" width="9.140625" style="11"/>
    <col min="4354" max="4354" width="17.140625" style="11" customWidth="1"/>
    <col min="4355" max="4355" width="14.28515625" style="11" customWidth="1"/>
    <col min="4356" max="4365" width="7.7109375" style="11" customWidth="1"/>
    <col min="4366" max="4366" width="10.28515625" style="11" customWidth="1"/>
    <col min="4367" max="4367" width="12.42578125" style="11" bestFit="1" customWidth="1"/>
    <col min="4368" max="4368" width="12.42578125" style="11" customWidth="1"/>
    <col min="4369" max="4609" width="9.140625" style="11"/>
    <col min="4610" max="4610" width="17.140625" style="11" customWidth="1"/>
    <col min="4611" max="4611" width="14.28515625" style="11" customWidth="1"/>
    <col min="4612" max="4621" width="7.7109375" style="11" customWidth="1"/>
    <col min="4622" max="4622" width="10.28515625" style="11" customWidth="1"/>
    <col min="4623" max="4623" width="12.42578125" style="11" bestFit="1" customWidth="1"/>
    <col min="4624" max="4624" width="12.42578125" style="11" customWidth="1"/>
    <col min="4625" max="4865" width="9.140625" style="11"/>
    <col min="4866" max="4866" width="17.140625" style="11" customWidth="1"/>
    <col min="4867" max="4867" width="14.28515625" style="11" customWidth="1"/>
    <col min="4868" max="4877" width="7.7109375" style="11" customWidth="1"/>
    <col min="4878" max="4878" width="10.28515625" style="11" customWidth="1"/>
    <col min="4879" max="4879" width="12.42578125" style="11" bestFit="1" customWidth="1"/>
    <col min="4880" max="4880" width="12.42578125" style="11" customWidth="1"/>
    <col min="4881" max="5121" width="9.140625" style="11"/>
    <col min="5122" max="5122" width="17.140625" style="11" customWidth="1"/>
    <col min="5123" max="5123" width="14.28515625" style="11" customWidth="1"/>
    <col min="5124" max="5133" width="7.7109375" style="11" customWidth="1"/>
    <col min="5134" max="5134" width="10.28515625" style="11" customWidth="1"/>
    <col min="5135" max="5135" width="12.42578125" style="11" bestFit="1" customWidth="1"/>
    <col min="5136" max="5136" width="12.42578125" style="11" customWidth="1"/>
    <col min="5137" max="5377" width="9.140625" style="11"/>
    <col min="5378" max="5378" width="17.140625" style="11" customWidth="1"/>
    <col min="5379" max="5379" width="14.28515625" style="11" customWidth="1"/>
    <col min="5380" max="5389" width="7.7109375" style="11" customWidth="1"/>
    <col min="5390" max="5390" width="10.28515625" style="11" customWidth="1"/>
    <col min="5391" max="5391" width="12.42578125" style="11" bestFit="1" customWidth="1"/>
    <col min="5392" max="5392" width="12.42578125" style="11" customWidth="1"/>
    <col min="5393" max="5633" width="9.140625" style="11"/>
    <col min="5634" max="5634" width="17.140625" style="11" customWidth="1"/>
    <col min="5635" max="5635" width="14.28515625" style="11" customWidth="1"/>
    <col min="5636" max="5645" width="7.7109375" style="11" customWidth="1"/>
    <col min="5646" max="5646" width="10.28515625" style="11" customWidth="1"/>
    <col min="5647" max="5647" width="12.42578125" style="11" bestFit="1" customWidth="1"/>
    <col min="5648" max="5648" width="12.42578125" style="11" customWidth="1"/>
    <col min="5649" max="5889" width="9.140625" style="11"/>
    <col min="5890" max="5890" width="17.140625" style="11" customWidth="1"/>
    <col min="5891" max="5891" width="14.28515625" style="11" customWidth="1"/>
    <col min="5892" max="5901" width="7.7109375" style="11" customWidth="1"/>
    <col min="5902" max="5902" width="10.28515625" style="11" customWidth="1"/>
    <col min="5903" max="5903" width="12.42578125" style="11" bestFit="1" customWidth="1"/>
    <col min="5904" max="5904" width="12.42578125" style="11" customWidth="1"/>
    <col min="5905" max="6145" width="9.140625" style="11"/>
    <col min="6146" max="6146" width="17.140625" style="11" customWidth="1"/>
    <col min="6147" max="6147" width="14.28515625" style="11" customWidth="1"/>
    <col min="6148" max="6157" width="7.7109375" style="11" customWidth="1"/>
    <col min="6158" max="6158" width="10.28515625" style="11" customWidth="1"/>
    <col min="6159" max="6159" width="12.42578125" style="11" bestFit="1" customWidth="1"/>
    <col min="6160" max="6160" width="12.42578125" style="11" customWidth="1"/>
    <col min="6161" max="6401" width="9.140625" style="11"/>
    <col min="6402" max="6402" width="17.140625" style="11" customWidth="1"/>
    <col min="6403" max="6403" width="14.28515625" style="11" customWidth="1"/>
    <col min="6404" max="6413" width="7.7109375" style="11" customWidth="1"/>
    <col min="6414" max="6414" width="10.28515625" style="11" customWidth="1"/>
    <col min="6415" max="6415" width="12.42578125" style="11" bestFit="1" customWidth="1"/>
    <col min="6416" max="6416" width="12.42578125" style="11" customWidth="1"/>
    <col min="6417" max="6657" width="9.140625" style="11"/>
    <col min="6658" max="6658" width="17.140625" style="11" customWidth="1"/>
    <col min="6659" max="6659" width="14.28515625" style="11" customWidth="1"/>
    <col min="6660" max="6669" width="7.7109375" style="11" customWidth="1"/>
    <col min="6670" max="6670" width="10.28515625" style="11" customWidth="1"/>
    <col min="6671" max="6671" width="12.42578125" style="11" bestFit="1" customWidth="1"/>
    <col min="6672" max="6672" width="12.42578125" style="11" customWidth="1"/>
    <col min="6673" max="6913" width="9.140625" style="11"/>
    <col min="6914" max="6914" width="17.140625" style="11" customWidth="1"/>
    <col min="6915" max="6915" width="14.28515625" style="11" customWidth="1"/>
    <col min="6916" max="6925" width="7.7109375" style="11" customWidth="1"/>
    <col min="6926" max="6926" width="10.28515625" style="11" customWidth="1"/>
    <col min="6927" max="6927" width="12.42578125" style="11" bestFit="1" customWidth="1"/>
    <col min="6928" max="6928" width="12.42578125" style="11" customWidth="1"/>
    <col min="6929" max="7169" width="9.140625" style="11"/>
    <col min="7170" max="7170" width="17.140625" style="11" customWidth="1"/>
    <col min="7171" max="7171" width="14.28515625" style="11" customWidth="1"/>
    <col min="7172" max="7181" width="7.7109375" style="11" customWidth="1"/>
    <col min="7182" max="7182" width="10.28515625" style="11" customWidth="1"/>
    <col min="7183" max="7183" width="12.42578125" style="11" bestFit="1" customWidth="1"/>
    <col min="7184" max="7184" width="12.42578125" style="11" customWidth="1"/>
    <col min="7185" max="7425" width="9.140625" style="11"/>
    <col min="7426" max="7426" width="17.140625" style="11" customWidth="1"/>
    <col min="7427" max="7427" width="14.28515625" style="11" customWidth="1"/>
    <col min="7428" max="7437" width="7.7109375" style="11" customWidth="1"/>
    <col min="7438" max="7438" width="10.28515625" style="11" customWidth="1"/>
    <col min="7439" max="7439" width="12.42578125" style="11" bestFit="1" customWidth="1"/>
    <col min="7440" max="7440" width="12.42578125" style="11" customWidth="1"/>
    <col min="7441" max="7681" width="9.140625" style="11"/>
    <col min="7682" max="7682" width="17.140625" style="11" customWidth="1"/>
    <col min="7683" max="7683" width="14.28515625" style="11" customWidth="1"/>
    <col min="7684" max="7693" width="7.7109375" style="11" customWidth="1"/>
    <col min="7694" max="7694" width="10.28515625" style="11" customWidth="1"/>
    <col min="7695" max="7695" width="12.42578125" style="11" bestFit="1" customWidth="1"/>
    <col min="7696" max="7696" width="12.42578125" style="11" customWidth="1"/>
    <col min="7697" max="7937" width="9.140625" style="11"/>
    <col min="7938" max="7938" width="17.140625" style="11" customWidth="1"/>
    <col min="7939" max="7939" width="14.28515625" style="11" customWidth="1"/>
    <col min="7940" max="7949" width="7.7109375" style="11" customWidth="1"/>
    <col min="7950" max="7950" width="10.28515625" style="11" customWidth="1"/>
    <col min="7951" max="7951" width="12.42578125" style="11" bestFit="1" customWidth="1"/>
    <col min="7952" max="7952" width="12.42578125" style="11" customWidth="1"/>
    <col min="7953" max="8193" width="9.140625" style="11"/>
    <col min="8194" max="8194" width="17.140625" style="11" customWidth="1"/>
    <col min="8195" max="8195" width="14.28515625" style="11" customWidth="1"/>
    <col min="8196" max="8205" width="7.7109375" style="11" customWidth="1"/>
    <col min="8206" max="8206" width="10.28515625" style="11" customWidth="1"/>
    <col min="8207" max="8207" width="12.42578125" style="11" bestFit="1" customWidth="1"/>
    <col min="8208" max="8208" width="12.42578125" style="11" customWidth="1"/>
    <col min="8209" max="8449" width="9.140625" style="11"/>
    <col min="8450" max="8450" width="17.140625" style="11" customWidth="1"/>
    <col min="8451" max="8451" width="14.28515625" style="11" customWidth="1"/>
    <col min="8452" max="8461" width="7.7109375" style="11" customWidth="1"/>
    <col min="8462" max="8462" width="10.28515625" style="11" customWidth="1"/>
    <col min="8463" max="8463" width="12.42578125" style="11" bestFit="1" customWidth="1"/>
    <col min="8464" max="8464" width="12.42578125" style="11" customWidth="1"/>
    <col min="8465" max="8705" width="9.140625" style="11"/>
    <col min="8706" max="8706" width="17.140625" style="11" customWidth="1"/>
    <col min="8707" max="8707" width="14.28515625" style="11" customWidth="1"/>
    <col min="8708" max="8717" width="7.7109375" style="11" customWidth="1"/>
    <col min="8718" max="8718" width="10.28515625" style="11" customWidth="1"/>
    <col min="8719" max="8719" width="12.42578125" style="11" bestFit="1" customWidth="1"/>
    <col min="8720" max="8720" width="12.42578125" style="11" customWidth="1"/>
    <col min="8721" max="8961" width="9.140625" style="11"/>
    <col min="8962" max="8962" width="17.140625" style="11" customWidth="1"/>
    <col min="8963" max="8963" width="14.28515625" style="11" customWidth="1"/>
    <col min="8964" max="8973" width="7.7109375" style="11" customWidth="1"/>
    <col min="8974" max="8974" width="10.28515625" style="11" customWidth="1"/>
    <col min="8975" max="8975" width="12.42578125" style="11" bestFit="1" customWidth="1"/>
    <col min="8976" max="8976" width="12.42578125" style="11" customWidth="1"/>
    <col min="8977" max="9217" width="9.140625" style="11"/>
    <col min="9218" max="9218" width="17.140625" style="11" customWidth="1"/>
    <col min="9219" max="9219" width="14.28515625" style="11" customWidth="1"/>
    <col min="9220" max="9229" width="7.7109375" style="11" customWidth="1"/>
    <col min="9230" max="9230" width="10.28515625" style="11" customWidth="1"/>
    <col min="9231" max="9231" width="12.42578125" style="11" bestFit="1" customWidth="1"/>
    <col min="9232" max="9232" width="12.42578125" style="11" customWidth="1"/>
    <col min="9233" max="9473" width="9.140625" style="11"/>
    <col min="9474" max="9474" width="17.140625" style="11" customWidth="1"/>
    <col min="9475" max="9475" width="14.28515625" style="11" customWidth="1"/>
    <col min="9476" max="9485" width="7.7109375" style="11" customWidth="1"/>
    <col min="9486" max="9486" width="10.28515625" style="11" customWidth="1"/>
    <col min="9487" max="9487" width="12.42578125" style="11" bestFit="1" customWidth="1"/>
    <col min="9488" max="9488" width="12.42578125" style="11" customWidth="1"/>
    <col min="9489" max="9729" width="9.140625" style="11"/>
    <col min="9730" max="9730" width="17.140625" style="11" customWidth="1"/>
    <col min="9731" max="9731" width="14.28515625" style="11" customWidth="1"/>
    <col min="9732" max="9741" width="7.7109375" style="11" customWidth="1"/>
    <col min="9742" max="9742" width="10.28515625" style="11" customWidth="1"/>
    <col min="9743" max="9743" width="12.42578125" style="11" bestFit="1" customWidth="1"/>
    <col min="9744" max="9744" width="12.42578125" style="11" customWidth="1"/>
    <col min="9745" max="9985" width="9.140625" style="11"/>
    <col min="9986" max="9986" width="17.140625" style="11" customWidth="1"/>
    <col min="9987" max="9987" width="14.28515625" style="11" customWidth="1"/>
    <col min="9988" max="9997" width="7.7109375" style="11" customWidth="1"/>
    <col min="9998" max="9998" width="10.28515625" style="11" customWidth="1"/>
    <col min="9999" max="9999" width="12.42578125" style="11" bestFit="1" customWidth="1"/>
    <col min="10000" max="10000" width="12.42578125" style="11" customWidth="1"/>
    <col min="10001" max="10241" width="9.140625" style="11"/>
    <col min="10242" max="10242" width="17.140625" style="11" customWidth="1"/>
    <col min="10243" max="10243" width="14.28515625" style="11" customWidth="1"/>
    <col min="10244" max="10253" width="7.7109375" style="11" customWidth="1"/>
    <col min="10254" max="10254" width="10.28515625" style="11" customWidth="1"/>
    <col min="10255" max="10255" width="12.42578125" style="11" bestFit="1" customWidth="1"/>
    <col min="10256" max="10256" width="12.42578125" style="11" customWidth="1"/>
    <col min="10257" max="10497" width="9.140625" style="11"/>
    <col min="10498" max="10498" width="17.140625" style="11" customWidth="1"/>
    <col min="10499" max="10499" width="14.28515625" style="11" customWidth="1"/>
    <col min="10500" max="10509" width="7.7109375" style="11" customWidth="1"/>
    <col min="10510" max="10510" width="10.28515625" style="11" customWidth="1"/>
    <col min="10511" max="10511" width="12.42578125" style="11" bestFit="1" customWidth="1"/>
    <col min="10512" max="10512" width="12.42578125" style="11" customWidth="1"/>
    <col min="10513" max="10753" width="9.140625" style="11"/>
    <col min="10754" max="10754" width="17.140625" style="11" customWidth="1"/>
    <col min="10755" max="10755" width="14.28515625" style="11" customWidth="1"/>
    <col min="10756" max="10765" width="7.7109375" style="11" customWidth="1"/>
    <col min="10766" max="10766" width="10.28515625" style="11" customWidth="1"/>
    <col min="10767" max="10767" width="12.42578125" style="11" bestFit="1" customWidth="1"/>
    <col min="10768" max="10768" width="12.42578125" style="11" customWidth="1"/>
    <col min="10769" max="11009" width="9.140625" style="11"/>
    <col min="11010" max="11010" width="17.140625" style="11" customWidth="1"/>
    <col min="11011" max="11011" width="14.28515625" style="11" customWidth="1"/>
    <col min="11012" max="11021" width="7.7109375" style="11" customWidth="1"/>
    <col min="11022" max="11022" width="10.28515625" style="11" customWidth="1"/>
    <col min="11023" max="11023" width="12.42578125" style="11" bestFit="1" customWidth="1"/>
    <col min="11024" max="11024" width="12.42578125" style="11" customWidth="1"/>
    <col min="11025" max="11265" width="9.140625" style="11"/>
    <col min="11266" max="11266" width="17.140625" style="11" customWidth="1"/>
    <col min="11267" max="11267" width="14.28515625" style="11" customWidth="1"/>
    <col min="11268" max="11277" width="7.7109375" style="11" customWidth="1"/>
    <col min="11278" max="11278" width="10.28515625" style="11" customWidth="1"/>
    <col min="11279" max="11279" width="12.42578125" style="11" bestFit="1" customWidth="1"/>
    <col min="11280" max="11280" width="12.42578125" style="11" customWidth="1"/>
    <col min="11281" max="11521" width="9.140625" style="11"/>
    <col min="11522" max="11522" width="17.140625" style="11" customWidth="1"/>
    <col min="11523" max="11523" width="14.28515625" style="11" customWidth="1"/>
    <col min="11524" max="11533" width="7.7109375" style="11" customWidth="1"/>
    <col min="11534" max="11534" width="10.28515625" style="11" customWidth="1"/>
    <col min="11535" max="11535" width="12.42578125" style="11" bestFit="1" customWidth="1"/>
    <col min="11536" max="11536" width="12.42578125" style="11" customWidth="1"/>
    <col min="11537" max="11777" width="9.140625" style="11"/>
    <col min="11778" max="11778" width="17.140625" style="11" customWidth="1"/>
    <col min="11779" max="11779" width="14.28515625" style="11" customWidth="1"/>
    <col min="11780" max="11789" width="7.7109375" style="11" customWidth="1"/>
    <col min="11790" max="11790" width="10.28515625" style="11" customWidth="1"/>
    <col min="11791" max="11791" width="12.42578125" style="11" bestFit="1" customWidth="1"/>
    <col min="11792" max="11792" width="12.42578125" style="11" customWidth="1"/>
    <col min="11793" max="12033" width="9.140625" style="11"/>
    <col min="12034" max="12034" width="17.140625" style="11" customWidth="1"/>
    <col min="12035" max="12035" width="14.28515625" style="11" customWidth="1"/>
    <col min="12036" max="12045" width="7.7109375" style="11" customWidth="1"/>
    <col min="12046" max="12046" width="10.28515625" style="11" customWidth="1"/>
    <col min="12047" max="12047" width="12.42578125" style="11" bestFit="1" customWidth="1"/>
    <col min="12048" max="12048" width="12.42578125" style="11" customWidth="1"/>
    <col min="12049" max="12289" width="9.140625" style="11"/>
    <col min="12290" max="12290" width="17.140625" style="11" customWidth="1"/>
    <col min="12291" max="12291" width="14.28515625" style="11" customWidth="1"/>
    <col min="12292" max="12301" width="7.7109375" style="11" customWidth="1"/>
    <col min="12302" max="12302" width="10.28515625" style="11" customWidth="1"/>
    <col min="12303" max="12303" width="12.42578125" style="11" bestFit="1" customWidth="1"/>
    <col min="12304" max="12304" width="12.42578125" style="11" customWidth="1"/>
    <col min="12305" max="12545" width="9.140625" style="11"/>
    <col min="12546" max="12546" width="17.140625" style="11" customWidth="1"/>
    <col min="12547" max="12547" width="14.28515625" style="11" customWidth="1"/>
    <col min="12548" max="12557" width="7.7109375" style="11" customWidth="1"/>
    <col min="12558" max="12558" width="10.28515625" style="11" customWidth="1"/>
    <col min="12559" max="12559" width="12.42578125" style="11" bestFit="1" customWidth="1"/>
    <col min="12560" max="12560" width="12.42578125" style="11" customWidth="1"/>
    <col min="12561" max="12801" width="9.140625" style="11"/>
    <col min="12802" max="12802" width="17.140625" style="11" customWidth="1"/>
    <col min="12803" max="12803" width="14.28515625" style="11" customWidth="1"/>
    <col min="12804" max="12813" width="7.7109375" style="11" customWidth="1"/>
    <col min="12814" max="12814" width="10.28515625" style="11" customWidth="1"/>
    <col min="12815" max="12815" width="12.42578125" style="11" bestFit="1" customWidth="1"/>
    <col min="12816" max="12816" width="12.42578125" style="11" customWidth="1"/>
    <col min="12817" max="13057" width="9.140625" style="11"/>
    <col min="13058" max="13058" width="17.140625" style="11" customWidth="1"/>
    <col min="13059" max="13059" width="14.28515625" style="11" customWidth="1"/>
    <col min="13060" max="13069" width="7.7109375" style="11" customWidth="1"/>
    <col min="13070" max="13070" width="10.28515625" style="11" customWidth="1"/>
    <col min="13071" max="13071" width="12.42578125" style="11" bestFit="1" customWidth="1"/>
    <col min="13072" max="13072" width="12.42578125" style="11" customWidth="1"/>
    <col min="13073" max="13313" width="9.140625" style="11"/>
    <col min="13314" max="13314" width="17.140625" style="11" customWidth="1"/>
    <col min="13315" max="13315" width="14.28515625" style="11" customWidth="1"/>
    <col min="13316" max="13325" width="7.7109375" style="11" customWidth="1"/>
    <col min="13326" max="13326" width="10.28515625" style="11" customWidth="1"/>
    <col min="13327" max="13327" width="12.42578125" style="11" bestFit="1" customWidth="1"/>
    <col min="13328" max="13328" width="12.42578125" style="11" customWidth="1"/>
    <col min="13329" max="13569" width="9.140625" style="11"/>
    <col min="13570" max="13570" width="17.140625" style="11" customWidth="1"/>
    <col min="13571" max="13571" width="14.28515625" style="11" customWidth="1"/>
    <col min="13572" max="13581" width="7.7109375" style="11" customWidth="1"/>
    <col min="13582" max="13582" width="10.28515625" style="11" customWidth="1"/>
    <col min="13583" max="13583" width="12.42578125" style="11" bestFit="1" customWidth="1"/>
    <col min="13584" max="13584" width="12.42578125" style="11" customWidth="1"/>
    <col min="13585" max="13825" width="9.140625" style="11"/>
    <col min="13826" max="13826" width="17.140625" style="11" customWidth="1"/>
    <col min="13827" max="13827" width="14.28515625" style="11" customWidth="1"/>
    <col min="13828" max="13837" width="7.7109375" style="11" customWidth="1"/>
    <col min="13838" max="13838" width="10.28515625" style="11" customWidth="1"/>
    <col min="13839" max="13839" width="12.42578125" style="11" bestFit="1" customWidth="1"/>
    <col min="13840" max="13840" width="12.42578125" style="11" customWidth="1"/>
    <col min="13841" max="14081" width="9.140625" style="11"/>
    <col min="14082" max="14082" width="17.140625" style="11" customWidth="1"/>
    <col min="14083" max="14083" width="14.28515625" style="11" customWidth="1"/>
    <col min="14084" max="14093" width="7.7109375" style="11" customWidth="1"/>
    <col min="14094" max="14094" width="10.28515625" style="11" customWidth="1"/>
    <col min="14095" max="14095" width="12.42578125" style="11" bestFit="1" customWidth="1"/>
    <col min="14096" max="14096" width="12.42578125" style="11" customWidth="1"/>
    <col min="14097" max="14337" width="9.140625" style="11"/>
    <col min="14338" max="14338" width="17.140625" style="11" customWidth="1"/>
    <col min="14339" max="14339" width="14.28515625" style="11" customWidth="1"/>
    <col min="14340" max="14349" width="7.7109375" style="11" customWidth="1"/>
    <col min="14350" max="14350" width="10.28515625" style="11" customWidth="1"/>
    <col min="14351" max="14351" width="12.42578125" style="11" bestFit="1" customWidth="1"/>
    <col min="14352" max="14352" width="12.42578125" style="11" customWidth="1"/>
    <col min="14353" max="14593" width="9.140625" style="11"/>
    <col min="14594" max="14594" width="17.140625" style="11" customWidth="1"/>
    <col min="14595" max="14595" width="14.28515625" style="11" customWidth="1"/>
    <col min="14596" max="14605" width="7.7109375" style="11" customWidth="1"/>
    <col min="14606" max="14606" width="10.28515625" style="11" customWidth="1"/>
    <col min="14607" max="14607" width="12.42578125" style="11" bestFit="1" customWidth="1"/>
    <col min="14608" max="14608" width="12.42578125" style="11" customWidth="1"/>
    <col min="14609" max="14849" width="9.140625" style="11"/>
    <col min="14850" max="14850" width="17.140625" style="11" customWidth="1"/>
    <col min="14851" max="14851" width="14.28515625" style="11" customWidth="1"/>
    <col min="14852" max="14861" width="7.7109375" style="11" customWidth="1"/>
    <col min="14862" max="14862" width="10.28515625" style="11" customWidth="1"/>
    <col min="14863" max="14863" width="12.42578125" style="11" bestFit="1" customWidth="1"/>
    <col min="14864" max="14864" width="12.42578125" style="11" customWidth="1"/>
    <col min="14865" max="15105" width="9.140625" style="11"/>
    <col min="15106" max="15106" width="17.140625" style="11" customWidth="1"/>
    <col min="15107" max="15107" width="14.28515625" style="11" customWidth="1"/>
    <col min="15108" max="15117" width="7.7109375" style="11" customWidth="1"/>
    <col min="15118" max="15118" width="10.28515625" style="11" customWidth="1"/>
    <col min="15119" max="15119" width="12.42578125" style="11" bestFit="1" customWidth="1"/>
    <col min="15120" max="15120" width="12.42578125" style="11" customWidth="1"/>
    <col min="15121" max="15361" width="9.140625" style="11"/>
    <col min="15362" max="15362" width="17.140625" style="11" customWidth="1"/>
    <col min="15363" max="15363" width="14.28515625" style="11" customWidth="1"/>
    <col min="15364" max="15373" width="7.7109375" style="11" customWidth="1"/>
    <col min="15374" max="15374" width="10.28515625" style="11" customWidth="1"/>
    <col min="15375" max="15375" width="12.42578125" style="11" bestFit="1" customWidth="1"/>
    <col min="15376" max="15376" width="12.42578125" style="11" customWidth="1"/>
    <col min="15377" max="15617" width="9.140625" style="11"/>
    <col min="15618" max="15618" width="17.140625" style="11" customWidth="1"/>
    <col min="15619" max="15619" width="14.28515625" style="11" customWidth="1"/>
    <col min="15620" max="15629" width="7.7109375" style="11" customWidth="1"/>
    <col min="15630" max="15630" width="10.28515625" style="11" customWidth="1"/>
    <col min="15631" max="15631" width="12.42578125" style="11" bestFit="1" customWidth="1"/>
    <col min="15632" max="15632" width="12.42578125" style="11" customWidth="1"/>
    <col min="15633" max="15873" width="9.140625" style="11"/>
    <col min="15874" max="15874" width="17.140625" style="11" customWidth="1"/>
    <col min="15875" max="15875" width="14.28515625" style="11" customWidth="1"/>
    <col min="15876" max="15885" width="7.7109375" style="11" customWidth="1"/>
    <col min="15886" max="15886" width="10.28515625" style="11" customWidth="1"/>
    <col min="15887" max="15887" width="12.42578125" style="11" bestFit="1" customWidth="1"/>
    <col min="15888" max="15888" width="12.42578125" style="11" customWidth="1"/>
    <col min="15889" max="16129" width="9.140625" style="11"/>
    <col min="16130" max="16130" width="17.140625" style="11" customWidth="1"/>
    <col min="16131" max="16131" width="14.28515625" style="11" customWidth="1"/>
    <col min="16132" max="16141" width="7.7109375" style="11" customWidth="1"/>
    <col min="16142" max="16142" width="10.28515625" style="11" customWidth="1"/>
    <col min="16143" max="16143" width="12.42578125" style="11" bestFit="1" customWidth="1"/>
    <col min="16144" max="16144" width="12.42578125" style="11" customWidth="1"/>
    <col min="16145" max="16384" width="9.140625" style="11"/>
  </cols>
  <sheetData>
    <row r="1" spans="1:14" ht="19.5" customHeight="1"/>
    <row r="2" spans="1:14" ht="15" thickBot="1">
      <c r="A2" s="892" t="s">
        <v>369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</row>
    <row r="3" spans="1:14" ht="12.75" customHeight="1">
      <c r="A3" s="860" t="s">
        <v>145</v>
      </c>
      <c r="B3" s="861"/>
      <c r="C3" s="864">
        <v>2009</v>
      </c>
      <c r="D3" s="866">
        <v>2010</v>
      </c>
      <c r="E3" s="866">
        <v>2011</v>
      </c>
      <c r="F3" s="868">
        <v>2012</v>
      </c>
      <c r="G3" s="875">
        <v>2013</v>
      </c>
      <c r="H3" s="823">
        <v>2014</v>
      </c>
      <c r="I3" s="871"/>
      <c r="J3" s="871"/>
      <c r="K3" s="871"/>
      <c r="L3" s="871"/>
      <c r="M3" s="871"/>
      <c r="N3" s="841" t="s">
        <v>620</v>
      </c>
    </row>
    <row r="4" spans="1:14" ht="13.5" thickBot="1">
      <c r="A4" s="921"/>
      <c r="B4" s="922"/>
      <c r="C4" s="923"/>
      <c r="D4" s="924"/>
      <c r="E4" s="924"/>
      <c r="F4" s="925"/>
      <c r="G4" s="926"/>
      <c r="H4" s="362" t="s">
        <v>3</v>
      </c>
      <c r="I4" s="363" t="s">
        <v>4</v>
      </c>
      <c r="J4" s="363" t="s">
        <v>12</v>
      </c>
      <c r="K4" s="363" t="s">
        <v>5</v>
      </c>
      <c r="L4" s="363" t="s">
        <v>14</v>
      </c>
      <c r="M4" s="363" t="s">
        <v>15</v>
      </c>
      <c r="N4" s="842"/>
    </row>
    <row r="5" spans="1:14" ht="12.75" customHeight="1">
      <c r="A5" s="912" t="s">
        <v>170</v>
      </c>
      <c r="B5" s="913"/>
      <c r="C5" s="900">
        <v>107.7</v>
      </c>
      <c r="D5" s="900">
        <v>107.9</v>
      </c>
      <c r="E5" s="916">
        <v>106.1</v>
      </c>
      <c r="F5" s="917">
        <v>106.8</v>
      </c>
      <c r="G5" s="920">
        <v>104.8</v>
      </c>
      <c r="H5" s="358">
        <v>100.4</v>
      </c>
      <c r="I5" s="366">
        <v>100.6</v>
      </c>
      <c r="J5" s="366">
        <v>100.8</v>
      </c>
      <c r="K5" s="366"/>
      <c r="L5" s="366"/>
      <c r="M5" s="366"/>
      <c r="N5" s="858">
        <v>101.9</v>
      </c>
    </row>
    <row r="6" spans="1:14" ht="12.75" customHeight="1">
      <c r="A6" s="845"/>
      <c r="B6" s="914"/>
      <c r="C6" s="853"/>
      <c r="D6" s="853"/>
      <c r="E6" s="856"/>
      <c r="F6" s="918"/>
      <c r="G6" s="858"/>
      <c r="H6" s="359" t="s">
        <v>128</v>
      </c>
      <c r="I6" s="364" t="s">
        <v>137</v>
      </c>
      <c r="J6" s="364" t="s">
        <v>138</v>
      </c>
      <c r="K6" s="364" t="s">
        <v>139</v>
      </c>
      <c r="L6" s="364" t="s">
        <v>140</v>
      </c>
      <c r="M6" s="364" t="s">
        <v>141</v>
      </c>
      <c r="N6" s="858"/>
    </row>
    <row r="7" spans="1:14" ht="12.75" customHeight="1" thickBot="1">
      <c r="A7" s="847"/>
      <c r="B7" s="915"/>
      <c r="C7" s="854"/>
      <c r="D7" s="854"/>
      <c r="E7" s="857"/>
      <c r="F7" s="919"/>
      <c r="G7" s="859"/>
      <c r="H7" s="464"/>
      <c r="I7" s="365"/>
      <c r="J7" s="365"/>
      <c r="K7" s="365"/>
      <c r="L7" s="365"/>
      <c r="M7" s="365"/>
      <c r="N7" s="859"/>
    </row>
    <row r="8" spans="1:14" ht="12.75" customHeight="1">
      <c r="A8" s="894" t="s">
        <v>146</v>
      </c>
      <c r="B8" s="895"/>
      <c r="C8" s="900">
        <v>107.4</v>
      </c>
      <c r="D8" s="900">
        <v>107.5</v>
      </c>
      <c r="E8" s="901">
        <v>105.9</v>
      </c>
      <c r="F8" s="759">
        <v>106.9</v>
      </c>
      <c r="G8" s="909">
        <v>104.7</v>
      </c>
      <c r="H8" s="359" t="s">
        <v>3</v>
      </c>
      <c r="I8" s="364" t="s">
        <v>4</v>
      </c>
      <c r="J8" s="364" t="s">
        <v>12</v>
      </c>
      <c r="K8" s="364" t="s">
        <v>5</v>
      </c>
      <c r="L8" s="364" t="s">
        <v>14</v>
      </c>
      <c r="M8" s="364" t="s">
        <v>15</v>
      </c>
      <c r="N8" s="905">
        <v>102.3</v>
      </c>
    </row>
    <row r="9" spans="1:14" ht="12.75" customHeight="1">
      <c r="A9" s="896"/>
      <c r="B9" s="897"/>
      <c r="C9" s="853"/>
      <c r="D9" s="853"/>
      <c r="E9" s="902"/>
      <c r="F9" s="762"/>
      <c r="G9" s="910"/>
      <c r="H9" s="358">
        <v>100.5</v>
      </c>
      <c r="I9" s="366">
        <v>100.7</v>
      </c>
      <c r="J9" s="366">
        <v>101.1</v>
      </c>
      <c r="K9" s="366"/>
      <c r="L9" s="366"/>
      <c r="M9" s="366"/>
      <c r="N9" s="906"/>
    </row>
    <row r="10" spans="1:14" ht="12.75" customHeight="1">
      <c r="A10" s="896"/>
      <c r="B10" s="897"/>
      <c r="C10" s="853"/>
      <c r="D10" s="853"/>
      <c r="E10" s="902"/>
      <c r="F10" s="762"/>
      <c r="G10" s="910"/>
      <c r="H10" s="359" t="s">
        <v>128</v>
      </c>
      <c r="I10" s="364" t="s">
        <v>137</v>
      </c>
      <c r="J10" s="364" t="s">
        <v>138</v>
      </c>
      <c r="K10" s="364" t="s">
        <v>139</v>
      </c>
      <c r="L10" s="364" t="s">
        <v>140</v>
      </c>
      <c r="M10" s="364" t="s">
        <v>141</v>
      </c>
      <c r="N10" s="906"/>
    </row>
    <row r="11" spans="1:14" ht="12.75" customHeight="1" thickBot="1">
      <c r="A11" s="898"/>
      <c r="B11" s="899"/>
      <c r="C11" s="854"/>
      <c r="D11" s="854"/>
      <c r="E11" s="903"/>
      <c r="F11" s="904"/>
      <c r="G11" s="911"/>
      <c r="H11" s="360"/>
      <c r="I11" s="463"/>
      <c r="J11" s="463"/>
      <c r="K11" s="463"/>
      <c r="L11" s="463"/>
      <c r="M11" s="463"/>
      <c r="N11" s="908"/>
    </row>
    <row r="12" spans="1:14" ht="12.75" customHeight="1">
      <c r="A12" s="894" t="s">
        <v>144</v>
      </c>
      <c r="B12" s="895"/>
      <c r="C12" s="900">
        <v>108.6</v>
      </c>
      <c r="D12" s="900">
        <v>109.1</v>
      </c>
      <c r="E12" s="901">
        <v>106.6</v>
      </c>
      <c r="F12" s="759">
        <v>106.8</v>
      </c>
      <c r="G12" s="909">
        <v>105.2</v>
      </c>
      <c r="H12" s="361" t="s">
        <v>3</v>
      </c>
      <c r="I12" s="368" t="s">
        <v>4</v>
      </c>
      <c r="J12" s="368" t="s">
        <v>12</v>
      </c>
      <c r="K12" s="368" t="s">
        <v>5</v>
      </c>
      <c r="L12" s="368" t="s">
        <v>14</v>
      </c>
      <c r="M12" s="368" t="s">
        <v>15</v>
      </c>
      <c r="N12" s="905">
        <v>101</v>
      </c>
    </row>
    <row r="13" spans="1:14" ht="12.75" customHeight="1">
      <c r="A13" s="896"/>
      <c r="B13" s="897"/>
      <c r="C13" s="853"/>
      <c r="D13" s="853"/>
      <c r="E13" s="902"/>
      <c r="F13" s="762"/>
      <c r="G13" s="910"/>
      <c r="H13" s="358">
        <v>100.3</v>
      </c>
      <c r="I13" s="366">
        <v>100.4</v>
      </c>
      <c r="J13" s="366">
        <v>100.2</v>
      </c>
      <c r="K13" s="366"/>
      <c r="L13" s="366"/>
      <c r="M13" s="366"/>
      <c r="N13" s="906"/>
    </row>
    <row r="14" spans="1:14" ht="12.75" customHeight="1">
      <c r="A14" s="896"/>
      <c r="B14" s="897"/>
      <c r="C14" s="853"/>
      <c r="D14" s="853"/>
      <c r="E14" s="902"/>
      <c r="F14" s="762"/>
      <c r="G14" s="910"/>
      <c r="H14" s="359" t="s">
        <v>128</v>
      </c>
      <c r="I14" s="364" t="s">
        <v>137</v>
      </c>
      <c r="J14" s="364" t="s">
        <v>138</v>
      </c>
      <c r="K14" s="364" t="s">
        <v>139</v>
      </c>
      <c r="L14" s="364" t="s">
        <v>140</v>
      </c>
      <c r="M14" s="364" t="s">
        <v>141</v>
      </c>
      <c r="N14" s="906"/>
    </row>
    <row r="15" spans="1:14" ht="12.75" customHeight="1" thickBot="1">
      <c r="A15" s="898"/>
      <c r="B15" s="899"/>
      <c r="C15" s="854"/>
      <c r="D15" s="854"/>
      <c r="E15" s="903"/>
      <c r="F15" s="904"/>
      <c r="G15" s="911"/>
      <c r="H15" s="360"/>
      <c r="I15" s="463"/>
      <c r="J15" s="463"/>
      <c r="K15" s="463"/>
      <c r="L15" s="463"/>
      <c r="M15" s="367"/>
      <c r="N15" s="907"/>
    </row>
    <row r="16" spans="1:14" ht="12.75" customHeight="1">
      <c r="A16" s="548"/>
      <c r="B16" s="549"/>
      <c r="C16" s="550"/>
      <c r="D16" s="550"/>
      <c r="E16" s="551"/>
      <c r="F16" s="551"/>
      <c r="G16" s="551"/>
      <c r="H16" s="552"/>
      <c r="I16" s="552"/>
      <c r="J16" s="552"/>
      <c r="K16" s="552"/>
      <c r="L16" s="552"/>
      <c r="M16" s="551"/>
      <c r="N16" s="551"/>
    </row>
    <row r="17" spans="1:28" ht="14.25" customHeight="1"/>
    <row r="18" spans="1:28" ht="15" thickBot="1">
      <c r="A18" s="892" t="s">
        <v>585</v>
      </c>
      <c r="B18" s="892"/>
      <c r="C18" s="892"/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</row>
    <row r="19" spans="1:28" ht="13.5" customHeight="1" thickBot="1">
      <c r="A19" s="837" t="s">
        <v>145</v>
      </c>
      <c r="B19" s="893"/>
      <c r="C19" s="756" t="s">
        <v>339</v>
      </c>
      <c r="D19" s="757"/>
      <c r="E19" s="757"/>
      <c r="F19" s="840"/>
      <c r="G19" s="756" t="s">
        <v>361</v>
      </c>
      <c r="H19" s="757"/>
      <c r="I19" s="757"/>
      <c r="J19" s="757"/>
      <c r="K19" s="756" t="s">
        <v>504</v>
      </c>
      <c r="L19" s="757"/>
      <c r="M19" s="757"/>
      <c r="N19" s="758"/>
    </row>
    <row r="20" spans="1:28">
      <c r="A20" s="769" t="s">
        <v>147</v>
      </c>
      <c r="B20" s="770"/>
      <c r="C20" s="759">
        <v>103.9</v>
      </c>
      <c r="D20" s="760"/>
      <c r="E20" s="760"/>
      <c r="F20" s="771"/>
      <c r="G20" s="759">
        <v>107.5</v>
      </c>
      <c r="H20" s="760"/>
      <c r="I20" s="760"/>
      <c r="J20" s="760"/>
      <c r="K20" s="759">
        <v>104.7</v>
      </c>
      <c r="L20" s="760"/>
      <c r="M20" s="760"/>
      <c r="N20" s="761"/>
    </row>
    <row r="21" spans="1:28">
      <c r="A21" s="772" t="s">
        <v>146</v>
      </c>
      <c r="B21" s="773"/>
      <c r="C21" s="762">
        <v>104.3</v>
      </c>
      <c r="D21" s="763"/>
      <c r="E21" s="763"/>
      <c r="F21" s="774"/>
      <c r="G21" s="762">
        <v>106.8</v>
      </c>
      <c r="H21" s="763"/>
      <c r="I21" s="763"/>
      <c r="J21" s="763"/>
      <c r="K21" s="762">
        <v>105.2</v>
      </c>
      <c r="L21" s="763"/>
      <c r="M21" s="763"/>
      <c r="N21" s="764"/>
    </row>
    <row r="22" spans="1:28" ht="13.5" thickBot="1">
      <c r="A22" s="775" t="s">
        <v>144</v>
      </c>
      <c r="B22" s="776"/>
      <c r="C22" s="754">
        <v>103</v>
      </c>
      <c r="D22" s="755"/>
      <c r="E22" s="755"/>
      <c r="F22" s="777"/>
      <c r="G22" s="754">
        <v>109.1</v>
      </c>
      <c r="H22" s="755"/>
      <c r="I22" s="755"/>
      <c r="J22" s="755"/>
      <c r="K22" s="754">
        <v>103.3</v>
      </c>
      <c r="L22" s="755"/>
      <c r="M22" s="755"/>
      <c r="N22" s="765"/>
    </row>
    <row r="23" spans="1:28" ht="27" customHeight="1" thickBot="1">
      <c r="A23" s="766" t="s">
        <v>586</v>
      </c>
      <c r="B23" s="767"/>
      <c r="C23" s="767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8"/>
    </row>
    <row r="24" spans="1:28">
      <c r="A24" s="769" t="s">
        <v>147</v>
      </c>
      <c r="B24" s="770"/>
      <c r="C24" s="759">
        <v>104.1</v>
      </c>
      <c r="D24" s="760"/>
      <c r="E24" s="760"/>
      <c r="F24" s="771"/>
      <c r="G24" s="759">
        <v>107.5</v>
      </c>
      <c r="H24" s="760"/>
      <c r="I24" s="760"/>
      <c r="J24" s="760"/>
      <c r="K24" s="759">
        <v>104.4</v>
      </c>
      <c r="L24" s="760"/>
      <c r="M24" s="760"/>
      <c r="N24" s="761"/>
    </row>
    <row r="25" spans="1:28">
      <c r="A25" s="772" t="s">
        <v>146</v>
      </c>
      <c r="B25" s="773"/>
      <c r="C25" s="762">
        <v>104.5</v>
      </c>
      <c r="D25" s="763"/>
      <c r="E25" s="763"/>
      <c r="F25" s="774"/>
      <c r="G25" s="762">
        <v>107.1</v>
      </c>
      <c r="H25" s="763"/>
      <c r="I25" s="763"/>
      <c r="J25" s="763"/>
      <c r="K25" s="762">
        <v>104.7</v>
      </c>
      <c r="L25" s="763"/>
      <c r="M25" s="763"/>
      <c r="N25" s="764"/>
    </row>
    <row r="26" spans="1:28" ht="13.5" thickBot="1">
      <c r="A26" s="775" t="s">
        <v>144</v>
      </c>
      <c r="B26" s="776"/>
      <c r="C26" s="754">
        <v>103.2</v>
      </c>
      <c r="D26" s="755"/>
      <c r="E26" s="755"/>
      <c r="F26" s="777"/>
      <c r="G26" s="754">
        <v>108.7</v>
      </c>
      <c r="H26" s="755"/>
      <c r="I26" s="755"/>
      <c r="J26" s="755"/>
      <c r="K26" s="754">
        <v>103.7</v>
      </c>
      <c r="L26" s="755"/>
      <c r="M26" s="755"/>
      <c r="N26" s="765"/>
    </row>
    <row r="27" spans="1:28" ht="12" customHeight="1"/>
    <row r="29" spans="1:28" ht="18.75" customHeight="1" thickBot="1">
      <c r="A29" s="814" t="s">
        <v>587</v>
      </c>
      <c r="B29" s="814"/>
      <c r="C29" s="814"/>
      <c r="D29" s="814"/>
      <c r="E29" s="814"/>
      <c r="F29" s="814"/>
      <c r="G29" s="814"/>
      <c r="H29" s="814"/>
      <c r="I29" s="814"/>
      <c r="J29" s="814"/>
      <c r="K29" s="814"/>
      <c r="L29" s="814"/>
      <c r="M29" s="814"/>
      <c r="N29" s="814"/>
    </row>
    <row r="30" spans="1:28">
      <c r="A30" s="815" t="s">
        <v>588</v>
      </c>
      <c r="B30" s="816"/>
      <c r="C30" s="816"/>
      <c r="D30" s="817"/>
      <c r="E30" s="871" t="s">
        <v>638</v>
      </c>
      <c r="F30" s="871"/>
      <c r="G30" s="871"/>
      <c r="H30" s="871"/>
      <c r="I30" s="871"/>
      <c r="J30" s="871"/>
      <c r="K30" s="871"/>
      <c r="L30" s="885" t="s">
        <v>642</v>
      </c>
      <c r="M30" s="871"/>
      <c r="N30" s="886"/>
      <c r="P30" s="553"/>
    </row>
    <row r="31" spans="1:28">
      <c r="A31" s="882"/>
      <c r="B31" s="883"/>
      <c r="C31" s="883"/>
      <c r="D31" s="884"/>
      <c r="E31" s="888" t="s">
        <v>639</v>
      </c>
      <c r="F31" s="881"/>
      <c r="G31" s="889" t="s">
        <v>640</v>
      </c>
      <c r="H31" s="890"/>
      <c r="I31" s="891"/>
      <c r="J31" s="881" t="s">
        <v>641</v>
      </c>
      <c r="K31" s="881"/>
      <c r="L31" s="881"/>
      <c r="M31" s="881"/>
      <c r="N31" s="887"/>
      <c r="P31" s="554">
        <f>H5</f>
        <v>100.4</v>
      </c>
      <c r="Q31" s="555">
        <f>P31*I5/100</f>
        <v>101.00239999999999</v>
      </c>
      <c r="R31" s="555">
        <f>Q31*J5/100</f>
        <v>101.8104192</v>
      </c>
      <c r="S31" s="555">
        <f>R31*K5/100</f>
        <v>0</v>
      </c>
      <c r="T31" s="555">
        <f>S31*L5/100</f>
        <v>0</v>
      </c>
      <c r="U31" s="555">
        <f>T31*M5/100</f>
        <v>0</v>
      </c>
      <c r="V31" s="555">
        <f>U31*H7/100</f>
        <v>0</v>
      </c>
      <c r="W31" s="555">
        <f>V31*I7/100</f>
        <v>0</v>
      </c>
      <c r="X31" s="555">
        <f>W31*J7/100</f>
        <v>0</v>
      </c>
      <c r="Y31" s="555"/>
      <c r="Z31" s="555"/>
      <c r="AA31" s="555"/>
      <c r="AB31" s="555"/>
    </row>
    <row r="32" spans="1:28" ht="13.5" customHeight="1">
      <c r="A32" s="800" t="s">
        <v>589</v>
      </c>
      <c r="B32" s="801"/>
      <c r="C32" s="801"/>
      <c r="D32" s="802"/>
      <c r="E32" s="792">
        <v>101.9</v>
      </c>
      <c r="F32" s="794"/>
      <c r="G32" s="792">
        <v>104</v>
      </c>
      <c r="H32" s="793"/>
      <c r="I32" s="794"/>
      <c r="J32" s="792">
        <v>107.6</v>
      </c>
      <c r="K32" s="794"/>
      <c r="L32" s="792">
        <v>106.6</v>
      </c>
      <c r="M32" s="793"/>
      <c r="N32" s="798"/>
      <c r="P32" s="554">
        <f>Q38</f>
        <v>101.9</v>
      </c>
      <c r="Q32" s="555">
        <f t="shared" ref="Q32:X32" si="0">P32*R38/100</f>
        <v>104.85510000000002</v>
      </c>
      <c r="R32" s="555">
        <f t="shared" si="0"/>
        <v>108.62988360000001</v>
      </c>
      <c r="S32" s="555">
        <f t="shared" si="0"/>
        <v>113.40959847840003</v>
      </c>
      <c r="T32" s="555">
        <f t="shared" si="0"/>
        <v>118.73984960688483</v>
      </c>
      <c r="U32" s="555">
        <f t="shared" si="0"/>
        <v>124.32062253840843</v>
      </c>
      <c r="V32" s="555">
        <f t="shared" si="0"/>
        <v>130.53665366532886</v>
      </c>
      <c r="W32" s="555">
        <f t="shared" si="0"/>
        <v>136.67187638759933</v>
      </c>
      <c r="X32" s="555">
        <f t="shared" si="0"/>
        <v>143.0954545778165</v>
      </c>
      <c r="Y32" s="555"/>
      <c r="Z32" s="555"/>
      <c r="AA32" s="555"/>
      <c r="AB32" s="555"/>
    </row>
    <row r="33" spans="1:28" ht="13.5" customHeight="1">
      <c r="A33" s="800" t="s">
        <v>590</v>
      </c>
      <c r="B33" s="801"/>
      <c r="C33" s="801"/>
      <c r="D33" s="802"/>
      <c r="E33" s="792">
        <v>100.4</v>
      </c>
      <c r="F33" s="794"/>
      <c r="G33" s="792">
        <v>101</v>
      </c>
      <c r="H33" s="793"/>
      <c r="I33" s="794"/>
      <c r="J33" s="792">
        <v>103.3</v>
      </c>
      <c r="K33" s="794"/>
      <c r="L33" s="792">
        <v>103.3</v>
      </c>
      <c r="M33" s="793"/>
      <c r="N33" s="798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</row>
    <row r="34" spans="1:28" ht="13.5" customHeight="1">
      <c r="A34" s="800" t="s">
        <v>591</v>
      </c>
      <c r="B34" s="801"/>
      <c r="C34" s="801"/>
      <c r="D34" s="802"/>
      <c r="E34" s="792">
        <v>101.6</v>
      </c>
      <c r="F34" s="794"/>
      <c r="G34" s="792">
        <v>103.4</v>
      </c>
      <c r="H34" s="793"/>
      <c r="I34" s="794"/>
      <c r="J34" s="792">
        <v>107.1</v>
      </c>
      <c r="K34" s="794"/>
      <c r="L34" s="792">
        <v>105.8</v>
      </c>
      <c r="M34" s="793"/>
      <c r="N34" s="798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</row>
    <row r="35" spans="1:28" ht="13.5" thickBot="1">
      <c r="A35" s="877" t="s">
        <v>592</v>
      </c>
      <c r="B35" s="878"/>
      <c r="C35" s="878"/>
      <c r="D35" s="879"/>
      <c r="E35" s="754">
        <v>100</v>
      </c>
      <c r="F35" s="777"/>
      <c r="G35" s="754">
        <v>100.1</v>
      </c>
      <c r="H35" s="755"/>
      <c r="I35" s="777"/>
      <c r="J35" s="754">
        <v>108.3</v>
      </c>
      <c r="K35" s="777"/>
      <c r="L35" s="754">
        <v>108.4</v>
      </c>
      <c r="M35" s="755"/>
      <c r="N35" s="76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</row>
    <row r="36" spans="1:28"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</row>
    <row r="37" spans="1:28" ht="15" thickBot="1">
      <c r="A37" s="880" t="s">
        <v>401</v>
      </c>
      <c r="B37" s="880"/>
      <c r="C37" s="880"/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</row>
    <row r="38" spans="1:28" ht="13.5" customHeight="1">
      <c r="A38" s="860" t="s">
        <v>145</v>
      </c>
      <c r="B38" s="861"/>
      <c r="C38" s="864">
        <v>2009</v>
      </c>
      <c r="D38" s="866">
        <v>2010</v>
      </c>
      <c r="E38" s="868">
        <v>2011</v>
      </c>
      <c r="F38" s="868">
        <v>2012</v>
      </c>
      <c r="G38" s="875">
        <v>2013</v>
      </c>
      <c r="H38" s="870">
        <v>2014</v>
      </c>
      <c r="I38" s="871"/>
      <c r="J38" s="871"/>
      <c r="K38" s="871"/>
      <c r="L38" s="871"/>
      <c r="M38" s="871"/>
      <c r="N38" s="841" t="s">
        <v>584</v>
      </c>
      <c r="P38" s="555">
        <v>2011</v>
      </c>
      <c r="Q38" s="556">
        <v>101.9</v>
      </c>
      <c r="R38" s="556">
        <v>102.9</v>
      </c>
      <c r="S38" s="556">
        <v>103.6</v>
      </c>
      <c r="T38" s="556">
        <v>104.4</v>
      </c>
      <c r="U38" s="556">
        <v>104.7</v>
      </c>
      <c r="V38" s="556">
        <v>104.7</v>
      </c>
      <c r="W38" s="557">
        <v>105</v>
      </c>
      <c r="X38" s="557">
        <v>104.7</v>
      </c>
      <c r="Y38" s="557">
        <v>104.7</v>
      </c>
      <c r="Z38" s="557">
        <v>105.2</v>
      </c>
      <c r="AA38" s="552">
        <v>105.7</v>
      </c>
      <c r="AB38" s="552">
        <v>106.1</v>
      </c>
    </row>
    <row r="39" spans="1:28">
      <c r="A39" s="862"/>
      <c r="B39" s="863"/>
      <c r="C39" s="865"/>
      <c r="D39" s="867"/>
      <c r="E39" s="869"/>
      <c r="F39" s="869"/>
      <c r="G39" s="876"/>
      <c r="H39" s="369" t="s">
        <v>3</v>
      </c>
      <c r="I39" s="363" t="s">
        <v>4</v>
      </c>
      <c r="J39" s="363" t="s">
        <v>12</v>
      </c>
      <c r="K39" s="363" t="s">
        <v>5</v>
      </c>
      <c r="L39" s="363" t="s">
        <v>14</v>
      </c>
      <c r="M39" s="363" t="s">
        <v>15</v>
      </c>
      <c r="N39" s="842"/>
      <c r="P39" s="555">
        <v>2012</v>
      </c>
      <c r="Q39" s="556">
        <v>100.3</v>
      </c>
      <c r="R39" s="556">
        <v>100.8</v>
      </c>
      <c r="S39" s="556">
        <v>101.5</v>
      </c>
      <c r="T39" s="556">
        <v>101.8</v>
      </c>
      <c r="U39" s="556">
        <v>102.3</v>
      </c>
      <c r="V39" s="556">
        <v>103.1</v>
      </c>
      <c r="W39" s="557">
        <v>104.5</v>
      </c>
      <c r="X39" s="557">
        <v>105</v>
      </c>
      <c r="Y39" s="557">
        <v>105.8</v>
      </c>
      <c r="Z39" s="557"/>
      <c r="AA39" s="552"/>
      <c r="AB39" s="552"/>
    </row>
    <row r="40" spans="1:28" ht="12.75" customHeight="1">
      <c r="A40" s="843" t="s">
        <v>170</v>
      </c>
      <c r="B40" s="844"/>
      <c r="C40" s="849">
        <v>108.8</v>
      </c>
      <c r="D40" s="852">
        <v>108.8</v>
      </c>
      <c r="E40" s="855">
        <v>106.1</v>
      </c>
      <c r="F40" s="855">
        <v>106.6</v>
      </c>
      <c r="G40" s="872">
        <v>106.5</v>
      </c>
      <c r="H40" s="370">
        <v>100.59</v>
      </c>
      <c r="I40" s="366">
        <v>100.7</v>
      </c>
      <c r="J40" s="366">
        <v>101</v>
      </c>
      <c r="K40" s="366"/>
      <c r="L40" s="366"/>
      <c r="M40" s="366"/>
      <c r="N40" s="858">
        <v>102.3</v>
      </c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</row>
    <row r="41" spans="1:28">
      <c r="A41" s="845"/>
      <c r="B41" s="846"/>
      <c r="C41" s="850"/>
      <c r="D41" s="853"/>
      <c r="E41" s="856"/>
      <c r="F41" s="856"/>
      <c r="G41" s="873"/>
      <c r="H41" s="371" t="s">
        <v>128</v>
      </c>
      <c r="I41" s="364" t="s">
        <v>137</v>
      </c>
      <c r="J41" s="364" t="s">
        <v>138</v>
      </c>
      <c r="K41" s="364" t="s">
        <v>139</v>
      </c>
      <c r="L41" s="364" t="s">
        <v>140</v>
      </c>
      <c r="M41" s="364" t="s">
        <v>141</v>
      </c>
      <c r="N41" s="858"/>
    </row>
    <row r="42" spans="1:28" ht="13.5" thickBot="1">
      <c r="A42" s="847"/>
      <c r="B42" s="848"/>
      <c r="C42" s="851"/>
      <c r="D42" s="854"/>
      <c r="E42" s="857"/>
      <c r="F42" s="857"/>
      <c r="G42" s="874"/>
      <c r="H42" s="372"/>
      <c r="I42" s="373"/>
      <c r="J42" s="373"/>
      <c r="K42" s="373"/>
      <c r="L42" s="373"/>
      <c r="M42" s="373"/>
      <c r="N42" s="859"/>
    </row>
    <row r="44" spans="1:28" ht="15" thickBot="1">
      <c r="A44" s="814" t="s">
        <v>593</v>
      </c>
      <c r="B44" s="814"/>
      <c r="C44" s="814"/>
      <c r="D44" s="814"/>
      <c r="E44" s="814"/>
      <c r="F44" s="814"/>
      <c r="G44" s="814"/>
      <c r="H44" s="814"/>
      <c r="I44" s="814"/>
      <c r="J44" s="814"/>
      <c r="K44" s="814"/>
      <c r="L44" s="562"/>
      <c r="M44" s="562"/>
      <c r="N44" s="562"/>
    </row>
    <row r="45" spans="1:28" ht="13.5" customHeight="1" thickBot="1">
      <c r="A45" s="837" t="s">
        <v>145</v>
      </c>
      <c r="B45" s="838"/>
      <c r="C45" s="756" t="s">
        <v>339</v>
      </c>
      <c r="D45" s="757"/>
      <c r="E45" s="757"/>
      <c r="F45" s="757"/>
      <c r="G45" s="756" t="s">
        <v>361</v>
      </c>
      <c r="H45" s="757"/>
      <c r="I45" s="757"/>
      <c r="J45" s="840"/>
      <c r="K45" s="756" t="s">
        <v>504</v>
      </c>
      <c r="L45" s="757"/>
      <c r="M45" s="757"/>
      <c r="N45" s="758"/>
    </row>
    <row r="46" spans="1:28">
      <c r="A46" s="769" t="s">
        <v>147</v>
      </c>
      <c r="B46" s="839"/>
      <c r="C46" s="759">
        <v>103.7</v>
      </c>
      <c r="D46" s="760"/>
      <c r="E46" s="760"/>
      <c r="F46" s="760"/>
      <c r="G46" s="759">
        <v>107.02</v>
      </c>
      <c r="H46" s="760"/>
      <c r="I46" s="760"/>
      <c r="J46" s="771"/>
      <c r="K46" s="759">
        <v>106.9</v>
      </c>
      <c r="L46" s="760"/>
      <c r="M46" s="760"/>
      <c r="N46" s="761"/>
    </row>
    <row r="47" spans="1:28">
      <c r="A47" s="772" t="s">
        <v>146</v>
      </c>
      <c r="B47" s="834"/>
      <c r="C47" s="762">
        <v>103.58</v>
      </c>
      <c r="D47" s="763"/>
      <c r="E47" s="763"/>
      <c r="F47" s="763"/>
      <c r="G47" s="762">
        <v>106.72</v>
      </c>
      <c r="H47" s="763"/>
      <c r="I47" s="763"/>
      <c r="J47" s="774"/>
      <c r="K47" s="762">
        <v>106.45</v>
      </c>
      <c r="L47" s="763"/>
      <c r="M47" s="763"/>
      <c r="N47" s="764"/>
    </row>
    <row r="48" spans="1:28" ht="13.5" thickBot="1">
      <c r="A48" s="775" t="s">
        <v>144</v>
      </c>
      <c r="B48" s="835"/>
      <c r="C48" s="754">
        <v>103.94</v>
      </c>
      <c r="D48" s="755"/>
      <c r="E48" s="755"/>
      <c r="F48" s="755"/>
      <c r="G48" s="754">
        <v>107.88</v>
      </c>
      <c r="H48" s="755"/>
      <c r="I48" s="755"/>
      <c r="J48" s="777"/>
      <c r="K48" s="754">
        <v>108.23</v>
      </c>
      <c r="L48" s="755"/>
      <c r="M48" s="755"/>
      <c r="N48" s="765"/>
    </row>
    <row r="50" spans="1:14" ht="18.75" customHeight="1" thickBot="1">
      <c r="A50" s="814" t="s">
        <v>594</v>
      </c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</row>
    <row r="51" spans="1:14" ht="12.75" customHeight="1">
      <c r="A51" s="815" t="s">
        <v>588</v>
      </c>
      <c r="B51" s="816"/>
      <c r="C51" s="816"/>
      <c r="D51" s="817"/>
      <c r="E51" s="821" t="s">
        <v>638</v>
      </c>
      <c r="F51" s="822"/>
      <c r="G51" s="822"/>
      <c r="H51" s="822"/>
      <c r="I51" s="822"/>
      <c r="J51" s="822"/>
      <c r="K51" s="823"/>
      <c r="L51" s="824" t="s">
        <v>642</v>
      </c>
      <c r="M51" s="825"/>
      <c r="N51" s="826"/>
    </row>
    <row r="52" spans="1:14" ht="12.75" customHeight="1" thickBot="1">
      <c r="A52" s="818"/>
      <c r="B52" s="819"/>
      <c r="C52" s="819"/>
      <c r="D52" s="820"/>
      <c r="E52" s="830" t="s">
        <v>639</v>
      </c>
      <c r="F52" s="831"/>
      <c r="G52" s="832" t="s">
        <v>640</v>
      </c>
      <c r="H52" s="836"/>
      <c r="I52" s="833"/>
      <c r="J52" s="832" t="s">
        <v>641</v>
      </c>
      <c r="K52" s="833"/>
      <c r="L52" s="827"/>
      <c r="M52" s="828"/>
      <c r="N52" s="829"/>
    </row>
    <row r="53" spans="1:14" ht="13.5" customHeight="1">
      <c r="A53" s="807" t="s">
        <v>595</v>
      </c>
      <c r="B53" s="808"/>
      <c r="C53" s="808"/>
      <c r="D53" s="809"/>
      <c r="E53" s="810">
        <v>104.1</v>
      </c>
      <c r="F53" s="811"/>
      <c r="G53" s="810">
        <v>105.7</v>
      </c>
      <c r="H53" s="812"/>
      <c r="I53" s="811"/>
      <c r="J53" s="810">
        <v>105.9</v>
      </c>
      <c r="K53" s="811"/>
      <c r="L53" s="810">
        <v>102.9</v>
      </c>
      <c r="M53" s="812"/>
      <c r="N53" s="813"/>
    </row>
    <row r="54" spans="1:14" ht="13.5" customHeight="1">
      <c r="A54" s="799" t="s">
        <v>596</v>
      </c>
      <c r="B54" s="796"/>
      <c r="C54" s="796"/>
      <c r="D54" s="797"/>
      <c r="E54" s="792">
        <v>107.1</v>
      </c>
      <c r="F54" s="794"/>
      <c r="G54" s="792">
        <v>103.7</v>
      </c>
      <c r="H54" s="793"/>
      <c r="I54" s="794"/>
      <c r="J54" s="792">
        <v>115.4</v>
      </c>
      <c r="K54" s="794"/>
      <c r="L54" s="792">
        <v>111.7</v>
      </c>
      <c r="M54" s="793"/>
      <c r="N54" s="798"/>
    </row>
    <row r="55" spans="1:14" ht="13.5" customHeight="1">
      <c r="A55" s="799" t="s">
        <v>597</v>
      </c>
      <c r="B55" s="796"/>
      <c r="C55" s="796"/>
      <c r="D55" s="797"/>
      <c r="E55" s="792">
        <v>107.5</v>
      </c>
      <c r="F55" s="794"/>
      <c r="G55" s="792">
        <v>103.6</v>
      </c>
      <c r="H55" s="793"/>
      <c r="I55" s="794"/>
      <c r="J55" s="792">
        <v>117</v>
      </c>
      <c r="K55" s="794"/>
      <c r="L55" s="792">
        <v>112.8</v>
      </c>
      <c r="M55" s="793"/>
      <c r="N55" s="798"/>
    </row>
    <row r="56" spans="1:14" ht="13.5" customHeight="1">
      <c r="A56" s="799" t="s">
        <v>598</v>
      </c>
      <c r="B56" s="796"/>
      <c r="C56" s="796"/>
      <c r="D56" s="797"/>
      <c r="E56" s="792">
        <v>103.5</v>
      </c>
      <c r="F56" s="794"/>
      <c r="G56" s="792">
        <v>107.8</v>
      </c>
      <c r="H56" s="793"/>
      <c r="I56" s="794"/>
      <c r="J56" s="792">
        <v>103.6</v>
      </c>
      <c r="K56" s="794"/>
      <c r="L56" s="792">
        <v>99.8</v>
      </c>
      <c r="M56" s="793"/>
      <c r="N56" s="798"/>
    </row>
    <row r="57" spans="1:14" ht="13.5" customHeight="1">
      <c r="A57" s="799" t="s">
        <v>599</v>
      </c>
      <c r="B57" s="796"/>
      <c r="C57" s="796"/>
      <c r="D57" s="797"/>
      <c r="E57" s="792">
        <v>100.2</v>
      </c>
      <c r="F57" s="794"/>
      <c r="G57" s="792">
        <v>99.4</v>
      </c>
      <c r="H57" s="793"/>
      <c r="I57" s="794"/>
      <c r="J57" s="792">
        <v>97.4</v>
      </c>
      <c r="K57" s="794"/>
      <c r="L57" s="792">
        <v>99.9</v>
      </c>
      <c r="M57" s="793"/>
      <c r="N57" s="798"/>
    </row>
    <row r="58" spans="1:14" ht="13.5" customHeight="1">
      <c r="A58" s="800" t="s">
        <v>600</v>
      </c>
      <c r="B58" s="801"/>
      <c r="C58" s="801"/>
      <c r="D58" s="802"/>
      <c r="E58" s="803"/>
      <c r="F58" s="804"/>
      <c r="G58" s="803"/>
      <c r="H58" s="805"/>
      <c r="I58" s="804"/>
      <c r="J58" s="803"/>
      <c r="K58" s="804"/>
      <c r="L58" s="803"/>
      <c r="M58" s="805"/>
      <c r="N58" s="806"/>
    </row>
    <row r="59" spans="1:14" ht="13.5" customHeight="1">
      <c r="A59" s="799" t="s">
        <v>601</v>
      </c>
      <c r="B59" s="796"/>
      <c r="C59" s="796"/>
      <c r="D59" s="797"/>
      <c r="E59" s="792">
        <v>98.5</v>
      </c>
      <c r="F59" s="794"/>
      <c r="G59" s="792">
        <v>99</v>
      </c>
      <c r="H59" s="793"/>
      <c r="I59" s="794"/>
      <c r="J59" s="792">
        <v>104.6</v>
      </c>
      <c r="K59" s="794"/>
      <c r="L59" s="792">
        <v>102.8</v>
      </c>
      <c r="M59" s="793"/>
      <c r="N59" s="798"/>
    </row>
    <row r="60" spans="1:14" ht="13.5" customHeight="1">
      <c r="A60" s="799" t="s">
        <v>602</v>
      </c>
      <c r="B60" s="796"/>
      <c r="C60" s="796"/>
      <c r="D60" s="797"/>
      <c r="E60" s="792">
        <v>96.5</v>
      </c>
      <c r="F60" s="794"/>
      <c r="G60" s="792">
        <v>97.1</v>
      </c>
      <c r="H60" s="793"/>
      <c r="I60" s="794"/>
      <c r="J60" s="792">
        <v>105.4</v>
      </c>
      <c r="K60" s="794"/>
      <c r="L60" s="792">
        <v>103</v>
      </c>
      <c r="M60" s="793"/>
      <c r="N60" s="798"/>
    </row>
    <row r="61" spans="1:14" ht="13.5" customHeight="1">
      <c r="A61" s="799" t="s">
        <v>603</v>
      </c>
      <c r="B61" s="796"/>
      <c r="C61" s="796"/>
      <c r="D61" s="797"/>
      <c r="E61" s="792">
        <v>100.2</v>
      </c>
      <c r="F61" s="794"/>
      <c r="G61" s="792">
        <v>100.5</v>
      </c>
      <c r="H61" s="793"/>
      <c r="I61" s="794"/>
      <c r="J61" s="792">
        <v>102.3</v>
      </c>
      <c r="K61" s="794"/>
      <c r="L61" s="792">
        <v>102</v>
      </c>
      <c r="M61" s="793"/>
      <c r="N61" s="798"/>
    </row>
    <row r="62" spans="1:14" ht="13.5" customHeight="1">
      <c r="A62" s="799" t="s">
        <v>604</v>
      </c>
      <c r="B62" s="796"/>
      <c r="C62" s="796"/>
      <c r="D62" s="797"/>
      <c r="E62" s="792">
        <v>103.7</v>
      </c>
      <c r="F62" s="794"/>
      <c r="G62" s="792">
        <v>104</v>
      </c>
      <c r="H62" s="793"/>
      <c r="I62" s="794"/>
      <c r="J62" s="792">
        <v>104.6</v>
      </c>
      <c r="K62" s="794"/>
      <c r="L62" s="792">
        <v>102</v>
      </c>
      <c r="M62" s="793"/>
      <c r="N62" s="798"/>
    </row>
    <row r="63" spans="1:14" ht="13.5" customHeight="1">
      <c r="A63" s="800" t="s">
        <v>605</v>
      </c>
      <c r="B63" s="801"/>
      <c r="C63" s="801"/>
      <c r="D63" s="802"/>
      <c r="E63" s="792"/>
      <c r="F63" s="794"/>
      <c r="G63" s="792"/>
      <c r="H63" s="793"/>
      <c r="I63" s="794"/>
      <c r="J63" s="792"/>
      <c r="K63" s="794"/>
      <c r="L63" s="792"/>
      <c r="M63" s="793"/>
      <c r="N63" s="798"/>
    </row>
    <row r="64" spans="1:14" ht="13.5" customHeight="1">
      <c r="A64" s="799" t="s">
        <v>643</v>
      </c>
      <c r="B64" s="796"/>
      <c r="C64" s="796"/>
      <c r="D64" s="797"/>
      <c r="E64" s="792">
        <v>100</v>
      </c>
      <c r="F64" s="794"/>
      <c r="G64" s="792">
        <v>100.1</v>
      </c>
      <c r="H64" s="793"/>
      <c r="I64" s="794"/>
      <c r="J64" s="792">
        <v>100.9</v>
      </c>
      <c r="K64" s="794"/>
      <c r="L64" s="792">
        <v>100.9</v>
      </c>
      <c r="M64" s="793"/>
      <c r="N64" s="798"/>
    </row>
    <row r="65" spans="1:14" ht="13.5" customHeight="1">
      <c r="A65" s="799" t="s">
        <v>606</v>
      </c>
      <c r="B65" s="796"/>
      <c r="C65" s="796"/>
      <c r="D65" s="797"/>
      <c r="E65" s="792">
        <v>100</v>
      </c>
      <c r="F65" s="794"/>
      <c r="G65" s="792">
        <v>100</v>
      </c>
      <c r="H65" s="793"/>
      <c r="I65" s="794"/>
      <c r="J65" s="792">
        <v>100.1</v>
      </c>
      <c r="K65" s="794"/>
      <c r="L65" s="792">
        <v>100</v>
      </c>
      <c r="M65" s="793"/>
      <c r="N65" s="798"/>
    </row>
    <row r="66" spans="1:14" ht="13.5" customHeight="1">
      <c r="A66" s="799" t="s">
        <v>607</v>
      </c>
      <c r="B66" s="796"/>
      <c r="C66" s="796"/>
      <c r="D66" s="797"/>
      <c r="E66" s="792">
        <v>100</v>
      </c>
      <c r="F66" s="794"/>
      <c r="G66" s="792">
        <v>100</v>
      </c>
      <c r="H66" s="793"/>
      <c r="I66" s="794"/>
      <c r="J66" s="792">
        <v>100.7</v>
      </c>
      <c r="K66" s="794"/>
      <c r="L66" s="792">
        <v>101.5</v>
      </c>
      <c r="M66" s="793"/>
      <c r="N66" s="798"/>
    </row>
    <row r="67" spans="1:14" ht="13.5" customHeight="1">
      <c r="A67" s="799" t="s">
        <v>608</v>
      </c>
      <c r="B67" s="796"/>
      <c r="C67" s="796"/>
      <c r="D67" s="797"/>
      <c r="E67" s="792">
        <v>100</v>
      </c>
      <c r="F67" s="794"/>
      <c r="G67" s="792">
        <v>100.5</v>
      </c>
      <c r="H67" s="793"/>
      <c r="I67" s="794"/>
      <c r="J67" s="792">
        <v>100.6</v>
      </c>
      <c r="K67" s="794"/>
      <c r="L67" s="792">
        <v>100.6</v>
      </c>
      <c r="M67" s="793"/>
      <c r="N67" s="798"/>
    </row>
    <row r="68" spans="1:14" ht="13.5" customHeight="1">
      <c r="A68" s="795" t="s">
        <v>609</v>
      </c>
      <c r="B68" s="796"/>
      <c r="C68" s="796"/>
      <c r="D68" s="797"/>
      <c r="E68" s="792">
        <v>100</v>
      </c>
      <c r="F68" s="794"/>
      <c r="G68" s="792">
        <v>100.4</v>
      </c>
      <c r="H68" s="793"/>
      <c r="I68" s="794"/>
      <c r="J68" s="792">
        <v>100.5</v>
      </c>
      <c r="K68" s="794"/>
      <c r="L68" s="792">
        <v>100.5</v>
      </c>
      <c r="M68" s="793"/>
      <c r="N68" s="798"/>
    </row>
    <row r="69" spans="1:14" ht="13.5" customHeight="1">
      <c r="A69" s="799" t="s">
        <v>610</v>
      </c>
      <c r="B69" s="796"/>
      <c r="C69" s="796"/>
      <c r="D69" s="797"/>
      <c r="E69" s="792">
        <v>100</v>
      </c>
      <c r="F69" s="794"/>
      <c r="G69" s="792">
        <v>100</v>
      </c>
      <c r="H69" s="793"/>
      <c r="I69" s="794"/>
      <c r="J69" s="792">
        <v>100</v>
      </c>
      <c r="K69" s="794"/>
      <c r="L69" s="792">
        <v>100</v>
      </c>
      <c r="M69" s="793"/>
      <c r="N69" s="798"/>
    </row>
    <row r="70" spans="1:14" ht="13.5" customHeight="1">
      <c r="A70" s="800" t="s">
        <v>644</v>
      </c>
      <c r="B70" s="801"/>
      <c r="C70" s="801"/>
      <c r="D70" s="802"/>
      <c r="E70" s="792"/>
      <c r="F70" s="794"/>
      <c r="G70" s="792"/>
      <c r="H70" s="793"/>
      <c r="I70" s="794"/>
      <c r="J70" s="792"/>
      <c r="K70" s="794"/>
      <c r="L70" s="792"/>
      <c r="M70" s="793"/>
      <c r="N70" s="798"/>
    </row>
    <row r="71" spans="1:14" ht="13.5" customHeight="1">
      <c r="A71" s="799" t="s">
        <v>611</v>
      </c>
      <c r="B71" s="796"/>
      <c r="C71" s="796"/>
      <c r="D71" s="797"/>
      <c r="E71" s="792">
        <v>105.1</v>
      </c>
      <c r="F71" s="794"/>
      <c r="G71" s="792">
        <v>105</v>
      </c>
      <c r="H71" s="793"/>
      <c r="I71" s="794"/>
      <c r="J71" s="792">
        <v>106.9</v>
      </c>
      <c r="K71" s="794"/>
      <c r="L71" s="792">
        <v>112.8</v>
      </c>
      <c r="M71" s="793"/>
      <c r="N71" s="798"/>
    </row>
    <row r="72" spans="1:14" ht="13.5" customHeight="1">
      <c r="A72" s="799" t="s">
        <v>612</v>
      </c>
      <c r="B72" s="796"/>
      <c r="C72" s="796"/>
      <c r="D72" s="797"/>
      <c r="E72" s="792">
        <v>100</v>
      </c>
      <c r="F72" s="794"/>
      <c r="G72" s="792">
        <v>99.4</v>
      </c>
      <c r="H72" s="793"/>
      <c r="I72" s="794"/>
      <c r="J72" s="792">
        <v>111.2</v>
      </c>
      <c r="K72" s="794"/>
      <c r="L72" s="792">
        <v>111.2</v>
      </c>
      <c r="M72" s="793"/>
      <c r="N72" s="798"/>
    </row>
    <row r="73" spans="1:14" ht="13.5" customHeight="1">
      <c r="A73" s="799" t="s">
        <v>613</v>
      </c>
      <c r="B73" s="796"/>
      <c r="C73" s="796"/>
      <c r="D73" s="797"/>
      <c r="E73" s="792">
        <v>106.1</v>
      </c>
      <c r="F73" s="794"/>
      <c r="G73" s="792">
        <v>106.1</v>
      </c>
      <c r="H73" s="793"/>
      <c r="I73" s="794"/>
      <c r="J73" s="792">
        <v>106.2</v>
      </c>
      <c r="K73" s="794"/>
      <c r="L73" s="792">
        <v>113.1</v>
      </c>
      <c r="M73" s="793"/>
      <c r="N73" s="798"/>
    </row>
    <row r="74" spans="1:14" ht="13.5" customHeight="1">
      <c r="A74" s="799" t="s">
        <v>614</v>
      </c>
      <c r="B74" s="796"/>
      <c r="C74" s="796"/>
      <c r="D74" s="797"/>
      <c r="E74" s="792">
        <v>100</v>
      </c>
      <c r="F74" s="794"/>
      <c r="G74" s="792">
        <v>100</v>
      </c>
      <c r="H74" s="793"/>
      <c r="I74" s="794"/>
      <c r="J74" s="792">
        <v>100</v>
      </c>
      <c r="K74" s="794"/>
      <c r="L74" s="792">
        <v>103.3</v>
      </c>
      <c r="M74" s="793"/>
      <c r="N74" s="798"/>
    </row>
    <row r="75" spans="1:14" ht="13.5" customHeight="1">
      <c r="A75" s="795" t="s">
        <v>615</v>
      </c>
      <c r="B75" s="796"/>
      <c r="C75" s="796"/>
      <c r="D75" s="797"/>
      <c r="E75" s="792">
        <v>100</v>
      </c>
      <c r="F75" s="794"/>
      <c r="G75" s="792">
        <v>100</v>
      </c>
      <c r="H75" s="793"/>
      <c r="I75" s="794"/>
      <c r="J75" s="792">
        <v>100</v>
      </c>
      <c r="K75" s="794"/>
      <c r="L75" s="792">
        <v>100</v>
      </c>
      <c r="M75" s="793"/>
      <c r="N75" s="798"/>
    </row>
    <row r="76" spans="1:14" ht="13.5" customHeight="1">
      <c r="A76" s="799" t="s">
        <v>616</v>
      </c>
      <c r="B76" s="796"/>
      <c r="C76" s="796"/>
      <c r="D76" s="797"/>
      <c r="E76" s="792">
        <v>100</v>
      </c>
      <c r="F76" s="794"/>
      <c r="G76" s="792">
        <v>100</v>
      </c>
      <c r="H76" s="793"/>
      <c r="I76" s="794"/>
      <c r="J76" s="792">
        <v>101.4</v>
      </c>
      <c r="K76" s="794"/>
      <c r="L76" s="792">
        <v>101.4</v>
      </c>
      <c r="M76" s="793"/>
      <c r="N76" s="798"/>
    </row>
    <row r="77" spans="1:14">
      <c r="A77" s="785" t="s">
        <v>617</v>
      </c>
      <c r="B77" s="786"/>
      <c r="C77" s="786"/>
      <c r="D77" s="787"/>
      <c r="E77" s="788">
        <v>100</v>
      </c>
      <c r="F77" s="789"/>
      <c r="G77" s="792">
        <v>100</v>
      </c>
      <c r="H77" s="793"/>
      <c r="I77" s="794"/>
      <c r="J77" s="788">
        <v>100</v>
      </c>
      <c r="K77" s="789"/>
      <c r="L77" s="788">
        <v>100</v>
      </c>
      <c r="M77" s="790"/>
      <c r="N77" s="791"/>
    </row>
    <row r="78" spans="1:14">
      <c r="A78" s="785" t="s">
        <v>618</v>
      </c>
      <c r="B78" s="786"/>
      <c r="C78" s="786"/>
      <c r="D78" s="787"/>
      <c r="E78" s="788">
        <v>100</v>
      </c>
      <c r="F78" s="789"/>
      <c r="G78" s="792">
        <v>100</v>
      </c>
      <c r="H78" s="793"/>
      <c r="I78" s="794"/>
      <c r="J78" s="788">
        <v>100</v>
      </c>
      <c r="K78" s="789"/>
      <c r="L78" s="788">
        <v>100</v>
      </c>
      <c r="M78" s="790"/>
      <c r="N78" s="791"/>
    </row>
    <row r="79" spans="1:14" ht="13.5" thickBot="1">
      <c r="A79" s="778" t="s">
        <v>619</v>
      </c>
      <c r="B79" s="779"/>
      <c r="C79" s="779"/>
      <c r="D79" s="780"/>
      <c r="E79" s="781">
        <v>111.1</v>
      </c>
      <c r="F79" s="782"/>
      <c r="G79" s="754">
        <v>111.1</v>
      </c>
      <c r="H79" s="755"/>
      <c r="I79" s="777"/>
      <c r="J79" s="781">
        <v>111.1</v>
      </c>
      <c r="K79" s="782"/>
      <c r="L79" s="781">
        <v>121.7</v>
      </c>
      <c r="M79" s="783"/>
      <c r="N79" s="784"/>
    </row>
  </sheetData>
  <mergeCells count="262">
    <mergeCell ref="A2:N2"/>
    <mergeCell ref="A3:B4"/>
    <mergeCell ref="C3:C4"/>
    <mergeCell ref="D3:D4"/>
    <mergeCell ref="E3:E4"/>
    <mergeCell ref="F3:F4"/>
    <mergeCell ref="H3:M3"/>
    <mergeCell ref="N3:N4"/>
    <mergeCell ref="G3:G4"/>
    <mergeCell ref="A8:B11"/>
    <mergeCell ref="C8:C11"/>
    <mergeCell ref="D8:D11"/>
    <mergeCell ref="E8:E11"/>
    <mergeCell ref="F8:F11"/>
    <mergeCell ref="N8:N11"/>
    <mergeCell ref="G8:G11"/>
    <mergeCell ref="G12:G15"/>
    <mergeCell ref="A5:B7"/>
    <mergeCell ref="C5:C7"/>
    <mergeCell ref="D5:D7"/>
    <mergeCell ref="E5:E7"/>
    <mergeCell ref="F5:F7"/>
    <mergeCell ref="N5:N7"/>
    <mergeCell ref="G5:G7"/>
    <mergeCell ref="A18:N18"/>
    <mergeCell ref="A19:B19"/>
    <mergeCell ref="C19:F19"/>
    <mergeCell ref="A20:B20"/>
    <mergeCell ref="C20:F20"/>
    <mergeCell ref="G19:J19"/>
    <mergeCell ref="G20:J20"/>
    <mergeCell ref="G21:J21"/>
    <mergeCell ref="A12:B15"/>
    <mergeCell ref="C12:C15"/>
    <mergeCell ref="D12:D15"/>
    <mergeCell ref="E12:E15"/>
    <mergeCell ref="F12:F15"/>
    <mergeCell ref="N12:N15"/>
    <mergeCell ref="J31:K31"/>
    <mergeCell ref="A32:D32"/>
    <mergeCell ref="E32:F32"/>
    <mergeCell ref="J32:K32"/>
    <mergeCell ref="L32:N32"/>
    <mergeCell ref="A26:B26"/>
    <mergeCell ref="C26:F26"/>
    <mergeCell ref="A29:N29"/>
    <mergeCell ref="A30:D31"/>
    <mergeCell ref="E30:K30"/>
    <mergeCell ref="L30:N31"/>
    <mergeCell ref="E31:F31"/>
    <mergeCell ref="G26:J26"/>
    <mergeCell ref="K26:N26"/>
    <mergeCell ref="G31:I31"/>
    <mergeCell ref="G32:I32"/>
    <mergeCell ref="A35:D35"/>
    <mergeCell ref="E35:F35"/>
    <mergeCell ref="J35:K35"/>
    <mergeCell ref="L35:N35"/>
    <mergeCell ref="A37:N37"/>
    <mergeCell ref="A33:D33"/>
    <mergeCell ref="E33:F33"/>
    <mergeCell ref="J33:K33"/>
    <mergeCell ref="L33:N33"/>
    <mergeCell ref="A34:D34"/>
    <mergeCell ref="E34:F34"/>
    <mergeCell ref="J34:K34"/>
    <mergeCell ref="L34:N34"/>
    <mergeCell ref="G33:I33"/>
    <mergeCell ref="G34:I34"/>
    <mergeCell ref="G35:I35"/>
    <mergeCell ref="N38:N39"/>
    <mergeCell ref="A40:B42"/>
    <mergeCell ref="C40:C42"/>
    <mergeCell ref="D40:D42"/>
    <mergeCell ref="E40:E42"/>
    <mergeCell ref="F40:F42"/>
    <mergeCell ref="N40:N42"/>
    <mergeCell ref="A38:B39"/>
    <mergeCell ref="C38:C39"/>
    <mergeCell ref="D38:D39"/>
    <mergeCell ref="E38:E39"/>
    <mergeCell ref="F38:F39"/>
    <mergeCell ref="H38:M38"/>
    <mergeCell ref="G40:G42"/>
    <mergeCell ref="G38:G39"/>
    <mergeCell ref="A44:K44"/>
    <mergeCell ref="A45:B45"/>
    <mergeCell ref="C45:F45"/>
    <mergeCell ref="A46:B46"/>
    <mergeCell ref="C46:F46"/>
    <mergeCell ref="G45:J45"/>
    <mergeCell ref="G46:J46"/>
    <mergeCell ref="K45:N45"/>
    <mergeCell ref="K46:N46"/>
    <mergeCell ref="A50:N50"/>
    <mergeCell ref="A51:D52"/>
    <mergeCell ref="E51:K51"/>
    <mergeCell ref="L51:N52"/>
    <mergeCell ref="E52:F52"/>
    <mergeCell ref="J52:K52"/>
    <mergeCell ref="A47:B47"/>
    <mergeCell ref="C47:F47"/>
    <mergeCell ref="A48:B48"/>
    <mergeCell ref="C48:F48"/>
    <mergeCell ref="G47:J47"/>
    <mergeCell ref="G48:J48"/>
    <mergeCell ref="K47:N47"/>
    <mergeCell ref="K48:N48"/>
    <mergeCell ref="G52:I52"/>
    <mergeCell ref="A53:D53"/>
    <mergeCell ref="E53:F53"/>
    <mergeCell ref="J53:K53"/>
    <mergeCell ref="L53:N53"/>
    <mergeCell ref="A54:D54"/>
    <mergeCell ref="E54:F54"/>
    <mergeCell ref="J54:K54"/>
    <mergeCell ref="L54:N54"/>
    <mergeCell ref="G53:I53"/>
    <mergeCell ref="G54:I54"/>
    <mergeCell ref="A55:D55"/>
    <mergeCell ref="E55:F55"/>
    <mergeCell ref="J55:K55"/>
    <mergeCell ref="L55:N55"/>
    <mergeCell ref="A56:D56"/>
    <mergeCell ref="E56:F56"/>
    <mergeCell ref="J56:K56"/>
    <mergeCell ref="L56:N56"/>
    <mergeCell ref="G55:I55"/>
    <mergeCell ref="G56:I56"/>
    <mergeCell ref="A57:D57"/>
    <mergeCell ref="E57:F57"/>
    <mergeCell ref="J57:K57"/>
    <mergeCell ref="L57:N57"/>
    <mergeCell ref="A58:D58"/>
    <mergeCell ref="E58:F58"/>
    <mergeCell ref="J58:K58"/>
    <mergeCell ref="L58:N58"/>
    <mergeCell ref="G57:I57"/>
    <mergeCell ref="G58:I58"/>
    <mergeCell ref="A59:D59"/>
    <mergeCell ref="E59:F59"/>
    <mergeCell ref="J59:K59"/>
    <mergeCell ref="L59:N59"/>
    <mergeCell ref="A60:D60"/>
    <mergeCell ref="E60:F60"/>
    <mergeCell ref="J60:K60"/>
    <mergeCell ref="L60:N60"/>
    <mergeCell ref="G59:I59"/>
    <mergeCell ref="G60:I60"/>
    <mergeCell ref="A61:D61"/>
    <mergeCell ref="E61:F61"/>
    <mergeCell ref="J61:K61"/>
    <mergeCell ref="L61:N61"/>
    <mergeCell ref="A62:D62"/>
    <mergeCell ref="E62:F62"/>
    <mergeCell ref="J62:K62"/>
    <mergeCell ref="L62:N62"/>
    <mergeCell ref="G61:I61"/>
    <mergeCell ref="G62:I62"/>
    <mergeCell ref="A63:D63"/>
    <mergeCell ref="E63:F63"/>
    <mergeCell ref="J63:K63"/>
    <mergeCell ref="L63:N63"/>
    <mergeCell ref="A64:D64"/>
    <mergeCell ref="E64:F64"/>
    <mergeCell ref="J64:K64"/>
    <mergeCell ref="L64:N64"/>
    <mergeCell ref="G63:I63"/>
    <mergeCell ref="G64:I64"/>
    <mergeCell ref="A65:D65"/>
    <mergeCell ref="E65:F65"/>
    <mergeCell ref="J65:K65"/>
    <mergeCell ref="L65:N65"/>
    <mergeCell ref="A66:D66"/>
    <mergeCell ref="E66:F66"/>
    <mergeCell ref="J66:K66"/>
    <mergeCell ref="L66:N66"/>
    <mergeCell ref="G66:I66"/>
    <mergeCell ref="G65:I65"/>
    <mergeCell ref="A67:D67"/>
    <mergeCell ref="E67:F67"/>
    <mergeCell ref="J67:K67"/>
    <mergeCell ref="L67:N67"/>
    <mergeCell ref="A68:D68"/>
    <mergeCell ref="E68:F68"/>
    <mergeCell ref="J68:K68"/>
    <mergeCell ref="L68:N68"/>
    <mergeCell ref="G68:I68"/>
    <mergeCell ref="G67:I67"/>
    <mergeCell ref="A69:D69"/>
    <mergeCell ref="E69:F69"/>
    <mergeCell ref="J69:K69"/>
    <mergeCell ref="L69:N69"/>
    <mergeCell ref="A70:D70"/>
    <mergeCell ref="E70:F70"/>
    <mergeCell ref="J70:K70"/>
    <mergeCell ref="L70:N70"/>
    <mergeCell ref="G69:I69"/>
    <mergeCell ref="G70:I70"/>
    <mergeCell ref="A71:D71"/>
    <mergeCell ref="E71:F71"/>
    <mergeCell ref="J71:K71"/>
    <mergeCell ref="L71:N71"/>
    <mergeCell ref="A72:D72"/>
    <mergeCell ref="E72:F72"/>
    <mergeCell ref="J72:K72"/>
    <mergeCell ref="L72:N72"/>
    <mergeCell ref="G71:I71"/>
    <mergeCell ref="G72:I72"/>
    <mergeCell ref="A73:D73"/>
    <mergeCell ref="E73:F73"/>
    <mergeCell ref="J73:K73"/>
    <mergeCell ref="L73:N73"/>
    <mergeCell ref="A74:D74"/>
    <mergeCell ref="E74:F74"/>
    <mergeCell ref="J74:K74"/>
    <mergeCell ref="L74:N74"/>
    <mergeCell ref="G73:I73"/>
    <mergeCell ref="G74:I74"/>
    <mergeCell ref="A75:D75"/>
    <mergeCell ref="E75:F75"/>
    <mergeCell ref="J75:K75"/>
    <mergeCell ref="L75:N75"/>
    <mergeCell ref="A76:D76"/>
    <mergeCell ref="E76:F76"/>
    <mergeCell ref="J76:K76"/>
    <mergeCell ref="L76:N76"/>
    <mergeCell ref="G76:I76"/>
    <mergeCell ref="G75:I75"/>
    <mergeCell ref="A79:D79"/>
    <mergeCell ref="E79:F79"/>
    <mergeCell ref="J79:K79"/>
    <mergeCell ref="L79:N79"/>
    <mergeCell ref="A77:D77"/>
    <mergeCell ref="E77:F77"/>
    <mergeCell ref="J77:K77"/>
    <mergeCell ref="L77:N77"/>
    <mergeCell ref="A78:D78"/>
    <mergeCell ref="E78:F78"/>
    <mergeCell ref="J78:K78"/>
    <mergeCell ref="L78:N78"/>
    <mergeCell ref="G79:I79"/>
    <mergeCell ref="G77:I77"/>
    <mergeCell ref="G78:I78"/>
    <mergeCell ref="G22:J22"/>
    <mergeCell ref="K19:N19"/>
    <mergeCell ref="K20:N20"/>
    <mergeCell ref="K21:N21"/>
    <mergeCell ref="K22:N22"/>
    <mergeCell ref="G24:J24"/>
    <mergeCell ref="G25:J25"/>
    <mergeCell ref="K24:N24"/>
    <mergeCell ref="K25:N25"/>
    <mergeCell ref="A23:N23"/>
    <mergeCell ref="A24:B24"/>
    <mergeCell ref="C24:F24"/>
    <mergeCell ref="A25:B25"/>
    <mergeCell ref="C25:F25"/>
    <mergeCell ref="A21:B21"/>
    <mergeCell ref="C21:F21"/>
    <mergeCell ref="A22:B22"/>
    <mergeCell ref="C22:F22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T54"/>
  <sheetViews>
    <sheetView topLeftCell="A19" workbookViewId="0">
      <selection activeCell="Y36" sqref="Y36"/>
    </sheetView>
  </sheetViews>
  <sheetFormatPr defaultColWidth="4.5703125" defaultRowHeight="15.75"/>
  <cols>
    <col min="1" max="1" width="3.7109375" style="14" customWidth="1"/>
    <col min="2" max="2" width="3.85546875" style="16" customWidth="1"/>
    <col min="3" max="3" width="6.28515625" style="16" customWidth="1"/>
    <col min="4" max="4" width="4.28515625" style="16" customWidth="1"/>
    <col min="5" max="6" width="4.7109375" style="14" customWidth="1"/>
    <col min="7" max="7" width="5.85546875" style="14" customWidth="1"/>
    <col min="8" max="8" width="4.7109375" style="14" customWidth="1"/>
    <col min="9" max="9" width="4.85546875" style="14" customWidth="1"/>
    <col min="10" max="11" width="4.28515625" style="14" customWidth="1"/>
    <col min="12" max="12" width="5.42578125" style="14" customWidth="1"/>
    <col min="13" max="13" width="6.140625" style="14" customWidth="1"/>
    <col min="14" max="14" width="5.28515625" style="14" customWidth="1"/>
    <col min="15" max="15" width="6" style="14" customWidth="1"/>
    <col min="16" max="16" width="4.85546875" style="14" customWidth="1"/>
    <col min="17" max="17" width="5.140625" style="14" customWidth="1"/>
    <col min="18" max="18" width="4.42578125" style="14" customWidth="1"/>
    <col min="19" max="19" width="5.7109375" style="14" customWidth="1"/>
    <col min="20" max="20" width="5" style="14" customWidth="1"/>
    <col min="21" max="21" width="3.5703125" style="14" customWidth="1"/>
    <col min="22" max="228" width="4.28515625" style="14" customWidth="1"/>
    <col min="229" max="16384" width="4.5703125" style="14"/>
  </cols>
  <sheetData>
    <row r="1" spans="1:47" ht="19.5" customHeight="1">
      <c r="A1" s="983" t="s">
        <v>623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</row>
    <row r="2" spans="1:47" ht="18" customHeight="1" thickBot="1">
      <c r="A2" s="414"/>
      <c r="B2" s="414"/>
      <c r="C2" s="414"/>
      <c r="D2" s="414"/>
      <c r="E2" s="414"/>
      <c r="S2" s="559" t="s">
        <v>134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31.5" customHeight="1" thickBot="1">
      <c r="A3" s="1015" t="s">
        <v>16</v>
      </c>
      <c r="B3" s="1016"/>
      <c r="C3" s="1016"/>
      <c r="D3" s="1016"/>
      <c r="E3" s="1017"/>
      <c r="F3" s="1018" t="s">
        <v>110</v>
      </c>
      <c r="G3" s="1019"/>
      <c r="H3" s="1018" t="s">
        <v>49</v>
      </c>
      <c r="I3" s="1020"/>
      <c r="J3" s="1019"/>
      <c r="K3" s="1018" t="s">
        <v>50</v>
      </c>
      <c r="L3" s="1020"/>
      <c r="M3" s="1019"/>
      <c r="N3" s="999" t="s">
        <v>17</v>
      </c>
      <c r="O3" s="1021"/>
      <c r="P3" s="1000"/>
      <c r="Q3" s="999" t="s">
        <v>58</v>
      </c>
      <c r="R3" s="1021"/>
      <c r="S3" s="1000"/>
    </row>
    <row r="4" spans="1:47" ht="36.75" customHeight="1" thickBot="1">
      <c r="A4" s="1022" t="s">
        <v>131</v>
      </c>
      <c r="B4" s="1023"/>
      <c r="C4" s="1023"/>
      <c r="D4" s="1023"/>
      <c r="E4" s="1024"/>
      <c r="F4" s="1025" t="s">
        <v>18</v>
      </c>
      <c r="G4" s="1026"/>
      <c r="H4" s="1027" t="s">
        <v>487</v>
      </c>
      <c r="I4" s="1028"/>
      <c r="J4" s="1029"/>
      <c r="K4" s="1027">
        <v>20</v>
      </c>
      <c r="L4" s="1028"/>
      <c r="M4" s="1029"/>
      <c r="N4" s="1027">
        <v>19</v>
      </c>
      <c r="O4" s="1028"/>
      <c r="P4" s="1029"/>
      <c r="Q4" s="1001">
        <v>17.100000000000001</v>
      </c>
      <c r="R4" s="1002"/>
      <c r="S4" s="1003"/>
    </row>
    <row r="5" spans="1:47" ht="36" customHeight="1" thickBot="1">
      <c r="A5" s="996" t="s">
        <v>19</v>
      </c>
      <c r="B5" s="997"/>
      <c r="C5" s="997"/>
      <c r="D5" s="997"/>
      <c r="E5" s="998"/>
      <c r="F5" s="999" t="s">
        <v>159</v>
      </c>
      <c r="G5" s="1000"/>
      <c r="H5" s="1004">
        <v>43.26</v>
      </c>
      <c r="I5" s="1005"/>
      <c r="J5" s="1006"/>
      <c r="K5" s="1004">
        <v>35.409999999999997</v>
      </c>
      <c r="L5" s="1005"/>
      <c r="M5" s="1006"/>
      <c r="N5" s="1004">
        <v>22.59</v>
      </c>
      <c r="O5" s="1005"/>
      <c r="P5" s="1006"/>
      <c r="Q5" s="1004">
        <v>34.39</v>
      </c>
      <c r="R5" s="1005"/>
      <c r="S5" s="1006"/>
    </row>
    <row r="6" spans="1:47" ht="36" customHeight="1" thickBot="1">
      <c r="A6" s="1007" t="s">
        <v>20</v>
      </c>
      <c r="B6" s="1008"/>
      <c r="C6" s="1008"/>
      <c r="D6" s="1008"/>
      <c r="E6" s="1009"/>
      <c r="F6" s="1010" t="s">
        <v>158</v>
      </c>
      <c r="G6" s="1011"/>
      <c r="H6" s="1012">
        <v>1008.82</v>
      </c>
      <c r="I6" s="1013"/>
      <c r="J6" s="1014"/>
      <c r="K6" s="1012">
        <v>1099.1400000000001</v>
      </c>
      <c r="L6" s="1013"/>
      <c r="M6" s="1014"/>
      <c r="N6" s="1012">
        <v>1280.26</v>
      </c>
      <c r="O6" s="1013"/>
      <c r="P6" s="1014"/>
      <c r="Q6" s="1012">
        <v>1256.05</v>
      </c>
      <c r="R6" s="1013"/>
      <c r="S6" s="1014"/>
    </row>
    <row r="7" spans="1:47" ht="46.5" customHeight="1" thickBot="1">
      <c r="A7" s="1015" t="s">
        <v>21</v>
      </c>
      <c r="B7" s="1016"/>
      <c r="C7" s="1016"/>
      <c r="D7" s="1016"/>
      <c r="E7" s="1017"/>
      <c r="F7" s="999" t="s">
        <v>159</v>
      </c>
      <c r="G7" s="1000"/>
      <c r="H7" s="1004">
        <v>60.53</v>
      </c>
      <c r="I7" s="1005"/>
      <c r="J7" s="1006"/>
      <c r="K7" s="1004">
        <v>67.400000000000006</v>
      </c>
      <c r="L7" s="1005"/>
      <c r="M7" s="1006"/>
      <c r="N7" s="1004">
        <v>84</v>
      </c>
      <c r="O7" s="1005"/>
      <c r="P7" s="1006"/>
      <c r="Q7" s="1004">
        <v>85.44</v>
      </c>
      <c r="R7" s="1005"/>
      <c r="S7" s="1006"/>
    </row>
    <row r="8" spans="1:47" ht="35.25" customHeight="1" thickBot="1">
      <c r="A8" s="996" t="s">
        <v>130</v>
      </c>
      <c r="B8" s="997"/>
      <c r="C8" s="997"/>
      <c r="D8" s="997"/>
      <c r="E8" s="998"/>
      <c r="F8" s="999" t="s">
        <v>531</v>
      </c>
      <c r="G8" s="1000"/>
      <c r="H8" s="1001">
        <v>128</v>
      </c>
      <c r="I8" s="1002"/>
      <c r="J8" s="1003"/>
      <c r="K8" s="1001">
        <v>128</v>
      </c>
      <c r="L8" s="1002"/>
      <c r="M8" s="1003"/>
      <c r="N8" s="1001">
        <v>128</v>
      </c>
      <c r="O8" s="1002"/>
      <c r="P8" s="1003"/>
      <c r="Q8" s="1001">
        <v>128</v>
      </c>
      <c r="R8" s="1002"/>
      <c r="S8" s="1003"/>
    </row>
    <row r="9" spans="1:47" ht="17.25" customHeight="1">
      <c r="A9" s="982" t="s">
        <v>515</v>
      </c>
      <c r="B9" s="982"/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</row>
    <row r="10" spans="1:47" ht="35.25" customHeight="1">
      <c r="A10" s="982" t="s">
        <v>412</v>
      </c>
      <c r="B10" s="982"/>
      <c r="C10" s="982"/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</row>
    <row r="11" spans="1:47" ht="20.25" customHeight="1" thickBot="1">
      <c r="A11" s="983" t="s">
        <v>469</v>
      </c>
      <c r="B11" s="984"/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</row>
    <row r="12" spans="1:47" ht="15" customHeight="1" thickBot="1">
      <c r="A12" s="985"/>
      <c r="B12" s="986"/>
      <c r="C12" s="987"/>
      <c r="D12" s="988" t="s">
        <v>630</v>
      </c>
      <c r="E12" s="989"/>
      <c r="F12" s="989"/>
      <c r="G12" s="990"/>
      <c r="H12" s="991" t="s">
        <v>629</v>
      </c>
      <c r="I12" s="992"/>
      <c r="J12" s="992"/>
      <c r="K12" s="993"/>
      <c r="L12" s="994" t="s">
        <v>625</v>
      </c>
      <c r="M12" s="989"/>
      <c r="N12" s="989"/>
      <c r="O12" s="995"/>
      <c r="P12" s="994" t="s">
        <v>624</v>
      </c>
      <c r="Q12" s="989"/>
      <c r="R12" s="989"/>
      <c r="S12" s="995"/>
    </row>
    <row r="13" spans="1:47" ht="15" customHeight="1">
      <c r="A13" s="973" t="s">
        <v>23</v>
      </c>
      <c r="B13" s="974"/>
      <c r="C13" s="975"/>
      <c r="D13" s="976" t="s">
        <v>492</v>
      </c>
      <c r="E13" s="977"/>
      <c r="F13" s="977"/>
      <c r="G13" s="978"/>
      <c r="H13" s="979" t="s">
        <v>303</v>
      </c>
      <c r="I13" s="980"/>
      <c r="J13" s="980"/>
      <c r="K13" s="981"/>
      <c r="L13" s="979" t="s">
        <v>303</v>
      </c>
      <c r="M13" s="980"/>
      <c r="N13" s="980"/>
      <c r="O13" s="981"/>
      <c r="P13" s="979">
        <v>32</v>
      </c>
      <c r="Q13" s="980"/>
      <c r="R13" s="980"/>
      <c r="S13" s="981"/>
    </row>
    <row r="14" spans="1:47" ht="15" customHeight="1">
      <c r="A14" s="955" t="s">
        <v>132</v>
      </c>
      <c r="B14" s="956"/>
      <c r="C14" s="957"/>
      <c r="D14" s="958" t="s">
        <v>493</v>
      </c>
      <c r="E14" s="959"/>
      <c r="F14" s="959"/>
      <c r="G14" s="960"/>
      <c r="H14" s="961">
        <v>35</v>
      </c>
      <c r="I14" s="962"/>
      <c r="J14" s="962"/>
      <c r="K14" s="963"/>
      <c r="L14" s="961" t="s">
        <v>626</v>
      </c>
      <c r="M14" s="962"/>
      <c r="N14" s="962"/>
      <c r="O14" s="963"/>
      <c r="P14" s="961">
        <v>38</v>
      </c>
      <c r="Q14" s="962"/>
      <c r="R14" s="962"/>
      <c r="S14" s="963"/>
      <c r="V14" s="14" t="s">
        <v>179</v>
      </c>
    </row>
    <row r="15" spans="1:47" ht="15" customHeight="1">
      <c r="A15" s="955" t="s">
        <v>133</v>
      </c>
      <c r="B15" s="956"/>
      <c r="C15" s="957"/>
      <c r="D15" s="958" t="s">
        <v>303</v>
      </c>
      <c r="E15" s="959"/>
      <c r="F15" s="959"/>
      <c r="G15" s="960"/>
      <c r="H15" s="961">
        <v>38</v>
      </c>
      <c r="I15" s="962"/>
      <c r="J15" s="962"/>
      <c r="K15" s="963"/>
      <c r="L15" s="961" t="s">
        <v>627</v>
      </c>
      <c r="M15" s="962"/>
      <c r="N15" s="962"/>
      <c r="O15" s="963"/>
      <c r="P15" s="961">
        <v>42</v>
      </c>
      <c r="Q15" s="962"/>
      <c r="R15" s="962"/>
      <c r="S15" s="963"/>
      <c r="V15" s="14" t="s">
        <v>179</v>
      </c>
    </row>
    <row r="16" spans="1:47" ht="15" customHeight="1" thickBot="1">
      <c r="A16" s="964" t="s">
        <v>24</v>
      </c>
      <c r="B16" s="965"/>
      <c r="C16" s="966"/>
      <c r="D16" s="967" t="s">
        <v>631</v>
      </c>
      <c r="E16" s="968"/>
      <c r="F16" s="968"/>
      <c r="G16" s="969"/>
      <c r="H16" s="970" t="s">
        <v>454</v>
      </c>
      <c r="I16" s="971"/>
      <c r="J16" s="971"/>
      <c r="K16" s="972"/>
      <c r="L16" s="970" t="s">
        <v>628</v>
      </c>
      <c r="M16" s="971"/>
      <c r="N16" s="971"/>
      <c r="O16" s="972"/>
      <c r="P16" s="970">
        <v>41</v>
      </c>
      <c r="Q16" s="971"/>
      <c r="R16" s="971"/>
      <c r="S16" s="972"/>
    </row>
    <row r="17" spans="1:34" ht="18.75" customHeight="1">
      <c r="A17" s="927" t="s">
        <v>510</v>
      </c>
      <c r="B17" s="927"/>
      <c r="C17" s="927"/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</row>
    <row r="18" spans="1:34" ht="32.25" customHeight="1" thickBot="1">
      <c r="A18" s="953" t="s">
        <v>465</v>
      </c>
      <c r="B18" s="953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</row>
    <row r="19" spans="1:34" ht="18.75" customHeight="1">
      <c r="A19" s="947" t="s">
        <v>129</v>
      </c>
      <c r="B19" s="938"/>
      <c r="C19" s="938"/>
      <c r="D19" s="938" t="s">
        <v>471</v>
      </c>
      <c r="E19" s="938"/>
      <c r="F19" s="938"/>
      <c r="G19" s="938"/>
      <c r="H19" s="937" t="s">
        <v>470</v>
      </c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9"/>
    </row>
    <row r="20" spans="1:34" ht="16.5" thickBot="1">
      <c r="A20" s="948"/>
      <c r="B20" s="949"/>
      <c r="C20" s="949"/>
      <c r="D20" s="949"/>
      <c r="E20" s="949"/>
      <c r="F20" s="949"/>
      <c r="G20" s="949"/>
      <c r="H20" s="950" t="s">
        <v>466</v>
      </c>
      <c r="I20" s="950"/>
      <c r="J20" s="950"/>
      <c r="K20" s="950"/>
      <c r="L20" s="949" t="s">
        <v>467</v>
      </c>
      <c r="M20" s="949"/>
      <c r="N20" s="949"/>
      <c r="O20" s="949"/>
      <c r="P20" s="950" t="s">
        <v>494</v>
      </c>
      <c r="Q20" s="950"/>
      <c r="R20" s="950"/>
      <c r="S20" s="951"/>
    </row>
    <row r="21" spans="1:34" ht="15.75" customHeight="1">
      <c r="A21" s="934" t="s">
        <v>479</v>
      </c>
      <c r="B21" s="935"/>
      <c r="C21" s="935"/>
      <c r="D21" s="936">
        <v>32.729999999999997</v>
      </c>
      <c r="E21" s="936"/>
      <c r="F21" s="936"/>
      <c r="G21" s="936"/>
      <c r="H21" s="937" t="s">
        <v>474</v>
      </c>
      <c r="I21" s="937"/>
      <c r="J21" s="937"/>
      <c r="K21" s="937"/>
      <c r="L21" s="938" t="s">
        <v>475</v>
      </c>
      <c r="M21" s="938"/>
      <c r="N21" s="938"/>
      <c r="O21" s="938"/>
      <c r="P21" s="937" t="s">
        <v>116</v>
      </c>
      <c r="Q21" s="937"/>
      <c r="R21" s="937"/>
      <c r="S21" s="939"/>
    </row>
    <row r="22" spans="1:34" ht="15.75" customHeight="1">
      <c r="A22" s="929" t="s">
        <v>197</v>
      </c>
      <c r="B22" s="930"/>
      <c r="C22" s="930"/>
      <c r="D22" s="952">
        <v>35.24</v>
      </c>
      <c r="E22" s="952"/>
      <c r="F22" s="952"/>
      <c r="G22" s="952"/>
      <c r="H22" s="932" t="s">
        <v>495</v>
      </c>
      <c r="I22" s="932"/>
      <c r="J22" s="932"/>
      <c r="K22" s="932"/>
      <c r="L22" s="931" t="s">
        <v>496</v>
      </c>
      <c r="M22" s="931"/>
      <c r="N22" s="931"/>
      <c r="O22" s="931"/>
      <c r="P22" s="932" t="s">
        <v>497</v>
      </c>
      <c r="Q22" s="932"/>
      <c r="R22" s="932"/>
      <c r="S22" s="933"/>
    </row>
    <row r="23" spans="1:34" ht="15.75" customHeight="1">
      <c r="A23" s="929" t="s">
        <v>11</v>
      </c>
      <c r="B23" s="930"/>
      <c r="C23" s="930"/>
      <c r="D23" s="952">
        <v>36.049999999999997</v>
      </c>
      <c r="E23" s="952"/>
      <c r="F23" s="952"/>
      <c r="G23" s="952"/>
      <c r="H23" s="932" t="s">
        <v>536</v>
      </c>
      <c r="I23" s="932"/>
      <c r="J23" s="932"/>
      <c r="K23" s="932"/>
      <c r="L23" s="931" t="s">
        <v>537</v>
      </c>
      <c r="M23" s="931"/>
      <c r="N23" s="931"/>
      <c r="O23" s="931"/>
      <c r="P23" s="932" t="s">
        <v>538</v>
      </c>
      <c r="Q23" s="932"/>
      <c r="R23" s="932"/>
      <c r="S23" s="933"/>
    </row>
    <row r="24" spans="1:34" ht="15.75" customHeight="1" thickBot="1">
      <c r="A24" s="941" t="s">
        <v>12</v>
      </c>
      <c r="B24" s="942"/>
      <c r="C24" s="942"/>
      <c r="D24" s="954">
        <v>35.69</v>
      </c>
      <c r="E24" s="954"/>
      <c r="F24" s="954"/>
      <c r="G24" s="954"/>
      <c r="H24" s="944" t="s">
        <v>632</v>
      </c>
      <c r="I24" s="944"/>
      <c r="J24" s="944"/>
      <c r="K24" s="944"/>
      <c r="L24" s="945" t="s">
        <v>633</v>
      </c>
      <c r="M24" s="945"/>
      <c r="N24" s="945"/>
      <c r="O24" s="945"/>
      <c r="P24" s="944" t="s">
        <v>634</v>
      </c>
      <c r="Q24" s="944"/>
      <c r="R24" s="944"/>
      <c r="S24" s="946"/>
    </row>
    <row r="25" spans="1:34" ht="47.25" customHeight="1" thickBot="1">
      <c r="A25" s="953" t="s">
        <v>468</v>
      </c>
      <c r="B25" s="953"/>
      <c r="C25" s="953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9.5" customHeight="1">
      <c r="A26" s="947" t="s">
        <v>129</v>
      </c>
      <c r="B26" s="938"/>
      <c r="C26" s="938"/>
      <c r="D26" s="938" t="s">
        <v>471</v>
      </c>
      <c r="E26" s="938"/>
      <c r="F26" s="938"/>
      <c r="G26" s="938"/>
      <c r="H26" s="937" t="s">
        <v>470</v>
      </c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9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6.5" thickBot="1">
      <c r="A27" s="948"/>
      <c r="B27" s="949"/>
      <c r="C27" s="949"/>
      <c r="D27" s="949"/>
      <c r="E27" s="949"/>
      <c r="F27" s="949"/>
      <c r="G27" s="949"/>
      <c r="H27" s="950" t="s">
        <v>466</v>
      </c>
      <c r="I27" s="950"/>
      <c r="J27" s="950"/>
      <c r="K27" s="950"/>
      <c r="L27" s="949" t="s">
        <v>467</v>
      </c>
      <c r="M27" s="949"/>
      <c r="N27" s="949"/>
      <c r="O27" s="949"/>
      <c r="P27" s="950" t="s">
        <v>494</v>
      </c>
      <c r="Q27" s="950"/>
      <c r="R27" s="950"/>
      <c r="S27" s="95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>
      <c r="A28" s="934" t="s">
        <v>479</v>
      </c>
      <c r="B28" s="935"/>
      <c r="C28" s="935"/>
      <c r="D28" s="936">
        <v>44.97</v>
      </c>
      <c r="E28" s="936"/>
      <c r="F28" s="936"/>
      <c r="G28" s="936"/>
      <c r="H28" s="937" t="s">
        <v>476</v>
      </c>
      <c r="I28" s="937"/>
      <c r="J28" s="937"/>
      <c r="K28" s="937"/>
      <c r="L28" s="938" t="s">
        <v>477</v>
      </c>
      <c r="M28" s="938"/>
      <c r="N28" s="938"/>
      <c r="O28" s="938"/>
      <c r="P28" s="937" t="s">
        <v>116</v>
      </c>
      <c r="Q28" s="937"/>
      <c r="R28" s="937"/>
      <c r="S28" s="939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6.5" customHeight="1">
      <c r="A29" s="929" t="s">
        <v>197</v>
      </c>
      <c r="B29" s="930"/>
      <c r="C29" s="930"/>
      <c r="D29" s="940">
        <v>48.1</v>
      </c>
      <c r="E29" s="940"/>
      <c r="F29" s="940"/>
      <c r="G29" s="940"/>
      <c r="H29" s="932" t="s">
        <v>498</v>
      </c>
      <c r="I29" s="932"/>
      <c r="J29" s="932"/>
      <c r="K29" s="932"/>
      <c r="L29" s="931" t="s">
        <v>499</v>
      </c>
      <c r="M29" s="931"/>
      <c r="N29" s="931"/>
      <c r="O29" s="931"/>
      <c r="P29" s="932" t="s">
        <v>500</v>
      </c>
      <c r="Q29" s="932"/>
      <c r="R29" s="932"/>
      <c r="S29" s="933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6.5" customHeight="1">
      <c r="A30" s="929" t="s">
        <v>11</v>
      </c>
      <c r="B30" s="930"/>
      <c r="C30" s="930"/>
      <c r="D30" s="931">
        <v>49.35</v>
      </c>
      <c r="E30" s="931"/>
      <c r="F30" s="931"/>
      <c r="G30" s="931"/>
      <c r="H30" s="932" t="s">
        <v>539</v>
      </c>
      <c r="I30" s="932"/>
      <c r="J30" s="932"/>
      <c r="K30" s="932"/>
      <c r="L30" s="931" t="s">
        <v>540</v>
      </c>
      <c r="M30" s="931"/>
      <c r="N30" s="931"/>
      <c r="O30" s="931"/>
      <c r="P30" s="932" t="s">
        <v>541</v>
      </c>
      <c r="Q30" s="932"/>
      <c r="R30" s="932"/>
      <c r="S30" s="933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6.5" customHeight="1" thickBot="1">
      <c r="A31" s="941" t="s">
        <v>12</v>
      </c>
      <c r="B31" s="942"/>
      <c r="C31" s="942"/>
      <c r="D31" s="943">
        <v>49.5</v>
      </c>
      <c r="E31" s="943"/>
      <c r="F31" s="943"/>
      <c r="G31" s="943"/>
      <c r="H31" s="944" t="s">
        <v>635</v>
      </c>
      <c r="I31" s="944"/>
      <c r="J31" s="944"/>
      <c r="K31" s="944"/>
      <c r="L31" s="945" t="s">
        <v>636</v>
      </c>
      <c r="M31" s="945"/>
      <c r="N31" s="945"/>
      <c r="O31" s="945"/>
      <c r="P31" s="944" t="s">
        <v>637</v>
      </c>
      <c r="Q31" s="944"/>
      <c r="R31" s="944"/>
      <c r="S31" s="946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23.25" customHeight="1">
      <c r="A32" s="927" t="s">
        <v>473</v>
      </c>
      <c r="B32" s="927"/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927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81" customHeight="1">
      <c r="A33" s="927" t="s">
        <v>472</v>
      </c>
      <c r="B33" s="927"/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7"/>
      <c r="Q33" s="927"/>
      <c r="R33" s="927"/>
      <c r="S33" s="927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8.75">
      <c r="A34" s="415" t="s">
        <v>535</v>
      </c>
      <c r="B34" s="54"/>
      <c r="C34" s="55"/>
      <c r="D34" s="55"/>
      <c r="E34" s="55"/>
      <c r="F34" s="416"/>
      <c r="G34" s="417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8.75">
      <c r="A35" s="415" t="s">
        <v>122</v>
      </c>
      <c r="B35" s="54"/>
      <c r="C35" s="55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928" t="s">
        <v>544</v>
      </c>
      <c r="P35" s="928"/>
      <c r="Q35" s="928"/>
      <c r="R35" s="928"/>
      <c r="S35" s="928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33.75" customHeight="1">
      <c r="A36" s="54"/>
      <c r="B36" s="54"/>
      <c r="C36" s="55"/>
      <c r="D36" s="55"/>
      <c r="E36" s="55"/>
      <c r="F36" s="416"/>
      <c r="G36" s="417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34" ht="15.75" customHeight="1">
      <c r="A37" s="54"/>
      <c r="B37" s="54"/>
      <c r="C37" s="55"/>
      <c r="D37" s="55"/>
      <c r="E37" s="55"/>
      <c r="F37" s="416"/>
      <c r="G37" s="41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34" ht="18.75">
      <c r="A38" s="418"/>
      <c r="B38" s="419"/>
      <c r="C38" s="419"/>
      <c r="D38" s="419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Q38" s="418"/>
      <c r="R38" s="418"/>
      <c r="S38" s="418"/>
    </row>
    <row r="40" spans="1:34" ht="18.75">
      <c r="A40" s="54" t="s">
        <v>516</v>
      </c>
    </row>
    <row r="42" spans="1:34" ht="18.75">
      <c r="A42" s="54"/>
      <c r="B42" s="54"/>
      <c r="C42" s="55"/>
    </row>
    <row r="44" spans="1:34" ht="18.75">
      <c r="B44" s="54"/>
      <c r="C44" s="55"/>
    </row>
    <row r="45" spans="1:34" ht="18.75">
      <c r="A45" s="54"/>
      <c r="B45" s="54"/>
      <c r="C45" s="55"/>
    </row>
    <row r="49" spans="1:228" ht="18.75">
      <c r="A49" s="54"/>
      <c r="B49" s="54"/>
      <c r="C49" s="55"/>
    </row>
    <row r="52" spans="1:228" ht="18.75">
      <c r="A52" s="54"/>
      <c r="B52" s="54"/>
      <c r="C52" s="55"/>
    </row>
    <row r="54" spans="1:228" s="16" customFormat="1" ht="18.75">
      <c r="A54" s="54"/>
      <c r="B54" s="54"/>
      <c r="C54" s="5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</row>
  </sheetData>
  <mergeCells count="123">
    <mergeCell ref="H24:K24"/>
    <mergeCell ref="L24:O24"/>
    <mergeCell ref="P24:S24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A7:E7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26:C27"/>
    <mergeCell ref="D26:G27"/>
    <mergeCell ref="H26:S26"/>
    <mergeCell ref="H27:K27"/>
    <mergeCell ref="L27:O27"/>
    <mergeCell ref="P27:S27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23:C23"/>
    <mergeCell ref="D23:G23"/>
    <mergeCell ref="H23:K23"/>
    <mergeCell ref="L23:O23"/>
    <mergeCell ref="P23:S23"/>
    <mergeCell ref="A25:S25"/>
    <mergeCell ref="A24:C24"/>
    <mergeCell ref="D24:G24"/>
    <mergeCell ref="A32:S32"/>
    <mergeCell ref="A33:S33"/>
    <mergeCell ref="O35:S35"/>
    <mergeCell ref="A30:C30"/>
    <mergeCell ref="D30:G30"/>
    <mergeCell ref="H30:K30"/>
    <mergeCell ref="L30:O30"/>
    <mergeCell ref="P30:S30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31:C31"/>
    <mergeCell ref="D31:G31"/>
    <mergeCell ref="H31:K31"/>
    <mergeCell ref="L31:O31"/>
    <mergeCell ref="P31:S31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5"/>
  <sheetViews>
    <sheetView topLeftCell="A8" zoomScaleNormal="100" workbookViewId="0">
      <selection activeCell="D15" sqref="D15"/>
    </sheetView>
  </sheetViews>
  <sheetFormatPr defaultRowHeight="12.75"/>
  <cols>
    <col min="1" max="1" width="42.140625" style="2" customWidth="1"/>
    <col min="2" max="2" width="7.7109375" style="2" bestFit="1" customWidth="1"/>
    <col min="3" max="3" width="21.42578125" style="23" customWidth="1"/>
    <col min="4" max="4" width="22" style="23" customWidth="1"/>
    <col min="5" max="5" width="18.5703125" style="23" customWidth="1"/>
    <col min="6" max="6" width="17" style="23" customWidth="1"/>
    <col min="7" max="7" width="14.85546875" style="23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>
      <c r="A1" s="603" t="s">
        <v>156</v>
      </c>
      <c r="B1" s="603"/>
      <c r="C1" s="603"/>
      <c r="D1" s="603"/>
      <c r="E1" s="603"/>
      <c r="F1" s="603"/>
      <c r="G1" s="603"/>
      <c r="H1" s="603"/>
      <c r="I1" s="242"/>
      <c r="J1" s="175"/>
    </row>
    <row r="2" spans="1:12" ht="32.25" customHeight="1" thickBot="1">
      <c r="A2" s="211"/>
      <c r="B2" s="211"/>
      <c r="C2" s="211"/>
      <c r="D2" s="211"/>
      <c r="E2" s="211"/>
      <c r="F2" s="320"/>
      <c r="G2" s="602" t="s">
        <v>217</v>
      </c>
      <c r="H2" s="602"/>
      <c r="I2" s="78"/>
      <c r="J2" s="74"/>
    </row>
    <row r="3" spans="1:12" ht="51.75" customHeight="1" thickBot="1">
      <c r="A3" s="598" t="s">
        <v>66</v>
      </c>
      <c r="B3" s="600" t="s">
        <v>486</v>
      </c>
      <c r="C3" s="591" t="s">
        <v>355</v>
      </c>
      <c r="D3" s="591"/>
      <c r="E3" s="591"/>
      <c r="F3" s="592"/>
      <c r="G3" s="608" t="s">
        <v>506</v>
      </c>
      <c r="H3" s="609"/>
      <c r="I3" s="3"/>
      <c r="J3" s="176"/>
    </row>
    <row r="4" spans="1:12" ht="41.25" customHeight="1" thickBot="1">
      <c r="A4" s="599"/>
      <c r="B4" s="601"/>
      <c r="C4" s="212" t="s">
        <v>547</v>
      </c>
      <c r="D4" s="212" t="s">
        <v>463</v>
      </c>
      <c r="E4" s="212" t="s">
        <v>548</v>
      </c>
      <c r="F4" s="216" t="s">
        <v>549</v>
      </c>
      <c r="G4" s="610" t="s">
        <v>463</v>
      </c>
      <c r="H4" s="611"/>
      <c r="I4" s="3"/>
      <c r="J4" s="177"/>
    </row>
    <row r="5" spans="1:12" ht="20.25" thickBot="1">
      <c r="A5" s="217" t="s">
        <v>391</v>
      </c>
      <c r="B5" s="423" t="s">
        <v>28</v>
      </c>
      <c r="C5" s="425">
        <v>179140</v>
      </c>
      <c r="D5" s="213">
        <v>177326</v>
      </c>
      <c r="E5" s="425">
        <v>176968</v>
      </c>
      <c r="F5" s="213">
        <f>E5-C5</f>
        <v>-2172</v>
      </c>
      <c r="G5" s="612">
        <v>33814</v>
      </c>
      <c r="H5" s="613"/>
      <c r="I5" s="3"/>
      <c r="J5" s="597"/>
      <c r="L5" s="37"/>
    </row>
    <row r="6" spans="1:12" ht="19.5" hidden="1" customHeight="1">
      <c r="A6" s="218" t="s">
        <v>152</v>
      </c>
      <c r="B6" s="219" t="s">
        <v>28</v>
      </c>
      <c r="C6" s="76"/>
      <c r="D6" s="214"/>
      <c r="F6" s="214"/>
      <c r="G6" s="76"/>
      <c r="H6" s="457"/>
      <c r="I6" s="3"/>
      <c r="J6" s="597"/>
    </row>
    <row r="7" spans="1:12" ht="17.25" hidden="1" customHeight="1" thickBot="1">
      <c r="A7" s="188" t="s">
        <v>135</v>
      </c>
      <c r="B7" s="220" t="s">
        <v>28</v>
      </c>
      <c r="C7" s="426"/>
      <c r="D7" s="214"/>
      <c r="F7" s="214"/>
      <c r="G7" s="76"/>
      <c r="H7" s="457"/>
      <c r="I7" s="3"/>
      <c r="J7" s="597"/>
    </row>
    <row r="8" spans="1:12" ht="19.5" customHeight="1">
      <c r="A8" s="221" t="s">
        <v>67</v>
      </c>
      <c r="B8" s="423"/>
      <c r="C8" s="213"/>
      <c r="D8" s="213"/>
      <c r="E8" s="434"/>
      <c r="F8" s="213"/>
      <c r="G8" s="616"/>
      <c r="H8" s="617"/>
      <c r="I8" s="3"/>
      <c r="J8" s="178"/>
      <c r="K8" s="37"/>
    </row>
    <row r="9" spans="1:12" ht="20.25" customHeight="1" thickBot="1">
      <c r="A9" s="222" t="s">
        <v>65</v>
      </c>
      <c r="B9" s="219" t="s">
        <v>28</v>
      </c>
      <c r="C9" s="214">
        <v>2849</v>
      </c>
      <c r="D9" s="214">
        <v>11008</v>
      </c>
      <c r="E9" s="214">
        <v>2252</v>
      </c>
      <c r="F9" s="214">
        <f>E9-C9</f>
        <v>-597</v>
      </c>
      <c r="G9" s="614">
        <v>1571</v>
      </c>
      <c r="H9" s="615"/>
      <c r="I9" s="3"/>
      <c r="J9" s="178"/>
      <c r="K9" s="37"/>
    </row>
    <row r="10" spans="1:12" ht="18.75" customHeight="1">
      <c r="A10" s="223" t="s">
        <v>68</v>
      </c>
      <c r="B10" s="423"/>
      <c r="C10" s="428"/>
      <c r="D10" s="428"/>
      <c r="E10" s="434"/>
      <c r="F10" s="428"/>
      <c r="G10" s="618"/>
      <c r="H10" s="619"/>
      <c r="I10" s="3"/>
      <c r="J10" s="3"/>
    </row>
    <row r="11" spans="1:12" ht="20.25" customHeight="1" thickBot="1">
      <c r="A11" s="222" t="s">
        <v>65</v>
      </c>
      <c r="B11" s="219" t="s">
        <v>28</v>
      </c>
      <c r="C11" s="214">
        <v>2664</v>
      </c>
      <c r="D11" s="214">
        <v>13872</v>
      </c>
      <c r="E11" s="214">
        <v>3012</v>
      </c>
      <c r="F11" s="214">
        <f>E11-C11</f>
        <v>348</v>
      </c>
      <c r="G11" s="614">
        <v>1995</v>
      </c>
      <c r="H11" s="615"/>
      <c r="I11" s="3"/>
      <c r="J11" s="178"/>
    </row>
    <row r="12" spans="1:12" ht="18.75" customHeight="1">
      <c r="A12" s="224" t="s">
        <v>62</v>
      </c>
      <c r="B12" s="423"/>
      <c r="C12" s="428"/>
      <c r="D12" s="428"/>
      <c r="E12" s="434"/>
      <c r="F12" s="428"/>
      <c r="G12" s="616"/>
      <c r="H12" s="617"/>
      <c r="I12" s="3"/>
      <c r="J12" s="178"/>
      <c r="K12" s="37"/>
    </row>
    <row r="13" spans="1:12" ht="19.5" customHeight="1" thickBot="1">
      <c r="A13" s="225" t="s">
        <v>65</v>
      </c>
      <c r="B13" s="424" t="s">
        <v>28</v>
      </c>
      <c r="C13" s="421">
        <v>185</v>
      </c>
      <c r="D13" s="421">
        <v>-2864</v>
      </c>
      <c r="E13" s="421">
        <f>E9-E11</f>
        <v>-760</v>
      </c>
      <c r="F13" s="421">
        <f>E13-C13</f>
        <v>-945</v>
      </c>
      <c r="G13" s="585">
        <v>-424</v>
      </c>
      <c r="H13" s="586"/>
      <c r="I13" s="3"/>
      <c r="J13" s="180"/>
    </row>
    <row r="14" spans="1:12" ht="36.75" customHeight="1">
      <c r="A14" s="581" t="s">
        <v>390</v>
      </c>
      <c r="B14" s="581"/>
      <c r="C14" s="581"/>
      <c r="D14" s="581"/>
      <c r="E14" s="581"/>
      <c r="F14" s="581"/>
      <c r="G14" s="582"/>
      <c r="H14" s="31"/>
    </row>
    <row r="15" spans="1:12" ht="12.75" customHeight="1" thickBot="1">
      <c r="C15" s="2"/>
      <c r="D15" s="2"/>
      <c r="E15" s="2"/>
      <c r="F15" s="2"/>
      <c r="G15" s="2"/>
    </row>
    <row r="16" spans="1:12" ht="53.45" customHeight="1" thickBot="1">
      <c r="A16" s="604" t="s">
        <v>66</v>
      </c>
      <c r="B16" s="600" t="s">
        <v>486</v>
      </c>
      <c r="C16" s="591" t="s">
        <v>355</v>
      </c>
      <c r="D16" s="591"/>
      <c r="E16" s="591"/>
      <c r="F16" s="592"/>
      <c r="G16" s="593" t="s">
        <v>506</v>
      </c>
      <c r="H16" s="594"/>
    </row>
    <row r="17" spans="1:10" ht="44.25" customHeight="1" thickBot="1">
      <c r="A17" s="605"/>
      <c r="B17" s="601"/>
      <c r="C17" s="215" t="s">
        <v>550</v>
      </c>
      <c r="D17" s="215" t="s">
        <v>463</v>
      </c>
      <c r="E17" s="215" t="s">
        <v>551</v>
      </c>
      <c r="F17" s="226" t="s">
        <v>549</v>
      </c>
      <c r="G17" s="595" t="s">
        <v>548</v>
      </c>
      <c r="H17" s="596"/>
    </row>
    <row r="18" spans="1:10" ht="19.5" customHeight="1" thickBot="1">
      <c r="A18" s="227" t="s">
        <v>34</v>
      </c>
      <c r="B18" s="424" t="s">
        <v>28</v>
      </c>
      <c r="C18" s="77">
        <v>638</v>
      </c>
      <c r="D18" s="77" t="s">
        <v>513</v>
      </c>
      <c r="E18" s="77">
        <v>678</v>
      </c>
      <c r="F18" s="427">
        <f>E18-C18</f>
        <v>40</v>
      </c>
      <c r="G18" s="587">
        <v>138</v>
      </c>
      <c r="H18" s="588"/>
      <c r="J18" s="37"/>
    </row>
    <row r="19" spans="1:10" ht="20.25" customHeight="1" thickBot="1">
      <c r="A19" s="228" t="s">
        <v>35</v>
      </c>
      <c r="B19" s="229" t="s">
        <v>28</v>
      </c>
      <c r="C19" s="77">
        <v>269</v>
      </c>
      <c r="D19" s="77" t="s">
        <v>514</v>
      </c>
      <c r="E19" s="77">
        <v>276</v>
      </c>
      <c r="F19" s="427">
        <f>E19-C19</f>
        <v>7</v>
      </c>
      <c r="G19" s="587">
        <v>81</v>
      </c>
      <c r="H19" s="588"/>
    </row>
    <row r="20" spans="1:10" ht="18.75" customHeight="1">
      <c r="A20" s="223" t="s">
        <v>163</v>
      </c>
      <c r="B20" s="606" t="s">
        <v>28</v>
      </c>
      <c r="C20" s="589">
        <f>C18-C19</f>
        <v>369</v>
      </c>
      <c r="D20" s="589">
        <f>2695-1091</f>
        <v>1604</v>
      </c>
      <c r="E20" s="589">
        <f>E18-E19</f>
        <v>402</v>
      </c>
      <c r="F20" s="589">
        <f>E20-C20</f>
        <v>33</v>
      </c>
      <c r="G20" s="583">
        <f>G18-G19</f>
        <v>57</v>
      </c>
      <c r="H20" s="584"/>
    </row>
    <row r="21" spans="1:10" ht="17.25" thickBot="1">
      <c r="A21" s="230" t="s">
        <v>65</v>
      </c>
      <c r="B21" s="607"/>
      <c r="C21" s="590"/>
      <c r="D21" s="590"/>
      <c r="E21" s="590"/>
      <c r="F21" s="590"/>
      <c r="G21" s="585"/>
      <c r="H21" s="586"/>
    </row>
    <row r="22" spans="1:10" ht="19.5" customHeight="1" thickBot="1">
      <c r="A22" s="231" t="s">
        <v>543</v>
      </c>
      <c r="B22" s="424"/>
      <c r="C22" s="77">
        <v>527</v>
      </c>
      <c r="D22" s="77">
        <v>2148</v>
      </c>
      <c r="E22" s="77">
        <v>430</v>
      </c>
      <c r="F22" s="427">
        <f>E22-C22</f>
        <v>-97</v>
      </c>
      <c r="G22" s="587">
        <v>68</v>
      </c>
      <c r="H22" s="588"/>
    </row>
    <row r="23" spans="1:10" ht="20.25" customHeight="1" thickBot="1">
      <c r="A23" s="232" t="s">
        <v>542</v>
      </c>
      <c r="B23" s="229"/>
      <c r="C23" s="77">
        <v>330</v>
      </c>
      <c r="D23" s="77">
        <v>1479</v>
      </c>
      <c r="E23" s="77">
        <v>385</v>
      </c>
      <c r="F23" s="427">
        <f>E23-C23</f>
        <v>55</v>
      </c>
      <c r="G23" s="587">
        <v>61</v>
      </c>
      <c r="H23" s="588"/>
    </row>
    <row r="24" spans="1:10" ht="20.25" customHeight="1">
      <c r="A24" s="322" t="s">
        <v>512</v>
      </c>
      <c r="B24" s="321"/>
      <c r="C24" s="422"/>
      <c r="D24" s="422"/>
      <c r="E24" s="422"/>
      <c r="F24" s="422"/>
      <c r="G24" s="422"/>
      <c r="H24" s="178"/>
    </row>
    <row r="25" spans="1:10" ht="15.75" customHeight="1">
      <c r="A25" s="179" t="s">
        <v>511</v>
      </c>
    </row>
    <row r="35" ht="12" customHeight="1"/>
  </sheetData>
  <mergeCells count="31">
    <mergeCell ref="A1:H1"/>
    <mergeCell ref="A16:A17"/>
    <mergeCell ref="B16:B17"/>
    <mergeCell ref="B20:B21"/>
    <mergeCell ref="C20:C21"/>
    <mergeCell ref="F20:F21"/>
    <mergeCell ref="D20:D21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J5:J7"/>
    <mergeCell ref="A3:A4"/>
    <mergeCell ref="B3:B4"/>
    <mergeCell ref="G2:H2"/>
    <mergeCell ref="C3:F3"/>
    <mergeCell ref="A14:G14"/>
    <mergeCell ref="G20:H21"/>
    <mergeCell ref="G22:H22"/>
    <mergeCell ref="G23:H23"/>
    <mergeCell ref="E20:E21"/>
    <mergeCell ref="C16:F16"/>
    <mergeCell ref="G16:H16"/>
    <mergeCell ref="G17:H17"/>
    <mergeCell ref="G18:H18"/>
    <mergeCell ref="G19:H19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2"/>
  <sheetViews>
    <sheetView topLeftCell="A43" zoomScaleNormal="100" workbookViewId="0">
      <selection activeCell="N20" sqref="N20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30.75" customHeight="1">
      <c r="A1" s="654" t="s">
        <v>154</v>
      </c>
      <c r="B1" s="654"/>
      <c r="C1" s="654"/>
      <c r="D1" s="654"/>
      <c r="E1" s="654"/>
      <c r="F1" s="654"/>
      <c r="G1" s="654"/>
      <c r="H1" s="654"/>
      <c r="I1" s="654"/>
    </row>
    <row r="2" spans="1:12" ht="23.25" thickBot="1">
      <c r="B2" s="433"/>
      <c r="C2" s="433"/>
      <c r="D2" s="655"/>
      <c r="E2" s="655"/>
      <c r="F2" s="655"/>
      <c r="G2" s="655"/>
      <c r="H2" s="655"/>
      <c r="I2" s="433"/>
    </row>
    <row r="3" spans="1:12" ht="17.25" customHeight="1" thickBot="1">
      <c r="A3" s="629"/>
      <c r="B3" s="660" t="s">
        <v>66</v>
      </c>
      <c r="C3" s="663" t="s">
        <v>486</v>
      </c>
      <c r="D3" s="626" t="s">
        <v>553</v>
      </c>
      <c r="E3" s="626" t="s">
        <v>479</v>
      </c>
      <c r="F3" s="626" t="s">
        <v>554</v>
      </c>
      <c r="G3" s="656" t="s">
        <v>555</v>
      </c>
      <c r="H3" s="657"/>
      <c r="I3" s="438" t="s">
        <v>54</v>
      </c>
    </row>
    <row r="4" spans="1:12" ht="13.5" customHeight="1" thickBot="1">
      <c r="A4" s="630"/>
      <c r="B4" s="661"/>
      <c r="C4" s="664"/>
      <c r="D4" s="627"/>
      <c r="E4" s="627"/>
      <c r="F4" s="627"/>
      <c r="G4" s="658"/>
      <c r="H4" s="659"/>
      <c r="I4" s="438"/>
    </row>
    <row r="5" spans="1:12" ht="15.75" customHeight="1" thickBot="1">
      <c r="A5" s="631"/>
      <c r="B5" s="662"/>
      <c r="C5" s="665"/>
      <c r="D5" s="628"/>
      <c r="E5" s="628"/>
      <c r="F5" s="628"/>
      <c r="G5" s="251" t="s">
        <v>121</v>
      </c>
      <c r="H5" s="252" t="s">
        <v>29</v>
      </c>
      <c r="I5" s="439" t="s">
        <v>117</v>
      </c>
    </row>
    <row r="6" spans="1:12" ht="41.25" customHeight="1">
      <c r="A6" s="294" t="s">
        <v>59</v>
      </c>
      <c r="B6" s="295" t="s">
        <v>450</v>
      </c>
      <c r="C6" s="296" t="s">
        <v>28</v>
      </c>
      <c r="D6" s="289">
        <v>86809</v>
      </c>
      <c r="E6" s="289">
        <v>84061</v>
      </c>
      <c r="F6" s="289">
        <v>84435</v>
      </c>
      <c r="G6" s="289">
        <f>F6-D6</f>
        <v>-2374</v>
      </c>
      <c r="H6" s="315">
        <f>F6/D6*100</f>
        <v>97.265260514462781</v>
      </c>
      <c r="I6" s="182"/>
      <c r="J6" s="24"/>
      <c r="K6" s="24"/>
    </row>
    <row r="7" spans="1:12" ht="16.5">
      <c r="A7" s="297"/>
      <c r="B7" s="298" t="s">
        <v>31</v>
      </c>
      <c r="C7" s="299"/>
      <c r="D7" s="290"/>
      <c r="E7" s="290"/>
      <c r="F7" s="290"/>
      <c r="G7" s="290"/>
      <c r="H7" s="316"/>
      <c r="I7" s="183"/>
    </row>
    <row r="8" spans="1:12" ht="19.5">
      <c r="A8" s="300" t="s">
        <v>424</v>
      </c>
      <c r="B8" s="301" t="s">
        <v>451</v>
      </c>
      <c r="C8" s="299"/>
      <c r="D8" s="291" t="s">
        <v>365</v>
      </c>
      <c r="E8" s="291" t="s">
        <v>365</v>
      </c>
      <c r="F8" s="291" t="s">
        <v>365</v>
      </c>
      <c r="G8" s="290"/>
      <c r="H8" s="316"/>
      <c r="I8" s="183"/>
    </row>
    <row r="9" spans="1:12" ht="16.5">
      <c r="A9" s="300" t="s">
        <v>425</v>
      </c>
      <c r="B9" s="302" t="s">
        <v>439</v>
      </c>
      <c r="C9" s="303" t="s">
        <v>28</v>
      </c>
      <c r="D9" s="290">
        <v>10639</v>
      </c>
      <c r="E9" s="290">
        <v>10368</v>
      </c>
      <c r="F9" s="290">
        <v>10405</v>
      </c>
      <c r="G9" s="290">
        <f t="shared" ref="G9:G21" si="0">F9-D9</f>
        <v>-234</v>
      </c>
      <c r="H9" s="316">
        <f t="shared" ref="H9:H21" si="1">F9/D9*100</f>
        <v>97.800545164019169</v>
      </c>
      <c r="I9" s="183"/>
      <c r="J9" s="7"/>
      <c r="K9" s="24"/>
      <c r="L9" s="7"/>
    </row>
    <row r="10" spans="1:12" ht="16.5">
      <c r="A10" s="300" t="s">
        <v>426</v>
      </c>
      <c r="B10" s="304" t="s">
        <v>440</v>
      </c>
      <c r="C10" s="303" t="s">
        <v>28</v>
      </c>
      <c r="D10" s="290">
        <v>25368</v>
      </c>
      <c r="E10" s="290">
        <v>23905</v>
      </c>
      <c r="F10" s="290">
        <v>23956</v>
      </c>
      <c r="G10" s="290">
        <f t="shared" si="0"/>
        <v>-1412</v>
      </c>
      <c r="H10" s="316">
        <f t="shared" si="1"/>
        <v>94.433932513402709</v>
      </c>
      <c r="I10" s="183"/>
      <c r="J10" s="7"/>
      <c r="K10" s="24"/>
      <c r="L10" s="7"/>
    </row>
    <row r="11" spans="1:12" ht="16.5">
      <c r="A11" s="300" t="s">
        <v>427</v>
      </c>
      <c r="B11" s="305" t="s">
        <v>441</v>
      </c>
      <c r="C11" s="303" t="s">
        <v>28</v>
      </c>
      <c r="D11" s="290">
        <v>3633</v>
      </c>
      <c r="E11" s="290">
        <v>3531</v>
      </c>
      <c r="F11" s="290">
        <v>3473</v>
      </c>
      <c r="G11" s="290">
        <f t="shared" si="0"/>
        <v>-160</v>
      </c>
      <c r="H11" s="316">
        <f t="shared" si="1"/>
        <v>95.595926231764381</v>
      </c>
      <c r="I11" s="183"/>
      <c r="J11" s="7"/>
      <c r="K11" s="24"/>
      <c r="L11" s="7"/>
    </row>
    <row r="12" spans="1:12" ht="16.5">
      <c r="A12" s="300" t="s">
        <v>428</v>
      </c>
      <c r="B12" s="210" t="s">
        <v>442</v>
      </c>
      <c r="C12" s="303" t="s">
        <v>28</v>
      </c>
      <c r="D12" s="290">
        <v>6339</v>
      </c>
      <c r="E12" s="290">
        <v>6040</v>
      </c>
      <c r="F12" s="290">
        <v>5940</v>
      </c>
      <c r="G12" s="290">
        <f t="shared" si="0"/>
        <v>-399</v>
      </c>
      <c r="H12" s="316">
        <f t="shared" si="1"/>
        <v>93.705631803123524</v>
      </c>
      <c r="I12" s="183"/>
      <c r="J12" s="7"/>
      <c r="K12" s="24"/>
      <c r="L12" s="7"/>
    </row>
    <row r="13" spans="1:12" ht="33">
      <c r="A13" s="300" t="s">
        <v>429</v>
      </c>
      <c r="B13" s="306" t="s">
        <v>443</v>
      </c>
      <c r="C13" s="307" t="s">
        <v>28</v>
      </c>
      <c r="D13" s="290">
        <v>1219</v>
      </c>
      <c r="E13" s="290">
        <v>1291</v>
      </c>
      <c r="F13" s="290">
        <v>1403</v>
      </c>
      <c r="G13" s="290">
        <f t="shared" si="0"/>
        <v>184</v>
      </c>
      <c r="H13" s="316">
        <f t="shared" si="1"/>
        <v>115.09433962264151</v>
      </c>
      <c r="I13" s="183"/>
      <c r="J13" s="7"/>
      <c r="K13" s="24"/>
      <c r="L13" s="7"/>
    </row>
    <row r="14" spans="1:12" s="25" customFormat="1" ht="16.5">
      <c r="A14" s="300" t="s">
        <v>430</v>
      </c>
      <c r="B14" s="306" t="s">
        <v>444</v>
      </c>
      <c r="C14" s="307" t="s">
        <v>28</v>
      </c>
      <c r="D14" s="290">
        <v>1332</v>
      </c>
      <c r="E14" s="290">
        <v>1255</v>
      </c>
      <c r="F14" s="290">
        <v>1247</v>
      </c>
      <c r="G14" s="290">
        <f t="shared" si="0"/>
        <v>-85</v>
      </c>
      <c r="H14" s="316">
        <f t="shared" si="1"/>
        <v>93.618618618618626</v>
      </c>
      <c r="I14" s="184"/>
      <c r="J14" s="32"/>
      <c r="K14" s="33"/>
      <c r="L14" s="32"/>
    </row>
    <row r="15" spans="1:12" ht="16.5">
      <c r="A15" s="300" t="s">
        <v>431</v>
      </c>
      <c r="B15" s="209" t="s">
        <v>162</v>
      </c>
      <c r="C15" s="303" t="s">
        <v>28</v>
      </c>
      <c r="D15" s="290">
        <v>11401</v>
      </c>
      <c r="E15" s="290">
        <v>10873</v>
      </c>
      <c r="F15" s="290">
        <v>10621</v>
      </c>
      <c r="G15" s="290">
        <f t="shared" si="0"/>
        <v>-780</v>
      </c>
      <c r="H15" s="316">
        <f t="shared" si="1"/>
        <v>93.158494868871159</v>
      </c>
      <c r="I15" s="183"/>
      <c r="J15" s="7"/>
      <c r="K15" s="24"/>
      <c r="L15" s="7"/>
    </row>
    <row r="16" spans="1:12" ht="16.5">
      <c r="A16" s="300" t="s">
        <v>432</v>
      </c>
      <c r="B16" s="308" t="s">
        <v>445</v>
      </c>
      <c r="C16" s="303" t="s">
        <v>28</v>
      </c>
      <c r="D16" s="290">
        <v>723</v>
      </c>
      <c r="E16" s="290">
        <v>883</v>
      </c>
      <c r="F16" s="290">
        <v>879</v>
      </c>
      <c r="G16" s="290">
        <f t="shared" si="0"/>
        <v>156</v>
      </c>
      <c r="H16" s="316">
        <f t="shared" si="1"/>
        <v>121.57676348547717</v>
      </c>
      <c r="I16" s="183"/>
      <c r="J16" s="7"/>
      <c r="K16" s="24"/>
      <c r="L16" s="7"/>
    </row>
    <row r="17" spans="1:12" ht="16.5" customHeight="1">
      <c r="A17" s="300" t="s">
        <v>433</v>
      </c>
      <c r="B17" s="210" t="s">
        <v>446</v>
      </c>
      <c r="C17" s="303" t="s">
        <v>28</v>
      </c>
      <c r="D17" s="290">
        <v>5518</v>
      </c>
      <c r="E17" s="290">
        <v>5149</v>
      </c>
      <c r="F17" s="290">
        <v>5635</v>
      </c>
      <c r="G17" s="290">
        <f t="shared" si="0"/>
        <v>117</v>
      </c>
      <c r="H17" s="316">
        <f t="shared" si="1"/>
        <v>102.12033345415006</v>
      </c>
      <c r="I17" s="183"/>
      <c r="J17" s="7"/>
      <c r="K17" s="24"/>
      <c r="L17" s="7"/>
    </row>
    <row r="18" spans="1:12" ht="33">
      <c r="A18" s="300" t="s">
        <v>434</v>
      </c>
      <c r="B18" s="210" t="s">
        <v>447</v>
      </c>
      <c r="C18" s="303" t="s">
        <v>28</v>
      </c>
      <c r="D18" s="290">
        <v>4756</v>
      </c>
      <c r="E18" s="290">
        <v>4567</v>
      </c>
      <c r="F18" s="290">
        <v>4641</v>
      </c>
      <c r="G18" s="290">
        <f t="shared" si="0"/>
        <v>-115</v>
      </c>
      <c r="H18" s="316">
        <f t="shared" si="1"/>
        <v>97.582001682085789</v>
      </c>
      <c r="I18" s="183"/>
      <c r="J18" s="7"/>
      <c r="K18" s="24"/>
      <c r="L18" s="7"/>
    </row>
    <row r="19" spans="1:12" ht="16.5">
      <c r="A19" s="300" t="s">
        <v>435</v>
      </c>
      <c r="B19" s="210" t="s">
        <v>55</v>
      </c>
      <c r="C19" s="303" t="s">
        <v>28</v>
      </c>
      <c r="D19" s="290">
        <v>7263</v>
      </c>
      <c r="E19" s="290">
        <v>7506</v>
      </c>
      <c r="F19" s="290">
        <v>7552</v>
      </c>
      <c r="G19" s="290">
        <f t="shared" si="0"/>
        <v>289</v>
      </c>
      <c r="H19" s="316">
        <f t="shared" si="1"/>
        <v>103.97907200881178</v>
      </c>
      <c r="I19" s="183"/>
      <c r="J19" s="7"/>
      <c r="K19" s="24"/>
      <c r="L19" s="7"/>
    </row>
    <row r="20" spans="1:12" ht="16.5">
      <c r="A20" s="300" t="s">
        <v>436</v>
      </c>
      <c r="B20" s="210" t="s">
        <v>448</v>
      </c>
      <c r="C20" s="303" t="s">
        <v>28</v>
      </c>
      <c r="D20" s="290">
        <v>6160</v>
      </c>
      <c r="E20" s="290">
        <v>6321</v>
      </c>
      <c r="F20" s="290">
        <v>6357</v>
      </c>
      <c r="G20" s="290">
        <f t="shared" si="0"/>
        <v>197</v>
      </c>
      <c r="H20" s="316">
        <f t="shared" si="1"/>
        <v>103.19805194805194</v>
      </c>
      <c r="I20" s="183"/>
      <c r="J20" s="7"/>
      <c r="K20" s="24"/>
      <c r="L20" s="7"/>
    </row>
    <row r="21" spans="1:12" ht="16.5">
      <c r="A21" s="300" t="s">
        <v>437</v>
      </c>
      <c r="B21" s="210" t="s">
        <v>109</v>
      </c>
      <c r="C21" s="303" t="s">
        <v>28</v>
      </c>
      <c r="D21" s="290">
        <v>2436</v>
      </c>
      <c r="E21" s="290">
        <v>2354</v>
      </c>
      <c r="F21" s="290">
        <v>2308</v>
      </c>
      <c r="G21" s="290">
        <f t="shared" si="0"/>
        <v>-128</v>
      </c>
      <c r="H21" s="316">
        <f t="shared" si="1"/>
        <v>94.745484400656807</v>
      </c>
      <c r="I21" s="183"/>
      <c r="J21" s="7"/>
      <c r="K21" s="24"/>
      <c r="L21" s="7"/>
    </row>
    <row r="22" spans="1:12" s="10" customFormat="1" ht="19.5">
      <c r="A22" s="300" t="s">
        <v>438</v>
      </c>
      <c r="B22" s="309" t="s">
        <v>452</v>
      </c>
      <c r="C22" s="303" t="s">
        <v>28</v>
      </c>
      <c r="D22" s="291" t="s">
        <v>365</v>
      </c>
      <c r="E22" s="291" t="s">
        <v>365</v>
      </c>
      <c r="F22" s="291" t="s">
        <v>365</v>
      </c>
      <c r="G22" s="290"/>
      <c r="H22" s="316"/>
      <c r="I22" s="185"/>
      <c r="J22" s="7"/>
      <c r="K22" s="24"/>
      <c r="L22" s="7"/>
    </row>
    <row r="23" spans="1:12" s="10" customFormat="1" ht="36">
      <c r="A23" s="310" t="s">
        <v>60</v>
      </c>
      <c r="B23" s="311" t="s">
        <v>508</v>
      </c>
      <c r="C23" s="312" t="s">
        <v>28</v>
      </c>
      <c r="D23" s="292">
        <v>7229</v>
      </c>
      <c r="E23" s="292">
        <v>7229</v>
      </c>
      <c r="F23" s="292">
        <v>7229</v>
      </c>
      <c r="G23" s="292">
        <v>0</v>
      </c>
      <c r="H23" s="317">
        <v>100</v>
      </c>
      <c r="I23" s="185"/>
      <c r="J23" s="7"/>
      <c r="K23" s="24"/>
      <c r="L23" s="7"/>
    </row>
    <row r="24" spans="1:12" s="10" customFormat="1" ht="57" customHeight="1" thickBot="1">
      <c r="A24" s="313" t="s">
        <v>61</v>
      </c>
      <c r="B24" s="314" t="s">
        <v>453</v>
      </c>
      <c r="C24" s="432" t="s">
        <v>28</v>
      </c>
      <c r="D24" s="293">
        <f>D6+D23</f>
        <v>94038</v>
      </c>
      <c r="E24" s="293">
        <f>E6+E23</f>
        <v>91290</v>
      </c>
      <c r="F24" s="293">
        <f>F6+F23</f>
        <v>91664</v>
      </c>
      <c r="G24" s="293">
        <f>F24-D24</f>
        <v>-2374</v>
      </c>
      <c r="H24" s="318">
        <f>F24/D24*100</f>
        <v>97.47548863225505</v>
      </c>
      <c r="I24" s="185"/>
      <c r="J24" s="7"/>
      <c r="K24" s="24"/>
      <c r="L24" s="7"/>
    </row>
    <row r="25" spans="1:12" s="10" customFormat="1" ht="21" customHeight="1">
      <c r="A25" s="640" t="s">
        <v>505</v>
      </c>
      <c r="B25" s="640"/>
      <c r="C25" s="640"/>
      <c r="D25" s="640"/>
      <c r="E25" s="640"/>
      <c r="F25" s="640"/>
      <c r="G25" s="640"/>
      <c r="H25" s="640"/>
      <c r="I25" s="185"/>
      <c r="J25" s="7"/>
      <c r="K25" s="24"/>
      <c r="L25" s="7"/>
    </row>
    <row r="26" spans="1:12" s="10" customFormat="1" ht="38.25" customHeight="1">
      <c r="A26" s="640" t="s">
        <v>449</v>
      </c>
      <c r="B26" s="640"/>
      <c r="C26" s="640"/>
      <c r="D26" s="640"/>
      <c r="E26" s="640"/>
      <c r="F26" s="640"/>
      <c r="G26" s="640"/>
      <c r="H26" s="640"/>
      <c r="I26" s="185"/>
      <c r="J26" s="7"/>
      <c r="K26" s="24"/>
      <c r="L26" s="7"/>
    </row>
    <row r="27" spans="1:12" s="10" customFormat="1" ht="19.5" customHeight="1">
      <c r="A27" s="640" t="s">
        <v>525</v>
      </c>
      <c r="B27" s="640"/>
      <c r="C27" s="640"/>
      <c r="D27" s="640"/>
      <c r="E27" s="640"/>
      <c r="F27" s="640"/>
      <c r="G27" s="640"/>
      <c r="H27" s="640"/>
      <c r="I27" s="244"/>
      <c r="J27" s="7"/>
      <c r="K27" s="24"/>
      <c r="L27" s="7"/>
    </row>
    <row r="28" spans="1:12" s="10" customFormat="1" ht="17.25" customHeight="1" thickBot="1">
      <c r="A28" s="431"/>
      <c r="B28" s="431"/>
      <c r="C28" s="431"/>
      <c r="D28" s="431"/>
      <c r="E28" s="431"/>
      <c r="F28" s="431"/>
      <c r="G28" s="431"/>
      <c r="H28" s="431"/>
      <c r="I28" s="244"/>
      <c r="J28" s="7"/>
      <c r="K28" s="24"/>
      <c r="L28" s="7"/>
    </row>
    <row r="29" spans="1:12" s="10" customFormat="1" ht="33.75" customHeight="1" thickBot="1">
      <c r="A29" s="644" t="s">
        <v>66</v>
      </c>
      <c r="B29" s="645"/>
      <c r="C29" s="634" t="s">
        <v>110</v>
      </c>
      <c r="D29" s="636" t="s">
        <v>556</v>
      </c>
      <c r="E29" s="636" t="s">
        <v>459</v>
      </c>
      <c r="F29" s="636" t="s">
        <v>557</v>
      </c>
      <c r="G29" s="642" t="s">
        <v>558</v>
      </c>
      <c r="H29" s="643"/>
      <c r="I29" s="244"/>
      <c r="J29" s="7"/>
      <c r="K29" s="57"/>
      <c r="L29" s="7"/>
    </row>
    <row r="30" spans="1:12" s="10" customFormat="1" ht="17.25" thickBot="1">
      <c r="A30" s="646"/>
      <c r="B30" s="647"/>
      <c r="C30" s="635"/>
      <c r="D30" s="637"/>
      <c r="E30" s="637"/>
      <c r="F30" s="637"/>
      <c r="G30" s="251" t="s">
        <v>121</v>
      </c>
      <c r="H30" s="253" t="s">
        <v>29</v>
      </c>
      <c r="I30" s="244"/>
      <c r="J30" s="7"/>
      <c r="K30" s="57"/>
      <c r="L30" s="7"/>
    </row>
    <row r="31" spans="1:12" ht="33.75" customHeight="1">
      <c r="A31" s="650" t="s">
        <v>169</v>
      </c>
      <c r="B31" s="651"/>
      <c r="C31" s="256" t="s">
        <v>28</v>
      </c>
      <c r="D31" s="202">
        <v>39483</v>
      </c>
      <c r="E31" s="202">
        <v>39557</v>
      </c>
      <c r="F31" s="202">
        <f>F32+F33</f>
        <v>40009</v>
      </c>
      <c r="G31" s="259">
        <f>F31-D31</f>
        <v>526</v>
      </c>
      <c r="H31" s="260">
        <f>F31/D31*100</f>
        <v>101.33221892966593</v>
      </c>
      <c r="I31" s="173"/>
      <c r="K31" s="3"/>
      <c r="L31" s="37"/>
    </row>
    <row r="32" spans="1:12" ht="16.5">
      <c r="A32" s="632" t="s">
        <v>185</v>
      </c>
      <c r="B32" s="633"/>
      <c r="C32" s="257" t="s">
        <v>28</v>
      </c>
      <c r="D32" s="254">
        <v>22102</v>
      </c>
      <c r="E32" s="254">
        <v>21839</v>
      </c>
      <c r="F32" s="254">
        <v>21939</v>
      </c>
      <c r="G32" s="259">
        <f t="shared" ref="G32:G41" si="2">F32-D32</f>
        <v>-163</v>
      </c>
      <c r="H32" s="260">
        <f t="shared" ref="H32:H41" si="3">F32/D32*100</f>
        <v>99.262510180074202</v>
      </c>
      <c r="I32" s="173"/>
      <c r="K32" s="3"/>
    </row>
    <row r="33" spans="1:12" ht="16.5">
      <c r="A33" s="632" t="s">
        <v>186</v>
      </c>
      <c r="B33" s="633"/>
      <c r="C33" s="257" t="s">
        <v>28</v>
      </c>
      <c r="D33" s="254">
        <v>17381</v>
      </c>
      <c r="E33" s="254">
        <v>17718</v>
      </c>
      <c r="F33" s="254">
        <v>18070</v>
      </c>
      <c r="G33" s="259">
        <f>F33-D33</f>
        <v>689</v>
      </c>
      <c r="H33" s="260">
        <f>F33/D33*100</f>
        <v>103.96409872849664</v>
      </c>
      <c r="I33" s="173"/>
      <c r="K33" s="3"/>
    </row>
    <row r="34" spans="1:12" ht="16.5">
      <c r="A34" s="652" t="s">
        <v>364</v>
      </c>
      <c r="B34" s="653"/>
      <c r="C34" s="257"/>
      <c r="D34" s="254"/>
      <c r="E34" s="254"/>
      <c r="F34" s="254"/>
      <c r="G34" s="259"/>
      <c r="H34" s="260"/>
      <c r="I34" s="173"/>
      <c r="K34" s="3"/>
    </row>
    <row r="35" spans="1:12" ht="16.5">
      <c r="A35" s="652" t="s">
        <v>161</v>
      </c>
      <c r="B35" s="653"/>
      <c r="C35" s="257" t="s">
        <v>28</v>
      </c>
      <c r="D35" s="254">
        <v>34753</v>
      </c>
      <c r="E35" s="254">
        <v>34764</v>
      </c>
      <c r="F35" s="254">
        <f>F36+F37</f>
        <v>35267</v>
      </c>
      <c r="G35" s="259">
        <f t="shared" si="2"/>
        <v>514</v>
      </c>
      <c r="H35" s="260">
        <f t="shared" si="3"/>
        <v>101.4790090064167</v>
      </c>
      <c r="I35" s="173"/>
      <c r="K35" s="3"/>
    </row>
    <row r="36" spans="1:12" ht="16.5">
      <c r="A36" s="632" t="s">
        <v>185</v>
      </c>
      <c r="B36" s="633"/>
      <c r="C36" s="257" t="s">
        <v>28</v>
      </c>
      <c r="D36" s="254">
        <v>21788</v>
      </c>
      <c r="E36" s="254">
        <v>21517</v>
      </c>
      <c r="F36" s="254">
        <v>21617</v>
      </c>
      <c r="G36" s="259">
        <f t="shared" si="2"/>
        <v>-171</v>
      </c>
      <c r="H36" s="260">
        <f t="shared" si="3"/>
        <v>99.215164310629703</v>
      </c>
      <c r="I36" s="173"/>
      <c r="K36" s="3"/>
    </row>
    <row r="37" spans="1:12" ht="16.5">
      <c r="A37" s="632" t="s">
        <v>186</v>
      </c>
      <c r="B37" s="633"/>
      <c r="C37" s="257" t="s">
        <v>28</v>
      </c>
      <c r="D37" s="254">
        <v>12965</v>
      </c>
      <c r="E37" s="254">
        <v>13247</v>
      </c>
      <c r="F37" s="254">
        <v>13650</v>
      </c>
      <c r="G37" s="259">
        <f>F37-D37</f>
        <v>685</v>
      </c>
      <c r="H37" s="260">
        <f t="shared" si="3"/>
        <v>105.28345545699962</v>
      </c>
      <c r="I37" s="173"/>
      <c r="K37" s="3"/>
    </row>
    <row r="38" spans="1:12" ht="16.5">
      <c r="A38" s="648" t="s">
        <v>160</v>
      </c>
      <c r="B38" s="649"/>
      <c r="C38" s="257" t="s">
        <v>28</v>
      </c>
      <c r="D38" s="254">
        <v>1808</v>
      </c>
      <c r="E38" s="254">
        <v>1900</v>
      </c>
      <c r="F38" s="254">
        <f>F39+F40</f>
        <v>1893</v>
      </c>
      <c r="G38" s="259">
        <f t="shared" si="2"/>
        <v>85</v>
      </c>
      <c r="H38" s="260">
        <f t="shared" si="3"/>
        <v>104.70132743362832</v>
      </c>
      <c r="I38" s="173"/>
      <c r="K38" s="3"/>
      <c r="L38" s="37"/>
    </row>
    <row r="39" spans="1:12" ht="16.5">
      <c r="A39" s="632" t="s">
        <v>185</v>
      </c>
      <c r="B39" s="633"/>
      <c r="C39" s="257" t="s">
        <v>28</v>
      </c>
      <c r="D39" s="254">
        <v>308</v>
      </c>
      <c r="E39" s="254">
        <v>317</v>
      </c>
      <c r="F39" s="254">
        <v>320</v>
      </c>
      <c r="G39" s="259">
        <f t="shared" si="2"/>
        <v>12</v>
      </c>
      <c r="H39" s="260">
        <f t="shared" si="3"/>
        <v>103.89610389610388</v>
      </c>
      <c r="I39" s="173"/>
      <c r="K39" s="3"/>
    </row>
    <row r="40" spans="1:12" ht="16.5">
      <c r="A40" s="632" t="s">
        <v>186</v>
      </c>
      <c r="B40" s="633"/>
      <c r="C40" s="257" t="s">
        <v>28</v>
      </c>
      <c r="D40" s="254">
        <v>1500</v>
      </c>
      <c r="E40" s="254">
        <v>1583</v>
      </c>
      <c r="F40" s="254">
        <v>1573</v>
      </c>
      <c r="G40" s="259">
        <f t="shared" si="2"/>
        <v>73</v>
      </c>
      <c r="H40" s="260">
        <f t="shared" si="3"/>
        <v>104.86666666666666</v>
      </c>
      <c r="I40" s="173"/>
      <c r="K40" s="3"/>
    </row>
    <row r="41" spans="1:12" ht="33.75" customHeight="1" thickBot="1">
      <c r="A41" s="670" t="s">
        <v>413</v>
      </c>
      <c r="B41" s="671"/>
      <c r="C41" s="258" t="s">
        <v>28</v>
      </c>
      <c r="D41" s="255">
        <v>2922</v>
      </c>
      <c r="E41" s="255">
        <v>2893</v>
      </c>
      <c r="F41" s="255">
        <f>F31-F35-F38</f>
        <v>2849</v>
      </c>
      <c r="G41" s="261">
        <f t="shared" si="2"/>
        <v>-73</v>
      </c>
      <c r="H41" s="262">
        <f t="shared" si="3"/>
        <v>97.501711156741948</v>
      </c>
      <c r="I41" s="174"/>
      <c r="K41" s="3"/>
    </row>
    <row r="42" spans="1:12">
      <c r="I42" s="53"/>
    </row>
    <row r="43" spans="1:12" ht="18" customHeight="1">
      <c r="A43" s="672" t="s">
        <v>187</v>
      </c>
      <c r="B43" s="672"/>
      <c r="C43" s="672"/>
      <c r="D43" s="672"/>
      <c r="E43" s="672"/>
      <c r="F43" s="672"/>
      <c r="G43" s="672"/>
      <c r="H43" s="672"/>
      <c r="I43" s="672"/>
    </row>
    <row r="44" spans="1:12" ht="13.5" customHeight="1" thickBot="1">
      <c r="B44" s="430"/>
      <c r="C44" s="430"/>
      <c r="D44" s="430"/>
      <c r="E44" s="430"/>
      <c r="F44" s="430"/>
      <c r="G44" s="430"/>
      <c r="H44" s="430"/>
      <c r="I44" s="430"/>
    </row>
    <row r="45" spans="1:12" ht="27.75" customHeight="1" thickBot="1">
      <c r="A45" s="673" t="s">
        <v>66</v>
      </c>
      <c r="B45" s="674"/>
      <c r="C45" s="679" t="s">
        <v>110</v>
      </c>
      <c r="D45" s="681" t="s">
        <v>559</v>
      </c>
      <c r="E45" s="681" t="s">
        <v>479</v>
      </c>
      <c r="F45" s="681" t="s">
        <v>560</v>
      </c>
      <c r="G45" s="683" t="s">
        <v>561</v>
      </c>
      <c r="H45" s="684"/>
      <c r="I45" s="249"/>
      <c r="K45" s="73"/>
    </row>
    <row r="46" spans="1:12" ht="17.25" thickBot="1">
      <c r="A46" s="675"/>
      <c r="B46" s="676"/>
      <c r="C46" s="680"/>
      <c r="D46" s="682"/>
      <c r="E46" s="682"/>
      <c r="F46" s="682"/>
      <c r="G46" s="251" t="s">
        <v>121</v>
      </c>
      <c r="H46" s="253" t="s">
        <v>29</v>
      </c>
      <c r="I46" s="250"/>
      <c r="K46" s="73"/>
    </row>
    <row r="47" spans="1:12" s="25" customFormat="1" ht="33.75" customHeight="1">
      <c r="A47" s="677" t="s">
        <v>507</v>
      </c>
      <c r="B47" s="678"/>
      <c r="C47" s="271" t="s">
        <v>28</v>
      </c>
      <c r="D47" s="263">
        <f>D48+D50+D51+D52+D53+D57</f>
        <v>14749</v>
      </c>
      <c r="E47" s="263">
        <v>14961</v>
      </c>
      <c r="F47" s="263">
        <f>F48+F50+F51+F52+F53+F57</f>
        <v>9855</v>
      </c>
      <c r="G47" s="263">
        <f>F47-D47</f>
        <v>-4894</v>
      </c>
      <c r="H47" s="323">
        <f>F47/D47*100</f>
        <v>66.818089361990644</v>
      </c>
      <c r="I47" s="58"/>
      <c r="J47" s="180"/>
      <c r="K47" s="180"/>
    </row>
    <row r="48" spans="1:12" s="25" customFormat="1" ht="33" customHeight="1">
      <c r="A48" s="632" t="s">
        <v>415</v>
      </c>
      <c r="B48" s="633"/>
      <c r="C48" s="256" t="s">
        <v>28</v>
      </c>
      <c r="D48" s="259">
        <v>1054</v>
      </c>
      <c r="E48" s="259">
        <v>991</v>
      </c>
      <c r="F48" s="259">
        <v>992</v>
      </c>
      <c r="G48" s="259">
        <f>F48-D48</f>
        <v>-62</v>
      </c>
      <c r="H48" s="260">
        <f>F48/D48*100</f>
        <v>94.117647058823522</v>
      </c>
      <c r="I48" s="58"/>
      <c r="J48" s="180"/>
      <c r="K48" s="180"/>
    </row>
    <row r="49" spans="1:11" s="6" customFormat="1" ht="16.5">
      <c r="A49" s="632" t="s">
        <v>416</v>
      </c>
      <c r="B49" s="633"/>
      <c r="C49" s="272"/>
      <c r="D49" s="270"/>
      <c r="E49" s="264"/>
      <c r="F49" s="264"/>
      <c r="G49" s="279"/>
      <c r="H49" s="280"/>
      <c r="I49" s="59"/>
      <c r="J49" s="26"/>
      <c r="K49" s="26"/>
    </row>
    <row r="50" spans="1:11" ht="16.5">
      <c r="A50" s="622" t="s">
        <v>417</v>
      </c>
      <c r="B50" s="623"/>
      <c r="C50" s="273" t="s">
        <v>28</v>
      </c>
      <c r="D50" s="265">
        <v>412</v>
      </c>
      <c r="E50" s="265">
        <v>409</v>
      </c>
      <c r="F50" s="265">
        <v>416</v>
      </c>
      <c r="G50" s="265">
        <f t="shared" ref="G50:G59" si="4">F50-D50</f>
        <v>4</v>
      </c>
      <c r="H50" s="281">
        <f t="shared" ref="H50:H59" si="5">F50/D50*100</f>
        <v>100.97087378640776</v>
      </c>
      <c r="I50" s="60"/>
      <c r="J50" s="27"/>
      <c r="K50" s="27"/>
    </row>
    <row r="51" spans="1:11" ht="16.5">
      <c r="A51" s="638" t="s">
        <v>418</v>
      </c>
      <c r="B51" s="639"/>
      <c r="C51" s="273" t="s">
        <v>28</v>
      </c>
      <c r="D51" s="265">
        <v>391</v>
      </c>
      <c r="E51" s="265">
        <v>382</v>
      </c>
      <c r="F51" s="265">
        <v>408</v>
      </c>
      <c r="G51" s="265">
        <f t="shared" si="4"/>
        <v>17</v>
      </c>
      <c r="H51" s="281">
        <f t="shared" si="5"/>
        <v>104.34782608695652</v>
      </c>
      <c r="I51" s="60"/>
      <c r="J51" s="27"/>
      <c r="K51" s="27"/>
    </row>
    <row r="52" spans="1:11" ht="16.5">
      <c r="A52" s="620" t="s">
        <v>419</v>
      </c>
      <c r="B52" s="621"/>
      <c r="C52" s="274" t="s">
        <v>28</v>
      </c>
      <c r="D52" s="266">
        <v>6510</v>
      </c>
      <c r="E52" s="266">
        <v>6773</v>
      </c>
      <c r="F52" s="266">
        <v>6851</v>
      </c>
      <c r="G52" s="265">
        <f t="shared" si="4"/>
        <v>341</v>
      </c>
      <c r="H52" s="281">
        <f t="shared" si="5"/>
        <v>105.23809523809524</v>
      </c>
      <c r="I52" s="60"/>
      <c r="J52" s="27"/>
      <c r="K52" s="27"/>
    </row>
    <row r="53" spans="1:11" ht="22.5" customHeight="1">
      <c r="A53" s="620" t="s">
        <v>527</v>
      </c>
      <c r="B53" s="621"/>
      <c r="C53" s="274" t="s">
        <v>28</v>
      </c>
      <c r="D53" s="266">
        <f>D54+D55+D56</f>
        <v>5075</v>
      </c>
      <c r="E53" s="266">
        <v>5238</v>
      </c>
      <c r="F53" s="266">
        <f>F54+F55+F56</f>
        <v>0</v>
      </c>
      <c r="G53" s="265">
        <f t="shared" si="4"/>
        <v>-5075</v>
      </c>
      <c r="H53" s="281"/>
      <c r="I53" s="60"/>
      <c r="J53" s="27"/>
      <c r="K53" s="27"/>
    </row>
    <row r="54" spans="1:11" ht="15.75">
      <c r="A54" s="624" t="s">
        <v>421</v>
      </c>
      <c r="B54" s="625"/>
      <c r="C54" s="275" t="s">
        <v>28</v>
      </c>
      <c r="D54" s="267">
        <v>15</v>
      </c>
      <c r="E54" s="267">
        <v>165</v>
      </c>
      <c r="F54" s="267"/>
      <c r="G54" s="267">
        <f t="shared" si="4"/>
        <v>-15</v>
      </c>
      <c r="H54" s="324"/>
      <c r="I54" s="60"/>
      <c r="J54" s="27"/>
      <c r="K54" s="27"/>
    </row>
    <row r="55" spans="1:11" ht="15.75">
      <c r="A55" s="624" t="s">
        <v>422</v>
      </c>
      <c r="B55" s="625"/>
      <c r="C55" s="275" t="s">
        <v>28</v>
      </c>
      <c r="D55" s="267">
        <v>4812</v>
      </c>
      <c r="E55" s="267">
        <v>4809</v>
      </c>
      <c r="F55" s="267"/>
      <c r="G55" s="267">
        <f t="shared" si="4"/>
        <v>-4812</v>
      </c>
      <c r="H55" s="324"/>
      <c r="I55" s="60"/>
      <c r="J55" s="28"/>
      <c r="K55" s="27"/>
    </row>
    <row r="56" spans="1:11" ht="15.75">
      <c r="A56" s="624" t="s">
        <v>423</v>
      </c>
      <c r="B56" s="625"/>
      <c r="C56" s="275" t="s">
        <v>28</v>
      </c>
      <c r="D56" s="267">
        <v>248</v>
      </c>
      <c r="E56" s="267">
        <v>264</v>
      </c>
      <c r="F56" s="267"/>
      <c r="G56" s="267">
        <f t="shared" si="4"/>
        <v>-248</v>
      </c>
      <c r="H56" s="324"/>
      <c r="I56" s="60"/>
      <c r="J56" s="28"/>
      <c r="K56" s="27"/>
    </row>
    <row r="57" spans="1:11" ht="16.5">
      <c r="A57" s="632" t="s">
        <v>420</v>
      </c>
      <c r="B57" s="633"/>
      <c r="C57" s="276" t="s">
        <v>28</v>
      </c>
      <c r="D57" s="259">
        <v>1307</v>
      </c>
      <c r="E57" s="259">
        <v>1168</v>
      </c>
      <c r="F57" s="259">
        <f>43+18+18+116+41+225+66+14+407+45+23+15+16+4+88+20+29</f>
        <v>1188</v>
      </c>
      <c r="G57" s="259">
        <f t="shared" si="4"/>
        <v>-119</v>
      </c>
      <c r="H57" s="190">
        <f t="shared" si="5"/>
        <v>90.895179801071151</v>
      </c>
      <c r="I57" s="60"/>
      <c r="J57" s="28"/>
      <c r="K57" s="27"/>
    </row>
    <row r="58" spans="1:11" ht="41.25" customHeight="1">
      <c r="A58" s="648" t="s">
        <v>528</v>
      </c>
      <c r="B58" s="649"/>
      <c r="C58" s="277" t="s">
        <v>28</v>
      </c>
      <c r="D58" s="268">
        <v>1349</v>
      </c>
      <c r="E58" s="268">
        <v>1045</v>
      </c>
      <c r="F58" s="268">
        <v>466</v>
      </c>
      <c r="G58" s="282">
        <f t="shared" si="4"/>
        <v>-883</v>
      </c>
      <c r="H58" s="283">
        <f t="shared" si="5"/>
        <v>34.544106745737587</v>
      </c>
      <c r="I58" s="61"/>
      <c r="J58" s="28"/>
      <c r="K58" s="28"/>
    </row>
    <row r="59" spans="1:11" ht="40.5" customHeight="1">
      <c r="A59" s="648" t="s">
        <v>529</v>
      </c>
      <c r="B59" s="649"/>
      <c r="C59" s="277" t="s">
        <v>28</v>
      </c>
      <c r="D59" s="268">
        <v>1715</v>
      </c>
      <c r="E59" s="268">
        <v>2002</v>
      </c>
      <c r="F59" s="268">
        <v>1609</v>
      </c>
      <c r="G59" s="282">
        <f t="shared" si="4"/>
        <v>-106</v>
      </c>
      <c r="H59" s="283">
        <f t="shared" si="5"/>
        <v>93.819241982507279</v>
      </c>
      <c r="I59" s="61"/>
      <c r="K59" s="28"/>
    </row>
    <row r="60" spans="1:11" ht="21" customHeight="1" thickBot="1">
      <c r="A60" s="667" t="s">
        <v>414</v>
      </c>
      <c r="B60" s="668"/>
      <c r="C60" s="278" t="s">
        <v>28</v>
      </c>
      <c r="D60" s="269">
        <f>D47+D58+D59</f>
        <v>17813</v>
      </c>
      <c r="E60" s="269">
        <v>18008</v>
      </c>
      <c r="F60" s="269" t="s">
        <v>562</v>
      </c>
      <c r="G60" s="325">
        <v>-5883</v>
      </c>
      <c r="H60" s="326">
        <v>68.3</v>
      </c>
      <c r="I60" s="61"/>
      <c r="K60" s="28"/>
    </row>
    <row r="61" spans="1:11" ht="33.75" customHeight="1">
      <c r="A61" s="641" t="s">
        <v>530</v>
      </c>
      <c r="B61" s="641"/>
      <c r="C61" s="641"/>
      <c r="D61" s="641"/>
      <c r="E61" s="641"/>
      <c r="F61" s="641"/>
      <c r="G61" s="641"/>
      <c r="H61" s="641"/>
      <c r="I61" s="61"/>
      <c r="K61" s="28"/>
    </row>
    <row r="62" spans="1:11" ht="39" customHeight="1">
      <c r="A62" s="669" t="s">
        <v>526</v>
      </c>
      <c r="B62" s="669"/>
      <c r="C62" s="669"/>
      <c r="D62" s="669"/>
      <c r="E62" s="669"/>
      <c r="F62" s="669"/>
      <c r="G62" s="669"/>
      <c r="H62" s="669"/>
      <c r="I62" s="53"/>
    </row>
    <row r="63" spans="1:11" ht="31.5" customHeight="1">
      <c r="A63" s="666" t="s">
        <v>546</v>
      </c>
      <c r="B63" s="666"/>
      <c r="C63" s="666"/>
      <c r="D63" s="666"/>
      <c r="E63" s="666"/>
      <c r="F63" s="666"/>
      <c r="G63" s="666"/>
      <c r="H63" s="666"/>
      <c r="I63" s="53"/>
    </row>
    <row r="72" spans="2:9">
      <c r="B72" s="10"/>
      <c r="C72" s="10"/>
      <c r="D72" s="10"/>
      <c r="E72" s="10"/>
      <c r="F72" s="10"/>
      <c r="G72" s="10"/>
      <c r="H72" s="10"/>
      <c r="I72" s="10"/>
    </row>
  </sheetData>
  <mergeCells count="53">
    <mergeCell ref="A63:H63"/>
    <mergeCell ref="A60:B60"/>
    <mergeCell ref="A62:H62"/>
    <mergeCell ref="A41:B41"/>
    <mergeCell ref="A43:I43"/>
    <mergeCell ref="A45:B46"/>
    <mergeCell ref="A47:B47"/>
    <mergeCell ref="A48:B48"/>
    <mergeCell ref="C45:C46"/>
    <mergeCell ref="D45:D46"/>
    <mergeCell ref="E45:E46"/>
    <mergeCell ref="F45:F46"/>
    <mergeCell ref="G45:H45"/>
    <mergeCell ref="A49:B49"/>
    <mergeCell ref="A59:B59"/>
    <mergeCell ref="A52:B52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61:H61"/>
    <mergeCell ref="F29:F30"/>
    <mergeCell ref="G29:H29"/>
    <mergeCell ref="A29:B30"/>
    <mergeCell ref="E29:E30"/>
    <mergeCell ref="A57:B57"/>
    <mergeCell ref="A58:B58"/>
    <mergeCell ref="A31:B31"/>
    <mergeCell ref="A32:B32"/>
    <mergeCell ref="A33:B33"/>
    <mergeCell ref="A34:B34"/>
    <mergeCell ref="A35:B35"/>
    <mergeCell ref="A54:B54"/>
    <mergeCell ref="A55:B55"/>
    <mergeCell ref="A37:B37"/>
    <mergeCell ref="A38:B38"/>
    <mergeCell ref="A53:B53"/>
    <mergeCell ref="A50:B50"/>
    <mergeCell ref="A56:B56"/>
    <mergeCell ref="E3:E5"/>
    <mergeCell ref="A3:A5"/>
    <mergeCell ref="A36:B36"/>
    <mergeCell ref="C29:C30"/>
    <mergeCell ref="D29:D30"/>
    <mergeCell ref="A39:B39"/>
    <mergeCell ref="A40:B40"/>
    <mergeCell ref="A51:B51"/>
    <mergeCell ref="A27:H2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1:R27"/>
  <sheetViews>
    <sheetView zoomScale="90" zoomScaleNormal="90" workbookViewId="0">
      <selection activeCell="K8" sqref="K8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685" t="s">
        <v>41</v>
      </c>
      <c r="B1" s="685"/>
      <c r="C1" s="685"/>
      <c r="D1" s="685"/>
      <c r="E1" s="685"/>
      <c r="F1" s="685"/>
      <c r="G1" s="685"/>
      <c r="H1" s="685"/>
    </row>
    <row r="2" spans="1:13" ht="19.5" thickBot="1">
      <c r="A2" s="192"/>
      <c r="B2" s="192"/>
      <c r="C2" s="192"/>
      <c r="D2" s="192"/>
      <c r="E2" s="192"/>
      <c r="F2" s="192"/>
      <c r="H2" s="9"/>
    </row>
    <row r="3" spans="1:13" ht="51.75" thickBot="1">
      <c r="A3" s="598" t="s">
        <v>66</v>
      </c>
      <c r="B3" s="600" t="s">
        <v>486</v>
      </c>
      <c r="C3" s="687" t="s">
        <v>64</v>
      </c>
      <c r="D3" s="688"/>
      <c r="E3" s="688"/>
      <c r="F3" s="689"/>
      <c r="G3" s="288" t="s">
        <v>151</v>
      </c>
      <c r="H3" s="203" t="s">
        <v>58</v>
      </c>
      <c r="M3" s="29"/>
    </row>
    <row r="4" spans="1:13" ht="54.75" customHeight="1" thickBot="1">
      <c r="A4" s="599"/>
      <c r="B4" s="686"/>
      <c r="C4" s="243" t="s">
        <v>563</v>
      </c>
      <c r="D4" s="201" t="s">
        <v>478</v>
      </c>
      <c r="E4" s="201" t="s">
        <v>564</v>
      </c>
      <c r="F4" s="204" t="s">
        <v>565</v>
      </c>
      <c r="G4" s="319" t="s">
        <v>564</v>
      </c>
      <c r="H4" s="201" t="s">
        <v>564</v>
      </c>
      <c r="M4" s="30"/>
    </row>
    <row r="5" spans="1:13" ht="36.75" customHeight="1">
      <c r="A5" s="193" t="s">
        <v>165</v>
      </c>
      <c r="B5" s="194" t="s">
        <v>28</v>
      </c>
      <c r="C5" s="465">
        <v>1574</v>
      </c>
      <c r="D5" s="245">
        <v>1839</v>
      </c>
      <c r="E5" s="465">
        <v>1873</v>
      </c>
      <c r="F5" s="429">
        <f>E5-C5</f>
        <v>299</v>
      </c>
      <c r="G5" s="456">
        <v>505</v>
      </c>
      <c r="H5" s="435">
        <v>26300</v>
      </c>
      <c r="M5" s="30"/>
    </row>
    <row r="6" spans="1:13" ht="20.25" customHeight="1" thickBot="1">
      <c r="A6" s="195" t="s">
        <v>32</v>
      </c>
      <c r="B6" s="196" t="s">
        <v>28</v>
      </c>
      <c r="C6" s="466">
        <v>1254</v>
      </c>
      <c r="D6" s="246">
        <v>1094</v>
      </c>
      <c r="E6" s="467">
        <v>1161</v>
      </c>
      <c r="F6" s="76">
        <f>E6-C6</f>
        <v>-93</v>
      </c>
      <c r="G6" s="76">
        <v>294</v>
      </c>
      <c r="H6" s="436">
        <v>21300</v>
      </c>
      <c r="M6" s="30"/>
    </row>
    <row r="7" spans="1:13" ht="35.25" customHeight="1" thickBot="1">
      <c r="A7" s="197" t="s">
        <v>40</v>
      </c>
      <c r="B7" s="198" t="s">
        <v>29</v>
      </c>
      <c r="C7" s="468">
        <v>1</v>
      </c>
      <c r="D7" s="247">
        <v>0.9</v>
      </c>
      <c r="E7" s="468">
        <v>0.9</v>
      </c>
      <c r="F7" s="205">
        <f>E7-C7</f>
        <v>-9.9999999999999978E-2</v>
      </c>
      <c r="G7" s="336">
        <v>2.4</v>
      </c>
      <c r="H7" s="472">
        <v>1.4</v>
      </c>
      <c r="M7" s="30"/>
    </row>
    <row r="8" spans="1:13" ht="54.75" customHeight="1" thickBot="1">
      <c r="A8" s="199" t="s">
        <v>51</v>
      </c>
      <c r="B8" s="198" t="s">
        <v>33</v>
      </c>
      <c r="C8" s="469">
        <v>4267</v>
      </c>
      <c r="D8" s="248">
        <v>1858</v>
      </c>
      <c r="E8" s="202">
        <v>2278</v>
      </c>
      <c r="F8" s="76">
        <f>E8-C8</f>
        <v>-1989</v>
      </c>
      <c r="G8" s="561">
        <v>468</v>
      </c>
      <c r="H8" s="77">
        <v>43200</v>
      </c>
      <c r="M8" s="30"/>
    </row>
    <row r="9" spans="1:13" ht="43.5" customHeight="1" thickBot="1">
      <c r="A9" s="200" t="s">
        <v>48</v>
      </c>
      <c r="B9" s="198" t="s">
        <v>28</v>
      </c>
      <c r="C9" s="468">
        <v>0.4</v>
      </c>
      <c r="D9" s="247">
        <v>1</v>
      </c>
      <c r="E9" s="468">
        <v>0.8</v>
      </c>
      <c r="F9" s="205">
        <f>E9-C9</f>
        <v>0.4</v>
      </c>
      <c r="G9" s="336">
        <v>1.1000000000000001</v>
      </c>
      <c r="H9" s="437">
        <v>0.60799999999999998</v>
      </c>
    </row>
    <row r="10" spans="1:13" ht="33" hidden="1">
      <c r="A10" s="40" t="s">
        <v>171</v>
      </c>
      <c r="B10" s="41"/>
      <c r="C10" s="42"/>
      <c r="D10" s="43"/>
      <c r="E10" s="43"/>
      <c r="F10" s="64"/>
      <c r="G10" s="63"/>
      <c r="H10" s="44"/>
    </row>
    <row r="11" spans="1:13" ht="21" hidden="1" customHeight="1">
      <c r="A11" s="45" t="s">
        <v>172</v>
      </c>
      <c r="B11" s="46" t="s">
        <v>29</v>
      </c>
      <c r="C11" s="47">
        <v>21.5</v>
      </c>
      <c r="D11" s="38"/>
      <c r="E11" s="38">
        <v>29.4</v>
      </c>
      <c r="F11" s="47">
        <f>E11-C11</f>
        <v>7.8999999999999986</v>
      </c>
      <c r="G11" s="65"/>
      <c r="H11" s="48"/>
    </row>
    <row r="12" spans="1:13" ht="21" hidden="1" customHeight="1">
      <c r="A12" s="45" t="s">
        <v>173</v>
      </c>
      <c r="B12" s="46" t="s">
        <v>29</v>
      </c>
      <c r="C12" s="47">
        <v>69.2</v>
      </c>
      <c r="D12" s="38"/>
      <c r="E12" s="38">
        <v>64.7</v>
      </c>
      <c r="F12" s="47">
        <f>E12-C12</f>
        <v>-4.5</v>
      </c>
      <c r="G12" s="65"/>
      <c r="H12" s="48"/>
    </row>
    <row r="13" spans="1:13" ht="19.5" hidden="1" customHeight="1" thickBot="1">
      <c r="A13" s="49" t="s">
        <v>174</v>
      </c>
      <c r="B13" s="50" t="s">
        <v>29</v>
      </c>
      <c r="C13" s="39">
        <v>9.3000000000000007</v>
      </c>
      <c r="D13" s="51"/>
      <c r="E13" s="51">
        <v>5.9</v>
      </c>
      <c r="F13" s="39">
        <f>E13-C13</f>
        <v>-3.4000000000000004</v>
      </c>
      <c r="G13" s="66"/>
      <c r="H13" s="52"/>
    </row>
    <row r="14" spans="1:13" s="3" customFormat="1" ht="40.5" customHeight="1">
      <c r="A14" s="191"/>
      <c r="B14" s="75"/>
      <c r="C14" s="75"/>
      <c r="D14" s="75"/>
      <c r="E14" s="75"/>
      <c r="F14" s="75"/>
      <c r="G14" s="75"/>
      <c r="H14" s="75"/>
      <c r="I14" s="75"/>
    </row>
    <row r="15" spans="1:13" s="3" customFormat="1" ht="19.5" customHeight="1">
      <c r="A15" s="4"/>
      <c r="B15" s="470"/>
      <c r="C15" s="206"/>
      <c r="D15" s="206"/>
      <c r="E15" s="471"/>
    </row>
    <row r="16" spans="1:13" s="3" customFormat="1" ht="19.5" customHeight="1">
      <c r="A16" s="4"/>
      <c r="B16" s="470"/>
      <c r="C16" s="206"/>
      <c r="D16" s="206"/>
      <c r="E16" s="471"/>
    </row>
    <row r="17" spans="1:18" s="3" customFormat="1" ht="21.75" customHeight="1">
      <c r="A17" s="4"/>
      <c r="B17" s="470"/>
      <c r="C17" s="206"/>
      <c r="D17" s="206"/>
      <c r="E17" s="471"/>
    </row>
    <row r="18" spans="1:18" s="3" customFormat="1" ht="19.5" customHeight="1">
      <c r="A18" s="4"/>
      <c r="B18" s="470"/>
      <c r="C18" s="206"/>
      <c r="D18" s="206"/>
      <c r="E18" s="471"/>
    </row>
    <row r="19" spans="1:18" s="3" customFormat="1" ht="19.5" customHeight="1">
      <c r="A19" s="4"/>
      <c r="B19" s="470"/>
      <c r="C19" s="206"/>
      <c r="D19" s="206"/>
      <c r="E19" s="471"/>
    </row>
    <row r="20" spans="1:18" s="3" customFormat="1" ht="19.5" customHeight="1">
      <c r="A20" s="4"/>
      <c r="B20" s="470"/>
      <c r="C20" s="206"/>
      <c r="D20" s="206"/>
      <c r="E20" s="471"/>
    </row>
    <row r="21" spans="1:18" s="3" customFormat="1" ht="19.5" customHeight="1">
      <c r="A21" s="4"/>
      <c r="B21" s="470"/>
      <c r="C21" s="206"/>
      <c r="D21" s="206"/>
      <c r="E21" s="471"/>
      <c r="P21" s="20"/>
      <c r="Q21" s="56"/>
      <c r="R21" s="56"/>
    </row>
    <row r="22" spans="1:18" s="3" customFormat="1" ht="19.5" customHeight="1">
      <c r="A22" s="4"/>
      <c r="B22" s="470"/>
      <c r="C22" s="206"/>
      <c r="D22" s="206"/>
      <c r="E22" s="471"/>
      <c r="P22" s="20"/>
      <c r="Q22" s="56"/>
      <c r="R22" s="56"/>
    </row>
    <row r="23" spans="1:18" ht="15.75">
      <c r="P23" s="20"/>
      <c r="Q23" s="56"/>
      <c r="R23" s="56"/>
    </row>
    <row r="24" spans="1:18" ht="15.75">
      <c r="P24" s="20"/>
      <c r="Q24" s="56"/>
      <c r="R24" s="56"/>
    </row>
    <row r="25" spans="1:18" ht="15.75">
      <c r="P25" s="20"/>
      <c r="Q25" s="56"/>
      <c r="R25" s="56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92D050"/>
  </sheetPr>
  <dimension ref="A1:N90"/>
  <sheetViews>
    <sheetView view="pageBreakPreview" topLeftCell="A89" zoomScale="90" zoomScaleSheetLayoutView="90" zoomScalePageLayoutView="80" workbookViewId="0">
      <selection activeCell="J124" sqref="J124"/>
    </sheetView>
  </sheetViews>
  <sheetFormatPr defaultColWidth="9.140625" defaultRowHeight="15.7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7109375" style="3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34.5" customHeight="1" thickBot="1">
      <c r="A1" s="700" t="s">
        <v>411</v>
      </c>
      <c r="B1" s="700"/>
      <c r="C1" s="700"/>
      <c r="D1" s="700"/>
      <c r="E1" s="700"/>
      <c r="F1" s="700"/>
      <c r="G1" s="700"/>
      <c r="H1" s="700"/>
      <c r="I1" s="700"/>
      <c r="J1" s="700"/>
      <c r="K1" s="67"/>
      <c r="L1" s="19"/>
      <c r="M1" s="19"/>
    </row>
    <row r="2" spans="1:13" ht="22.5" customHeight="1" thickBot="1">
      <c r="A2" s="710"/>
      <c r="B2" s="703" t="s">
        <v>395</v>
      </c>
      <c r="C2" s="704"/>
      <c r="D2" s="705"/>
      <c r="E2" s="703" t="s">
        <v>58</v>
      </c>
      <c r="F2" s="704"/>
      <c r="G2" s="705"/>
      <c r="H2" s="713" t="s">
        <v>25</v>
      </c>
      <c r="I2" s="704"/>
      <c r="J2" s="705"/>
      <c r="K2" s="17"/>
      <c r="L2" s="19"/>
      <c r="M2" s="19"/>
    </row>
    <row r="3" spans="1:13" ht="14.25">
      <c r="A3" s="711"/>
      <c r="B3" s="714" t="s">
        <v>22</v>
      </c>
      <c r="C3" s="693" t="s">
        <v>26</v>
      </c>
      <c r="D3" s="701" t="s">
        <v>491</v>
      </c>
      <c r="E3" s="706" t="s">
        <v>22</v>
      </c>
      <c r="F3" s="708" t="s">
        <v>26</v>
      </c>
      <c r="G3" s="709" t="s">
        <v>491</v>
      </c>
      <c r="H3" s="715" t="s">
        <v>22</v>
      </c>
      <c r="I3" s="693" t="s">
        <v>26</v>
      </c>
      <c r="J3" s="701" t="s">
        <v>491</v>
      </c>
      <c r="K3" s="18"/>
      <c r="L3" s="18"/>
      <c r="M3" s="18"/>
    </row>
    <row r="4" spans="1:13" ht="57.75" customHeight="1" thickBot="1">
      <c r="A4" s="712"/>
      <c r="B4" s="707"/>
      <c r="C4" s="694"/>
      <c r="D4" s="702"/>
      <c r="E4" s="707"/>
      <c r="F4" s="694"/>
      <c r="G4" s="702"/>
      <c r="H4" s="716"/>
      <c r="I4" s="694"/>
      <c r="J4" s="702"/>
      <c r="K4" s="18"/>
      <c r="L4" s="18"/>
      <c r="M4" s="18"/>
    </row>
    <row r="5" spans="1:13" ht="18" hidden="1" customHeight="1">
      <c r="A5" s="473" t="s">
        <v>10</v>
      </c>
      <c r="B5" s="474">
        <v>2679.4</v>
      </c>
      <c r="C5" s="475">
        <v>101.1</v>
      </c>
      <c r="D5" s="476">
        <v>101.1</v>
      </c>
      <c r="E5" s="474">
        <v>1662.34</v>
      </c>
      <c r="F5" s="477">
        <f>E5/1645.8*100</f>
        <v>101.00498237938996</v>
      </c>
      <c r="G5" s="478">
        <f t="shared" ref="G5:G10" si="0">E5/1645.8*100</f>
        <v>101.00498237938996</v>
      </c>
      <c r="H5" s="474">
        <v>1506.8</v>
      </c>
      <c r="I5" s="475">
        <v>102.2</v>
      </c>
      <c r="J5" s="476">
        <v>102.2</v>
      </c>
      <c r="K5" s="18"/>
      <c r="L5" s="18"/>
      <c r="M5" s="18"/>
    </row>
    <row r="6" spans="1:13" ht="18" hidden="1" customHeight="1">
      <c r="A6" s="479" t="s">
        <v>11</v>
      </c>
      <c r="B6" s="480">
        <v>2703.1</v>
      </c>
      <c r="C6" s="481">
        <v>100.9</v>
      </c>
      <c r="D6" s="482">
        <v>102</v>
      </c>
      <c r="E6" s="480">
        <v>1671.55</v>
      </c>
      <c r="F6" s="483">
        <f t="shared" ref="F6:F11" si="1">E6/E5*100</f>
        <v>100.55403828338368</v>
      </c>
      <c r="G6" s="484">
        <f t="shared" si="0"/>
        <v>101.56458864989671</v>
      </c>
      <c r="H6" s="480">
        <v>1524.3</v>
      </c>
      <c r="I6" s="481">
        <v>101.2</v>
      </c>
      <c r="J6" s="482">
        <v>103.4</v>
      </c>
      <c r="K6" s="18"/>
      <c r="L6" s="18"/>
      <c r="M6" s="18"/>
    </row>
    <row r="7" spans="1:13" ht="18" hidden="1" customHeight="1">
      <c r="A7" s="479" t="s">
        <v>12</v>
      </c>
      <c r="B7" s="480">
        <v>2800.3</v>
      </c>
      <c r="C7" s="481">
        <v>103.6</v>
      </c>
      <c r="D7" s="482">
        <v>105.6</v>
      </c>
      <c r="E7" s="480">
        <v>1684.83</v>
      </c>
      <c r="F7" s="483">
        <f t="shared" si="1"/>
        <v>100.79447219646435</v>
      </c>
      <c r="G7" s="484">
        <f t="shared" si="0"/>
        <v>102.37149106817354</v>
      </c>
      <c r="H7" s="480">
        <v>1542.5</v>
      </c>
      <c r="I7" s="481">
        <v>101.2</v>
      </c>
      <c r="J7" s="482">
        <v>104.7</v>
      </c>
      <c r="K7" s="18"/>
      <c r="L7" s="18"/>
      <c r="M7" s="18"/>
    </row>
    <row r="8" spans="1:13" ht="18" hidden="1" customHeight="1">
      <c r="A8" s="479" t="s">
        <v>13</v>
      </c>
      <c r="B8" s="480">
        <v>2903.6</v>
      </c>
      <c r="C8" s="481">
        <v>103.7</v>
      </c>
      <c r="D8" s="482">
        <v>109.5</v>
      </c>
      <c r="E8" s="480">
        <v>1703.7</v>
      </c>
      <c r="F8" s="483">
        <f t="shared" si="1"/>
        <v>101.11999430209578</v>
      </c>
      <c r="G8" s="484">
        <f t="shared" si="0"/>
        <v>103.51804593510757</v>
      </c>
      <c r="H8" s="480">
        <v>1555.4</v>
      </c>
      <c r="I8" s="481">
        <v>100.8</v>
      </c>
      <c r="J8" s="482">
        <v>105.5</v>
      </c>
      <c r="K8" s="18"/>
      <c r="L8" s="17"/>
      <c r="M8" s="17"/>
    </row>
    <row r="9" spans="1:13" ht="18" hidden="1" customHeight="1">
      <c r="A9" s="479" t="s">
        <v>14</v>
      </c>
      <c r="B9" s="480">
        <v>2944.1</v>
      </c>
      <c r="C9" s="481">
        <v>101.4</v>
      </c>
      <c r="D9" s="482">
        <v>111.1</v>
      </c>
      <c r="E9" s="480">
        <v>1752.4</v>
      </c>
      <c r="F9" s="483">
        <f t="shared" si="1"/>
        <v>102.85848447496626</v>
      </c>
      <c r="G9" s="484">
        <f t="shared" si="0"/>
        <v>106.47709320695104</v>
      </c>
      <c r="H9" s="480">
        <v>1589.8</v>
      </c>
      <c r="I9" s="481">
        <v>102.2</v>
      </c>
      <c r="J9" s="482">
        <v>107.9</v>
      </c>
      <c r="K9" s="12"/>
      <c r="L9" s="12"/>
      <c r="M9" s="12"/>
    </row>
    <row r="10" spans="1:13" ht="18" hidden="1" customHeight="1">
      <c r="A10" s="479" t="s">
        <v>15</v>
      </c>
      <c r="B10" s="480">
        <v>2989.1</v>
      </c>
      <c r="C10" s="481">
        <v>101.5</v>
      </c>
      <c r="D10" s="482">
        <v>112.8</v>
      </c>
      <c r="E10" s="480">
        <v>1769.4</v>
      </c>
      <c r="F10" s="483">
        <f t="shared" si="1"/>
        <v>100.97009815110705</v>
      </c>
      <c r="G10" s="484">
        <f t="shared" si="0"/>
        <v>107.5100255195042</v>
      </c>
      <c r="H10" s="480">
        <v>1666.3</v>
      </c>
      <c r="I10" s="481">
        <v>102.2</v>
      </c>
      <c r="J10" s="482">
        <v>113.1</v>
      </c>
      <c r="K10" s="12"/>
      <c r="L10" s="12"/>
      <c r="M10" s="12"/>
    </row>
    <row r="11" spans="1:13" ht="18" hidden="1" customHeight="1">
      <c r="A11" s="479" t="s">
        <v>128</v>
      </c>
      <c r="B11" s="480">
        <v>2970.1</v>
      </c>
      <c r="C11" s="481">
        <v>99.4</v>
      </c>
      <c r="D11" s="482">
        <v>112</v>
      </c>
      <c r="E11" s="480">
        <v>1775.6</v>
      </c>
      <c r="F11" s="483">
        <f t="shared" si="1"/>
        <v>100.35040126596586</v>
      </c>
      <c r="G11" s="484">
        <f>E11/1645.8*100</f>
        <v>107.88674200996475</v>
      </c>
      <c r="H11" s="480">
        <v>1726.5</v>
      </c>
      <c r="I11" s="483">
        <f t="shared" ref="I11:I17" si="2">H11/H10*100</f>
        <v>103.61279481485927</v>
      </c>
      <c r="J11" s="484">
        <f>H11/1473.8*100</f>
        <v>117.14615280227983</v>
      </c>
      <c r="K11" s="12"/>
      <c r="L11" s="12"/>
      <c r="M11" s="12"/>
    </row>
    <row r="12" spans="1:13" ht="18" hidden="1" customHeight="1">
      <c r="A12" s="479" t="s">
        <v>136</v>
      </c>
      <c r="B12" s="480">
        <v>2889.4</v>
      </c>
      <c r="C12" s="483">
        <f t="shared" ref="C12:C17" si="3">B12/B11*100</f>
        <v>97.282919767011222</v>
      </c>
      <c r="D12" s="485">
        <f>B12/2650.25*100</f>
        <v>109.0236770116027</v>
      </c>
      <c r="E12" s="480">
        <v>1783.1</v>
      </c>
      <c r="F12" s="483">
        <f t="shared" ref="F12:F17" si="4">E12/E11*100</f>
        <v>100.42239243072764</v>
      </c>
      <c r="G12" s="484">
        <f>E12/1645.8*100</f>
        <v>108.3424474419735</v>
      </c>
      <c r="H12" s="480">
        <v>1656.9</v>
      </c>
      <c r="I12" s="483">
        <f t="shared" si="2"/>
        <v>95.968722849695922</v>
      </c>
      <c r="J12" s="484">
        <f>H12/1473.8*100</f>
        <v>112.42366671190123</v>
      </c>
      <c r="K12" s="12"/>
      <c r="L12" s="12"/>
      <c r="M12" s="12"/>
    </row>
    <row r="13" spans="1:13" ht="18" hidden="1" customHeight="1">
      <c r="A13" s="486" t="s">
        <v>142</v>
      </c>
      <c r="B13" s="487">
        <v>2726.8</v>
      </c>
      <c r="C13" s="488">
        <f t="shared" si="3"/>
        <v>94.372534090122514</v>
      </c>
      <c r="D13" s="489">
        <f>B13/2650.25*100</f>
        <v>102.88840675407982</v>
      </c>
      <c r="E13" s="487">
        <v>1718.9</v>
      </c>
      <c r="F13" s="488">
        <f t="shared" si="4"/>
        <v>96.399528910324733</v>
      </c>
      <c r="G13" s="490">
        <f>E13/1645.8*100</f>
        <v>104.44160894397862</v>
      </c>
      <c r="H13" s="487">
        <v>1640.4</v>
      </c>
      <c r="I13" s="488">
        <f t="shared" si="2"/>
        <v>99.004164403403948</v>
      </c>
      <c r="J13" s="490">
        <f>H13/1473.8*100</f>
        <v>111.30411181978559</v>
      </c>
      <c r="K13" s="12"/>
      <c r="L13" s="12"/>
      <c r="M13" s="12"/>
    </row>
    <row r="14" spans="1:13" ht="18" hidden="1" customHeight="1">
      <c r="A14" s="486" t="s">
        <v>143</v>
      </c>
      <c r="B14" s="487">
        <v>2842.3</v>
      </c>
      <c r="C14" s="488">
        <f t="shared" si="3"/>
        <v>104.23573419392696</v>
      </c>
      <c r="D14" s="489">
        <f>B14/2650.25*100</f>
        <v>107.24648618054901</v>
      </c>
      <c r="E14" s="487">
        <v>1788.9</v>
      </c>
      <c r="F14" s="488">
        <f t="shared" si="4"/>
        <v>104.07237186572809</v>
      </c>
      <c r="G14" s="490">
        <f>E14/1645.8*100</f>
        <v>108.69485964272695</v>
      </c>
      <c r="H14" s="487">
        <v>1706.3</v>
      </c>
      <c r="I14" s="488">
        <f t="shared" si="2"/>
        <v>104.01731285052425</v>
      </c>
      <c r="J14" s="490">
        <f>H14/1473.8*100</f>
        <v>115.77554620708372</v>
      </c>
      <c r="K14" s="12"/>
      <c r="L14" s="12"/>
      <c r="M14" s="12"/>
    </row>
    <row r="15" spans="1:13" ht="18" hidden="1" customHeight="1" thickBot="1">
      <c r="A15" s="486" t="s">
        <v>148</v>
      </c>
      <c r="B15" s="487">
        <v>2955.4</v>
      </c>
      <c r="C15" s="488">
        <f t="shared" si="3"/>
        <v>103.97917179748795</v>
      </c>
      <c r="D15" s="489">
        <f>B15/2650.25*100</f>
        <v>111.51400811244223</v>
      </c>
      <c r="E15" s="487">
        <v>1847.5</v>
      </c>
      <c r="F15" s="488">
        <f t="shared" si="4"/>
        <v>103.27575605120465</v>
      </c>
      <c r="G15" s="490">
        <f>E15/1645.8*100</f>
        <v>112.25543808482198</v>
      </c>
      <c r="H15" s="487">
        <v>1754.5</v>
      </c>
      <c r="I15" s="488">
        <f t="shared" si="2"/>
        <v>102.82482564613491</v>
      </c>
      <c r="J15" s="490">
        <f>H15/1473.8*100</f>
        <v>119.04600352829422</v>
      </c>
      <c r="K15" s="12"/>
      <c r="L15" s="12"/>
      <c r="M15" s="12"/>
    </row>
    <row r="16" spans="1:13" ht="18" hidden="1" customHeight="1">
      <c r="A16" s="491" t="s">
        <v>150</v>
      </c>
      <c r="B16" s="474">
        <v>3026.4</v>
      </c>
      <c r="C16" s="477">
        <f t="shared" si="3"/>
        <v>102.40238208025987</v>
      </c>
      <c r="D16" s="492">
        <f>B16/B16*100</f>
        <v>100</v>
      </c>
      <c r="E16" s="493">
        <v>1922.04</v>
      </c>
      <c r="F16" s="477">
        <f t="shared" si="4"/>
        <v>104.03464140730716</v>
      </c>
      <c r="G16" s="478">
        <f>E16/E16*100</f>
        <v>100</v>
      </c>
      <c r="H16" s="493">
        <v>1802</v>
      </c>
      <c r="I16" s="477">
        <f t="shared" si="2"/>
        <v>102.70732402393845</v>
      </c>
      <c r="J16" s="478">
        <f>H16/H16*100</f>
        <v>100</v>
      </c>
      <c r="K16" s="12"/>
      <c r="L16" s="12"/>
      <c r="M16" s="12"/>
    </row>
    <row r="17" spans="1:13" ht="18" hidden="1" customHeight="1">
      <c r="A17" s="494" t="s">
        <v>10</v>
      </c>
      <c r="B17" s="495">
        <v>3049.23</v>
      </c>
      <c r="C17" s="488">
        <f t="shared" si="3"/>
        <v>100.75436161776368</v>
      </c>
      <c r="D17" s="489">
        <f>B17/B16*100</f>
        <v>100.75436161776368</v>
      </c>
      <c r="E17" s="495">
        <v>2038.6</v>
      </c>
      <c r="F17" s="488">
        <f t="shared" si="4"/>
        <v>106.06438991904434</v>
      </c>
      <c r="G17" s="490">
        <f>E17/1922*100</f>
        <v>106.06659729448491</v>
      </c>
      <c r="H17" s="495">
        <v>1880</v>
      </c>
      <c r="I17" s="488">
        <f t="shared" si="2"/>
        <v>104.32852386237515</v>
      </c>
      <c r="J17" s="490">
        <f>H17/1802*100</f>
        <v>104.32852386237515</v>
      </c>
      <c r="K17" s="12"/>
      <c r="L17" s="12"/>
      <c r="M17" s="12"/>
    </row>
    <row r="18" spans="1:13" ht="18" hidden="1" customHeight="1">
      <c r="A18" s="494" t="s">
        <v>11</v>
      </c>
      <c r="B18" s="495">
        <v>3222.24</v>
      </c>
      <c r="C18" s="488">
        <f t="shared" ref="C18:C23" si="5">B18/B17*100</f>
        <v>105.67389144144586</v>
      </c>
      <c r="D18" s="489">
        <f>B18/B16*100</f>
        <v>106.4710547184774</v>
      </c>
      <c r="E18" s="495">
        <v>2109.6</v>
      </c>
      <c r="F18" s="488">
        <f t="shared" ref="F18:F23" si="6">E18/E17*100</f>
        <v>103.48278230157952</v>
      </c>
      <c r="G18" s="490">
        <f>E18/E16*100</f>
        <v>109.75838171942311</v>
      </c>
      <c r="H18" s="495">
        <v>1941</v>
      </c>
      <c r="I18" s="488">
        <f t="shared" ref="I18:I23" si="7">H18/H17*100</f>
        <v>103.24468085106382</v>
      </c>
      <c r="J18" s="490">
        <f>H18/H16*100</f>
        <v>107.71365149833518</v>
      </c>
      <c r="K18" s="12"/>
      <c r="L18" s="12"/>
      <c r="M18" s="12"/>
    </row>
    <row r="19" spans="1:13" ht="18" hidden="1" customHeight="1">
      <c r="A19" s="494" t="s">
        <v>12</v>
      </c>
      <c r="B19" s="495">
        <v>3317.51</v>
      </c>
      <c r="C19" s="488">
        <f t="shared" si="5"/>
        <v>102.95663885992354</v>
      </c>
      <c r="D19" s="489">
        <f>B19/B16*100</f>
        <v>109.61901929685436</v>
      </c>
      <c r="E19" s="495">
        <v>2179.4</v>
      </c>
      <c r="F19" s="488">
        <f t="shared" si="6"/>
        <v>103.3086841107319</v>
      </c>
      <c r="G19" s="490">
        <f>E19/E16*100</f>
        <v>113.38993985557013</v>
      </c>
      <c r="H19" s="495">
        <v>1993.5</v>
      </c>
      <c r="I19" s="488">
        <f t="shared" si="7"/>
        <v>102.7047913446677</v>
      </c>
      <c r="J19" s="490">
        <f>H19/H16*100</f>
        <v>110.62708102108768</v>
      </c>
      <c r="K19" s="12"/>
      <c r="L19" s="12"/>
      <c r="M19" s="12"/>
    </row>
    <row r="20" spans="1:13" ht="16.5" hidden="1" customHeight="1">
      <c r="A20" s="496" t="s">
        <v>13</v>
      </c>
      <c r="B20" s="495">
        <v>3437.04</v>
      </c>
      <c r="C20" s="488">
        <f t="shared" si="5"/>
        <v>103.60300345741234</v>
      </c>
      <c r="D20" s="489">
        <f>B20/B16*100</f>
        <v>113.56859635210151</v>
      </c>
      <c r="E20" s="495">
        <v>2274.83</v>
      </c>
      <c r="F20" s="488">
        <f t="shared" si="6"/>
        <v>104.37872809030007</v>
      </c>
      <c r="G20" s="490">
        <f>E20/E16*100</f>
        <v>118.35497700360034</v>
      </c>
      <c r="H20" s="487">
        <v>2070.3000000000002</v>
      </c>
      <c r="I20" s="488">
        <f t="shared" si="7"/>
        <v>103.85252069224981</v>
      </c>
      <c r="J20" s="490">
        <f>H20/H16*100</f>
        <v>114.88901220865706</v>
      </c>
      <c r="K20" s="12"/>
      <c r="L20" s="12"/>
      <c r="M20" s="12"/>
    </row>
    <row r="21" spans="1:13" ht="16.5" hidden="1" customHeight="1">
      <c r="A21" s="497" t="s">
        <v>14</v>
      </c>
      <c r="B21" s="498">
        <v>3674.67</v>
      </c>
      <c r="C21" s="483">
        <f t="shared" si="5"/>
        <v>106.91379791913972</v>
      </c>
      <c r="D21" s="485">
        <f>B21/B16*100</f>
        <v>121.42049960348929</v>
      </c>
      <c r="E21" s="498">
        <v>2357.1</v>
      </c>
      <c r="F21" s="483">
        <f t="shared" si="6"/>
        <v>103.61653398275914</v>
      </c>
      <c r="G21" s="484">
        <f>E21/E16*100</f>
        <v>122.63532496722232</v>
      </c>
      <c r="H21" s="480">
        <v>2155.1999999999998</v>
      </c>
      <c r="I21" s="483">
        <f t="shared" si="7"/>
        <v>104.10085494855817</v>
      </c>
      <c r="J21" s="484">
        <f>H21/H16*100</f>
        <v>119.60044395116536</v>
      </c>
      <c r="K21" s="12"/>
      <c r="L21" s="12"/>
      <c r="M21" s="12"/>
    </row>
    <row r="22" spans="1:13" ht="16.5" hidden="1" customHeight="1">
      <c r="A22" s="496" t="s">
        <v>15</v>
      </c>
      <c r="B22" s="495">
        <v>3705.87</v>
      </c>
      <c r="C22" s="488">
        <f t="shared" si="5"/>
        <v>100.84905583358506</v>
      </c>
      <c r="D22" s="489">
        <f>B22/B16*100</f>
        <v>122.45142743854083</v>
      </c>
      <c r="E22" s="495">
        <v>2355.83</v>
      </c>
      <c r="F22" s="488">
        <f t="shared" si="6"/>
        <v>99.946120232489079</v>
      </c>
      <c r="G22" s="490">
        <f>E22/E16*100</f>
        <v>122.56924933924371</v>
      </c>
      <c r="H22" s="487">
        <v>2173.9</v>
      </c>
      <c r="I22" s="488">
        <f t="shared" si="7"/>
        <v>100.86766889383819</v>
      </c>
      <c r="J22" s="490">
        <f>H22/H16*100</f>
        <v>120.63817980022198</v>
      </c>
      <c r="K22" s="12"/>
      <c r="L22" s="12"/>
      <c r="M22" s="12"/>
    </row>
    <row r="23" spans="1:13" ht="16.5" hidden="1" customHeight="1">
      <c r="A23" s="496" t="s">
        <v>128</v>
      </c>
      <c r="B23" s="495">
        <v>3734.85</v>
      </c>
      <c r="C23" s="488">
        <f t="shared" si="5"/>
        <v>100.78200260667536</v>
      </c>
      <c r="D23" s="489">
        <f>B23/B16*100</f>
        <v>123.40900079302139</v>
      </c>
      <c r="E23" s="495">
        <v>2382.3000000000002</v>
      </c>
      <c r="F23" s="488">
        <f t="shared" si="6"/>
        <v>101.12359550561798</v>
      </c>
      <c r="G23" s="490">
        <f>E23/E16*100</f>
        <v>123.94643191608917</v>
      </c>
      <c r="H23" s="487">
        <v>2147.4</v>
      </c>
      <c r="I23" s="488">
        <f t="shared" si="7"/>
        <v>98.780992685956122</v>
      </c>
      <c r="J23" s="490">
        <f>H23/H16*100</f>
        <v>119.16759156492786</v>
      </c>
      <c r="K23" s="12"/>
      <c r="L23" s="12"/>
      <c r="M23" s="12"/>
    </row>
    <row r="24" spans="1:13" ht="16.5" hidden="1" customHeight="1">
      <c r="A24" s="496" t="s">
        <v>136</v>
      </c>
      <c r="B24" s="498">
        <v>3311.01</v>
      </c>
      <c r="C24" s="483">
        <f t="shared" ref="C24:C31" si="8">B24/B23*100</f>
        <v>88.651753082453126</v>
      </c>
      <c r="D24" s="485">
        <f>B24/B16*100</f>
        <v>109.40424266455196</v>
      </c>
      <c r="E24" s="498">
        <v>2262.54</v>
      </c>
      <c r="F24" s="483">
        <f t="shared" ref="F24:F34" si="9">E24/E23*100</f>
        <v>94.972925324266456</v>
      </c>
      <c r="G24" s="484">
        <f>E24/E16*100</f>
        <v>117.71555222576013</v>
      </c>
      <c r="H24" s="480">
        <v>2068.1</v>
      </c>
      <c r="I24" s="483">
        <f t="shared" ref="I24:I31" si="10">H24/H23*100</f>
        <v>96.307162149576214</v>
      </c>
      <c r="J24" s="484">
        <f>H24/H16*100</f>
        <v>114.76692563817979</v>
      </c>
      <c r="K24" s="12"/>
      <c r="L24" s="12"/>
      <c r="M24" s="12"/>
    </row>
    <row r="25" spans="1:13" ht="16.5" hidden="1" customHeight="1">
      <c r="A25" s="496" t="s">
        <v>142</v>
      </c>
      <c r="B25" s="495">
        <v>3270.26</v>
      </c>
      <c r="C25" s="488">
        <f t="shared" si="8"/>
        <v>98.769257718943777</v>
      </c>
      <c r="D25" s="489">
        <f>B25/B16*100</f>
        <v>108.05775839280993</v>
      </c>
      <c r="E25" s="495">
        <v>2196.8000000000002</v>
      </c>
      <c r="F25" s="488">
        <f t="shared" si="9"/>
        <v>97.094416010324693</v>
      </c>
      <c r="G25" s="490">
        <f>E25/E16*100</f>
        <v>114.29522798693057</v>
      </c>
      <c r="H25" s="487">
        <v>2037.8</v>
      </c>
      <c r="I25" s="488">
        <f t="shared" si="10"/>
        <v>98.534887094434509</v>
      </c>
      <c r="J25" s="490">
        <f>H25/H16*100</f>
        <v>113.08546059933407</v>
      </c>
      <c r="K25" s="12"/>
      <c r="L25" s="12"/>
      <c r="M25" s="12"/>
    </row>
    <row r="26" spans="1:13" ht="16.5" hidden="1" customHeight="1">
      <c r="A26" s="496" t="s">
        <v>143</v>
      </c>
      <c r="B26" s="495">
        <v>3404.45</v>
      </c>
      <c r="C26" s="488">
        <f t="shared" si="8"/>
        <v>104.10334346504557</v>
      </c>
      <c r="D26" s="489">
        <f>B26/B16*100</f>
        <v>112.49173936029607</v>
      </c>
      <c r="E26" s="495">
        <v>2201.81</v>
      </c>
      <c r="F26" s="488">
        <f t="shared" si="9"/>
        <v>100.22805899490166</v>
      </c>
      <c r="G26" s="490">
        <f>E26/E16*100</f>
        <v>114.55588853509812</v>
      </c>
      <c r="H26" s="487">
        <v>2066.8000000000002</v>
      </c>
      <c r="I26" s="488">
        <f t="shared" si="10"/>
        <v>101.42310334674652</v>
      </c>
      <c r="J26" s="490">
        <f>H26/H16*100</f>
        <v>114.69478357380689</v>
      </c>
      <c r="K26" s="12"/>
      <c r="L26" s="12"/>
      <c r="M26" s="12"/>
    </row>
    <row r="27" spans="1:13" ht="16.5" hidden="1" customHeight="1" thickBot="1">
      <c r="A27" s="496" t="s">
        <v>148</v>
      </c>
      <c r="B27" s="495">
        <v>3476.63</v>
      </c>
      <c r="C27" s="488">
        <f>B27/B26*100</f>
        <v>102.12016625299241</v>
      </c>
      <c r="D27" s="489">
        <f>B27/B16*100</f>
        <v>114.87675125561722</v>
      </c>
      <c r="E27" s="495">
        <v>2225.09</v>
      </c>
      <c r="F27" s="488">
        <f>E27/E26*100</f>
        <v>101.05731193881398</v>
      </c>
      <c r="G27" s="490">
        <f>E27/E16*100</f>
        <v>115.76710162119417</v>
      </c>
      <c r="H27" s="487">
        <v>2093.5</v>
      </c>
      <c r="I27" s="488">
        <f>H27/H26*100</f>
        <v>101.2918521385717</v>
      </c>
      <c r="J27" s="490">
        <f>H27/H16*100</f>
        <v>116.1764705882353</v>
      </c>
      <c r="K27" s="12"/>
      <c r="L27" s="12"/>
      <c r="M27" s="12"/>
    </row>
    <row r="28" spans="1:13" ht="16.5" hidden="1" customHeight="1">
      <c r="A28" s="499" t="s">
        <v>164</v>
      </c>
      <c r="B28" s="493">
        <v>3437.58</v>
      </c>
      <c r="C28" s="477">
        <f>B28/B27*100</f>
        <v>98.876785852966805</v>
      </c>
      <c r="D28" s="478">
        <v>120.1</v>
      </c>
      <c r="E28" s="500">
        <v>2241.8000000000002</v>
      </c>
      <c r="F28" s="477">
        <f>E28/E27*100</f>
        <v>100.75098085920121</v>
      </c>
      <c r="G28" s="501">
        <f>E28/E16*100</f>
        <v>116.63649039562134</v>
      </c>
      <c r="H28" s="502">
        <v>2116.4</v>
      </c>
      <c r="I28" s="477">
        <f>H28/H27*100</f>
        <v>101.09386195366612</v>
      </c>
      <c r="J28" s="478">
        <f>H28/H16*100</f>
        <v>117.44728079911211</v>
      </c>
      <c r="K28" s="12"/>
      <c r="L28" s="12"/>
      <c r="M28" s="12"/>
    </row>
    <row r="29" spans="1:13" ht="16.5" hidden="1" customHeight="1">
      <c r="A29" s="503" t="s">
        <v>10</v>
      </c>
      <c r="B29" s="498">
        <v>3458.68</v>
      </c>
      <c r="C29" s="483">
        <f>B29/B28*100</f>
        <v>100.61380389692749</v>
      </c>
      <c r="D29" s="484">
        <f t="shared" ref="D29:D34" si="11">B29/B$28*100</f>
        <v>100.61380389692749</v>
      </c>
      <c r="E29" s="504">
        <v>2295.15</v>
      </c>
      <c r="F29" s="483">
        <f>E29/E28*100</f>
        <v>102.37978410206084</v>
      </c>
      <c r="G29" s="505">
        <f t="shared" ref="G29:G34" si="12">E29/E$28*100</f>
        <v>102.37978410206084</v>
      </c>
      <c r="H29" s="480">
        <v>2159.42</v>
      </c>
      <c r="I29" s="483">
        <f>H29/H28*100</f>
        <v>102.03269703269704</v>
      </c>
      <c r="J29" s="484">
        <f t="shared" ref="J29:J34" si="13">H29/H$28*100</f>
        <v>102.03269703269704</v>
      </c>
      <c r="K29" s="12"/>
      <c r="L29" s="12"/>
      <c r="M29" s="12"/>
    </row>
    <row r="30" spans="1:13" ht="16.5" hidden="1" customHeight="1">
      <c r="A30" s="503" t="s">
        <v>11</v>
      </c>
      <c r="B30" s="498">
        <v>3610.8</v>
      </c>
      <c r="C30" s="483">
        <f t="shared" si="8"/>
        <v>104.39820972162792</v>
      </c>
      <c r="D30" s="484">
        <f t="shared" si="11"/>
        <v>105.0390100012218</v>
      </c>
      <c r="E30" s="504">
        <v>2360.09</v>
      </c>
      <c r="F30" s="483">
        <f t="shared" si="9"/>
        <v>102.82944469860358</v>
      </c>
      <c r="G30" s="505">
        <f t="shared" si="12"/>
        <v>105.27656347577839</v>
      </c>
      <c r="H30" s="480">
        <v>2190.87</v>
      </c>
      <c r="I30" s="483">
        <f t="shared" si="10"/>
        <v>101.45640959146436</v>
      </c>
      <c r="J30" s="484">
        <f t="shared" si="13"/>
        <v>103.51871101871102</v>
      </c>
      <c r="K30" s="12"/>
      <c r="L30" s="12"/>
      <c r="M30" s="12"/>
    </row>
    <row r="31" spans="1:13" ht="16.5" hidden="1" customHeight="1">
      <c r="A31" s="503" t="s">
        <v>12</v>
      </c>
      <c r="B31" s="498">
        <v>3757.48</v>
      </c>
      <c r="C31" s="483">
        <f t="shared" si="8"/>
        <v>104.06225767143016</v>
      </c>
      <c r="D31" s="484">
        <f t="shared" si="11"/>
        <v>109.30596524299072</v>
      </c>
      <c r="E31" s="504">
        <v>2423.02</v>
      </c>
      <c r="F31" s="483">
        <f t="shared" si="9"/>
        <v>102.66642373807777</v>
      </c>
      <c r="G31" s="505">
        <f t="shared" si="12"/>
        <v>108.08368275492906</v>
      </c>
      <c r="H31" s="480">
        <v>2204.0500000000002</v>
      </c>
      <c r="I31" s="483">
        <f t="shared" si="10"/>
        <v>100.60158749720432</v>
      </c>
      <c r="J31" s="484">
        <f t="shared" si="13"/>
        <v>104.14146664146664</v>
      </c>
      <c r="K31" s="12"/>
      <c r="L31" s="12"/>
      <c r="M31" s="12"/>
    </row>
    <row r="32" spans="1:13" ht="16.5" hidden="1" customHeight="1">
      <c r="A32" s="503" t="s">
        <v>13</v>
      </c>
      <c r="B32" s="498">
        <v>3814.09</v>
      </c>
      <c r="C32" s="483">
        <f t="shared" ref="C32:C37" si="14">B32/B31*100</f>
        <v>101.50659484548154</v>
      </c>
      <c r="D32" s="484">
        <f t="shared" si="11"/>
        <v>110.95276328114548</v>
      </c>
      <c r="E32" s="504">
        <v>2406.36</v>
      </c>
      <c r="F32" s="483">
        <f t="shared" si="9"/>
        <v>99.312428291966228</v>
      </c>
      <c r="G32" s="505">
        <f t="shared" si="12"/>
        <v>107.34052993130521</v>
      </c>
      <c r="H32" s="480">
        <v>2212.92</v>
      </c>
      <c r="I32" s="483">
        <f t="shared" ref="I32:I37" si="15">H32/H31*100</f>
        <v>100.40244096095823</v>
      </c>
      <c r="J32" s="484">
        <f t="shared" si="13"/>
        <v>104.56057456057455</v>
      </c>
      <c r="K32" s="12"/>
      <c r="L32" s="12"/>
      <c r="M32" s="12"/>
    </row>
    <row r="33" spans="1:13" ht="16.5" hidden="1" customHeight="1">
      <c r="A33" s="506" t="s">
        <v>14</v>
      </c>
      <c r="B33" s="495">
        <v>3947.2</v>
      </c>
      <c r="C33" s="488">
        <f t="shared" si="14"/>
        <v>103.48995435346306</v>
      </c>
      <c r="D33" s="490">
        <f t="shared" si="11"/>
        <v>114.82496407356338</v>
      </c>
      <c r="E33" s="507">
        <v>2406.1</v>
      </c>
      <c r="F33" s="508">
        <f t="shared" si="9"/>
        <v>99.989195299123978</v>
      </c>
      <c r="G33" s="509">
        <f t="shared" si="12"/>
        <v>107.32893210812739</v>
      </c>
      <c r="H33" s="510">
        <v>2240.4</v>
      </c>
      <c r="I33" s="488">
        <f t="shared" si="15"/>
        <v>101.2417981671276</v>
      </c>
      <c r="J33" s="490">
        <f t="shared" si="13"/>
        <v>105.85900585900585</v>
      </c>
      <c r="K33" s="12"/>
      <c r="L33" s="12"/>
      <c r="M33" s="12"/>
    </row>
    <row r="34" spans="1:13" ht="16.5" hidden="1" customHeight="1">
      <c r="A34" s="503" t="s">
        <v>15</v>
      </c>
      <c r="B34" s="498">
        <v>3926.3</v>
      </c>
      <c r="C34" s="483">
        <f t="shared" si="14"/>
        <v>99.470510741791657</v>
      </c>
      <c r="D34" s="484">
        <f t="shared" si="11"/>
        <v>114.21697822305228</v>
      </c>
      <c r="E34" s="504">
        <v>2410.9299999999998</v>
      </c>
      <c r="F34" s="511">
        <f t="shared" si="9"/>
        <v>100.20073978637629</v>
      </c>
      <c r="G34" s="505">
        <f t="shared" si="12"/>
        <v>107.54438397716119</v>
      </c>
      <c r="H34" s="480">
        <v>2270.63</v>
      </c>
      <c r="I34" s="483">
        <f t="shared" si="15"/>
        <v>101.34931262274594</v>
      </c>
      <c r="J34" s="484">
        <f t="shared" si="13"/>
        <v>107.28737478737477</v>
      </c>
      <c r="K34" s="12"/>
      <c r="L34" s="12"/>
      <c r="M34" s="12"/>
    </row>
    <row r="35" spans="1:13" ht="16.5" hidden="1" customHeight="1">
      <c r="A35" s="503" t="s">
        <v>128</v>
      </c>
      <c r="B35" s="498">
        <v>3709.52</v>
      </c>
      <c r="C35" s="483">
        <f t="shared" si="14"/>
        <v>94.478771362351324</v>
      </c>
      <c r="D35" s="484">
        <f>B35/B$28*100</f>
        <v>107.91079771234415</v>
      </c>
      <c r="E35" s="504">
        <v>2423.37</v>
      </c>
      <c r="F35" s="483">
        <f t="shared" ref="F35:F40" si="16">E35/E34*100</f>
        <v>100.51598345866533</v>
      </c>
      <c r="G35" s="505">
        <f>E35/E$28*100</f>
        <v>108.09929520920687</v>
      </c>
      <c r="H35" s="512">
        <v>2305.1999999999998</v>
      </c>
      <c r="I35" s="483">
        <f t="shared" si="15"/>
        <v>101.52248494911103</v>
      </c>
      <c r="J35" s="484">
        <f>H35/H$28*100</f>
        <v>108.92080892080891</v>
      </c>
      <c r="K35" s="12"/>
      <c r="L35" s="12"/>
      <c r="M35" s="12"/>
    </row>
    <row r="36" spans="1:13" ht="16.5" hidden="1" customHeight="1">
      <c r="A36" s="503" t="s">
        <v>136</v>
      </c>
      <c r="B36" s="498">
        <v>3718.28</v>
      </c>
      <c r="C36" s="483">
        <f t="shared" si="14"/>
        <v>100.23614915137269</v>
      </c>
      <c r="D36" s="484">
        <f>B36/B$28*100</f>
        <v>108.16562814538135</v>
      </c>
      <c r="E36" s="504">
        <v>2428.86</v>
      </c>
      <c r="F36" s="483">
        <f t="shared" si="16"/>
        <v>100.22654402753193</v>
      </c>
      <c r="G36" s="505">
        <f>E36/E$28*100</f>
        <v>108.34418770630742</v>
      </c>
      <c r="H36" s="512">
        <v>2225.67</v>
      </c>
      <c r="I36" s="483">
        <f t="shared" si="15"/>
        <v>96.549973971889642</v>
      </c>
      <c r="J36" s="484">
        <f>H36/H$28*100</f>
        <v>105.16301266301267</v>
      </c>
      <c r="K36" s="12"/>
      <c r="L36" s="12"/>
      <c r="M36" s="12"/>
    </row>
    <row r="37" spans="1:13" ht="16.5" hidden="1" customHeight="1">
      <c r="A37" s="513" t="s">
        <v>142</v>
      </c>
      <c r="B37" s="498">
        <v>3475.35</v>
      </c>
      <c r="C37" s="483">
        <f t="shared" si="14"/>
        <v>93.466602837871278</v>
      </c>
      <c r="D37" s="484">
        <f>B37/B$28*100</f>
        <v>101.09873806573229</v>
      </c>
      <c r="E37" s="504">
        <v>2313.62</v>
      </c>
      <c r="F37" s="483">
        <f t="shared" si="16"/>
        <v>95.25538730103834</v>
      </c>
      <c r="G37" s="484">
        <f>E37/E$28*100</f>
        <v>103.20367561780711</v>
      </c>
      <c r="H37" s="498">
        <v>2139.96</v>
      </c>
      <c r="I37" s="483">
        <f t="shared" si="15"/>
        <v>96.149024788041345</v>
      </c>
      <c r="J37" s="484">
        <f>H37/H$28*100</f>
        <v>101.11321111321112</v>
      </c>
      <c r="K37" s="12"/>
      <c r="L37" s="12"/>
      <c r="M37" s="12"/>
    </row>
    <row r="38" spans="1:13" ht="16.5" hidden="1" customHeight="1">
      <c r="A38" s="513" t="s">
        <v>143</v>
      </c>
      <c r="B38" s="498">
        <v>3484.3</v>
      </c>
      <c r="C38" s="483">
        <f t="shared" ref="C38:C43" si="17">B38/B37*100</f>
        <v>100.25752801876071</v>
      </c>
      <c r="D38" s="484">
        <f>B38/B$28*100</f>
        <v>101.35909564286504</v>
      </c>
      <c r="E38" s="504">
        <v>2259.6999999999998</v>
      </c>
      <c r="F38" s="483">
        <f t="shared" si="16"/>
        <v>97.669453064893972</v>
      </c>
      <c r="G38" s="484">
        <f>E38/E$28*100</f>
        <v>100.79846551877954</v>
      </c>
      <c r="H38" s="498">
        <v>2101.3000000000002</v>
      </c>
      <c r="I38" s="483">
        <f t="shared" ref="I38:I43" si="18">H38/H37*100</f>
        <v>98.193424176152831</v>
      </c>
      <c r="J38" s="484">
        <f>H38/H$28*100</f>
        <v>99.286524286524298</v>
      </c>
      <c r="K38" s="12"/>
      <c r="L38" s="12"/>
      <c r="M38" s="12"/>
    </row>
    <row r="39" spans="1:13" ht="16.5" hidden="1" customHeight="1" thickBot="1">
      <c r="A39" s="514" t="s">
        <v>148</v>
      </c>
      <c r="B39" s="515">
        <v>3509.28</v>
      </c>
      <c r="C39" s="516">
        <f t="shared" si="17"/>
        <v>100.71693022988835</v>
      </c>
      <c r="D39" s="517">
        <f>B39/B$28*100</f>
        <v>102.0857696402702</v>
      </c>
      <c r="E39" s="518">
        <v>2268.39</v>
      </c>
      <c r="F39" s="516">
        <f t="shared" si="16"/>
        <v>100.38456432269771</v>
      </c>
      <c r="G39" s="517">
        <f>E39/E$28*100</f>
        <v>101.1861004549915</v>
      </c>
      <c r="H39" s="515">
        <v>2107.6999999999998</v>
      </c>
      <c r="I39" s="516">
        <f t="shared" si="18"/>
        <v>100.30457335934895</v>
      </c>
      <c r="J39" s="517">
        <f>H39/H$28*100</f>
        <v>99.58892458892457</v>
      </c>
      <c r="K39" s="12"/>
      <c r="L39" s="12"/>
      <c r="M39" s="12"/>
    </row>
    <row r="40" spans="1:13" ht="3" hidden="1" customHeight="1">
      <c r="A40" s="499" t="s">
        <v>188</v>
      </c>
      <c r="B40" s="519">
        <v>3484.4</v>
      </c>
      <c r="C40" s="520">
        <f t="shared" si="17"/>
        <v>99.291022659918838</v>
      </c>
      <c r="D40" s="521">
        <f t="shared" ref="D40:D45" si="19">B40/B$40*100</f>
        <v>100</v>
      </c>
      <c r="E40" s="522">
        <v>2298.23</v>
      </c>
      <c r="F40" s="520">
        <f t="shared" si="16"/>
        <v>101.31547044379494</v>
      </c>
      <c r="G40" s="523">
        <f t="shared" ref="G40:G45" si="20">E40/E$40*100</f>
        <v>100</v>
      </c>
      <c r="H40" s="519">
        <v>2131</v>
      </c>
      <c r="I40" s="520">
        <f t="shared" si="18"/>
        <v>101.10547041799119</v>
      </c>
      <c r="J40" s="521">
        <f t="shared" ref="J40:J45" si="21">H40/H$40*100</f>
        <v>100</v>
      </c>
      <c r="K40" s="12"/>
      <c r="L40" s="12"/>
      <c r="M40" s="12"/>
    </row>
    <row r="41" spans="1:13" ht="16.5" hidden="1" customHeight="1">
      <c r="A41" s="503" t="s">
        <v>10</v>
      </c>
      <c r="B41" s="498">
        <v>3582.03</v>
      </c>
      <c r="C41" s="483">
        <f t="shared" si="17"/>
        <v>102.80191711628974</v>
      </c>
      <c r="D41" s="524">
        <f t="shared" si="19"/>
        <v>102.80191711628974</v>
      </c>
      <c r="E41" s="504">
        <v>2348.34</v>
      </c>
      <c r="F41" s="483">
        <f t="shared" ref="F41:F46" si="22">E41/E40*100</f>
        <v>102.18037359185112</v>
      </c>
      <c r="G41" s="525">
        <f t="shared" si="20"/>
        <v>102.18037359185112</v>
      </c>
      <c r="H41" s="526">
        <v>2192.7199999999998</v>
      </c>
      <c r="I41" s="483">
        <f t="shared" si="18"/>
        <v>102.89629282027218</v>
      </c>
      <c r="J41" s="524">
        <f t="shared" si="21"/>
        <v>102.89629282027218</v>
      </c>
      <c r="K41" s="12"/>
      <c r="L41" s="12"/>
      <c r="M41" s="12"/>
    </row>
    <row r="42" spans="1:13" ht="16.5" hidden="1" customHeight="1">
      <c r="A42" s="503" t="s">
        <v>11</v>
      </c>
      <c r="B42" s="498">
        <v>3667.61</v>
      </c>
      <c r="C42" s="483">
        <f t="shared" si="17"/>
        <v>102.38914805291972</v>
      </c>
      <c r="D42" s="524">
        <f t="shared" si="19"/>
        <v>105.25800711743771</v>
      </c>
      <c r="E42" s="504">
        <v>2397.3200000000002</v>
      </c>
      <c r="F42" s="483">
        <f t="shared" si="22"/>
        <v>102.08572864236014</v>
      </c>
      <c r="G42" s="525">
        <f t="shared" si="20"/>
        <v>104.31157891072695</v>
      </c>
      <c r="H42" s="526">
        <v>2239.67</v>
      </c>
      <c r="I42" s="483">
        <f t="shared" si="18"/>
        <v>102.14117625597432</v>
      </c>
      <c r="J42" s="524">
        <f t="shared" si="21"/>
        <v>105.09948381041765</v>
      </c>
      <c r="K42" s="12"/>
      <c r="L42" s="12"/>
      <c r="M42" s="12"/>
    </row>
    <row r="43" spans="1:13" ht="16.5" hidden="1" customHeight="1">
      <c r="A43" s="503" t="s">
        <v>12</v>
      </c>
      <c r="B43" s="498">
        <v>3761.96</v>
      </c>
      <c r="C43" s="483">
        <f t="shared" si="17"/>
        <v>102.57251997895087</v>
      </c>
      <c r="D43" s="524">
        <f t="shared" si="19"/>
        <v>107.96579037997932</v>
      </c>
      <c r="E43" s="504">
        <v>2457.02</v>
      </c>
      <c r="F43" s="483">
        <f t="shared" si="22"/>
        <v>102.49028081357514</v>
      </c>
      <c r="G43" s="525">
        <f t="shared" si="20"/>
        <v>106.9092301466781</v>
      </c>
      <c r="H43" s="526">
        <v>2272.67</v>
      </c>
      <c r="I43" s="483">
        <f t="shared" si="18"/>
        <v>101.47343135372621</v>
      </c>
      <c r="J43" s="524">
        <f t="shared" si="21"/>
        <v>106.64805255748475</v>
      </c>
      <c r="K43" s="12"/>
      <c r="L43" s="12"/>
      <c r="M43" s="12"/>
    </row>
    <row r="44" spans="1:13" ht="16.5" hidden="1" customHeight="1">
      <c r="A44" s="503" t="s">
        <v>13</v>
      </c>
      <c r="B44" s="498">
        <v>3809.35</v>
      </c>
      <c r="C44" s="483">
        <f t="shared" ref="C44:C49" si="23">B44/B43*100</f>
        <v>101.2597156801242</v>
      </c>
      <c r="D44" s="524">
        <f t="shared" si="19"/>
        <v>109.32585237056594</v>
      </c>
      <c r="E44" s="504">
        <v>2470.25</v>
      </c>
      <c r="F44" s="483">
        <f t="shared" si="22"/>
        <v>100.53845715541591</v>
      </c>
      <c r="G44" s="525">
        <f t="shared" si="20"/>
        <v>107.48489054620293</v>
      </c>
      <c r="H44" s="526">
        <v>2282.61</v>
      </c>
      <c r="I44" s="483">
        <f t="shared" ref="I44:I49" si="24">H44/H43*100</f>
        <v>100.43737102174974</v>
      </c>
      <c r="J44" s="524">
        <f t="shared" si="21"/>
        <v>107.11450023463162</v>
      </c>
      <c r="K44" s="12"/>
      <c r="L44" s="12"/>
      <c r="M44" s="12"/>
    </row>
    <row r="45" spans="1:13" ht="16.5" hidden="1" customHeight="1">
      <c r="A45" s="527" t="s">
        <v>14</v>
      </c>
      <c r="B45" s="526">
        <v>3854.5</v>
      </c>
      <c r="C45" s="528">
        <f t="shared" si="23"/>
        <v>101.18524157664694</v>
      </c>
      <c r="D45" s="524">
        <f t="shared" si="19"/>
        <v>110.62162782688554</v>
      </c>
      <c r="E45" s="529">
        <v>2532.1999999999998</v>
      </c>
      <c r="F45" s="528">
        <f t="shared" si="22"/>
        <v>102.50784333569476</v>
      </c>
      <c r="G45" s="525">
        <f t="shared" si="20"/>
        <v>110.18044321064471</v>
      </c>
      <c r="H45" s="526">
        <v>2316.8000000000002</v>
      </c>
      <c r="I45" s="528">
        <f t="shared" si="24"/>
        <v>101.49784676313519</v>
      </c>
      <c r="J45" s="524">
        <f t="shared" si="21"/>
        <v>108.71891130924449</v>
      </c>
      <c r="K45" s="12"/>
      <c r="L45" s="12"/>
      <c r="M45" s="12"/>
    </row>
    <row r="46" spans="1:13" ht="16.5" hidden="1" customHeight="1">
      <c r="A46" s="527" t="s">
        <v>15</v>
      </c>
      <c r="B46" s="526">
        <v>3808.84</v>
      </c>
      <c r="C46" s="528">
        <f t="shared" si="23"/>
        <v>98.815410559086786</v>
      </c>
      <c r="D46" s="524">
        <f t="shared" ref="D46:D51" si="25">B46/B$40*100</f>
        <v>109.31121570428195</v>
      </c>
      <c r="E46" s="529">
        <v>2548.98</v>
      </c>
      <c r="F46" s="528">
        <f t="shared" si="22"/>
        <v>100.66266487639209</v>
      </c>
      <c r="G46" s="525">
        <f t="shared" ref="G46:G51" si="26">E46/E$40*100</f>
        <v>110.91057030845477</v>
      </c>
      <c r="H46" s="526">
        <v>2344.36</v>
      </c>
      <c r="I46" s="528">
        <f t="shared" si="24"/>
        <v>101.18957182320443</v>
      </c>
      <c r="J46" s="524">
        <f t="shared" ref="J46:J51" si="27">H46/H$40*100</f>
        <v>110.01220084467387</v>
      </c>
      <c r="K46" s="12"/>
      <c r="L46" s="12"/>
      <c r="M46" s="12"/>
    </row>
    <row r="47" spans="1:13" ht="16.5" hidden="1" customHeight="1">
      <c r="A47" s="530" t="s">
        <v>128</v>
      </c>
      <c r="B47" s="531">
        <v>3758.33</v>
      </c>
      <c r="C47" s="532">
        <f t="shared" si="23"/>
        <v>98.673874460465655</v>
      </c>
      <c r="D47" s="533">
        <f t="shared" si="25"/>
        <v>107.86161175525197</v>
      </c>
      <c r="E47" s="534">
        <v>2617.46</v>
      </c>
      <c r="F47" s="532">
        <f>E47/E46*100</f>
        <v>102.68656482200724</v>
      </c>
      <c r="G47" s="535">
        <f t="shared" si="26"/>
        <v>113.89025467424932</v>
      </c>
      <c r="H47" s="531">
        <v>2354.6</v>
      </c>
      <c r="I47" s="532">
        <f t="shared" si="24"/>
        <v>100.4367929840127</v>
      </c>
      <c r="J47" s="533">
        <f t="shared" si="27"/>
        <v>110.49272641952135</v>
      </c>
      <c r="K47" s="12"/>
      <c r="L47" s="12"/>
      <c r="M47" s="12"/>
    </row>
    <row r="48" spans="1:13" ht="16.5" hidden="1" customHeight="1">
      <c r="A48" s="530" t="s">
        <v>136</v>
      </c>
      <c r="B48" s="531">
        <v>3877.71</v>
      </c>
      <c r="C48" s="532">
        <f t="shared" si="23"/>
        <v>103.17641079947744</v>
      </c>
      <c r="D48" s="533">
        <f t="shared" si="25"/>
        <v>111.28773963953623</v>
      </c>
      <c r="E48" s="534">
        <v>2590.12</v>
      </c>
      <c r="F48" s="532">
        <f>E48/E47*100</f>
        <v>98.955475919402772</v>
      </c>
      <c r="G48" s="535">
        <f t="shared" si="26"/>
        <v>112.70064353872327</v>
      </c>
      <c r="H48" s="531">
        <v>2371.96</v>
      </c>
      <c r="I48" s="532">
        <f t="shared" si="24"/>
        <v>100.7372802174467</v>
      </c>
      <c r="J48" s="533">
        <f t="shared" si="27"/>
        <v>111.30736743312998</v>
      </c>
      <c r="K48" s="12"/>
      <c r="L48" s="12"/>
      <c r="M48" s="12"/>
    </row>
    <row r="49" spans="1:13" ht="16.5" hidden="1" customHeight="1">
      <c r="A49" s="530" t="s">
        <v>142</v>
      </c>
      <c r="B49" s="531">
        <v>3758.21</v>
      </c>
      <c r="C49" s="532">
        <f t="shared" si="23"/>
        <v>96.918284245082802</v>
      </c>
      <c r="D49" s="533">
        <f t="shared" si="25"/>
        <v>107.85816783377338</v>
      </c>
      <c r="E49" s="534">
        <v>2496.67</v>
      </c>
      <c r="F49" s="532">
        <f>E49/E48*100</f>
        <v>96.392059055178919</v>
      </c>
      <c r="G49" s="535">
        <f t="shared" si="26"/>
        <v>108.63447087541283</v>
      </c>
      <c r="H49" s="531">
        <v>2442.54</v>
      </c>
      <c r="I49" s="532">
        <f t="shared" si="24"/>
        <v>102.97559823943068</v>
      </c>
      <c r="J49" s="533">
        <f t="shared" si="27"/>
        <v>114.61942749882684</v>
      </c>
      <c r="K49" s="12"/>
      <c r="L49" s="12"/>
      <c r="M49" s="12"/>
    </row>
    <row r="50" spans="1:13" ht="16.5" hidden="1" customHeight="1">
      <c r="A50" s="530" t="s">
        <v>143</v>
      </c>
      <c r="B50" s="531">
        <v>3894.63</v>
      </c>
      <c r="C50" s="532">
        <f>B50/B49*100</f>
        <v>103.62991956277057</v>
      </c>
      <c r="D50" s="533">
        <f t="shared" si="25"/>
        <v>111.77333256801745</v>
      </c>
      <c r="E50" s="534">
        <v>2539.16</v>
      </c>
      <c r="F50" s="532">
        <f>E50/E49*100</f>
        <v>101.70186688669307</v>
      </c>
      <c r="G50" s="535">
        <f t="shared" si="26"/>
        <v>110.48328496277568</v>
      </c>
      <c r="H50" s="531">
        <v>2464.96</v>
      </c>
      <c r="I50" s="532">
        <f>H50/H49*100</f>
        <v>100.91789694334588</v>
      </c>
      <c r="J50" s="533">
        <f t="shared" si="27"/>
        <v>115.67151572031911</v>
      </c>
      <c r="K50" s="12"/>
      <c r="L50" s="12"/>
      <c r="M50" s="12"/>
    </row>
    <row r="51" spans="1:13" ht="16.5" hidden="1" customHeight="1">
      <c r="A51" s="530" t="s">
        <v>148</v>
      </c>
      <c r="B51" s="531">
        <v>3912.55</v>
      </c>
      <c r="C51" s="532">
        <f>B51/B50*100</f>
        <v>100.46012073033896</v>
      </c>
      <c r="D51" s="533">
        <f t="shared" si="25"/>
        <v>112.2876248421536</v>
      </c>
      <c r="E51" s="534">
        <v>2618.0300000000002</v>
      </c>
      <c r="F51" s="532">
        <f>E51/E50*100</f>
        <v>103.10614533940358</v>
      </c>
      <c r="G51" s="535">
        <f t="shared" si="26"/>
        <v>113.91505636946695</v>
      </c>
      <c r="H51" s="531">
        <v>2519.35</v>
      </c>
      <c r="I51" s="532">
        <f>H51/H50*100</f>
        <v>102.20652667791769</v>
      </c>
      <c r="J51" s="533">
        <f t="shared" si="27"/>
        <v>118.22383857343969</v>
      </c>
      <c r="K51" s="12"/>
      <c r="L51" s="12"/>
      <c r="M51" s="12"/>
    </row>
    <row r="52" spans="1:13" ht="16.5" customHeight="1" thickBot="1">
      <c r="A52" s="536" t="s">
        <v>479</v>
      </c>
      <c r="B52" s="537">
        <v>4663.51</v>
      </c>
      <c r="C52" s="538">
        <v>98.945726894678785</v>
      </c>
      <c r="D52" s="539">
        <v>104.97088462568681</v>
      </c>
      <c r="E52" s="537">
        <v>3171.84</v>
      </c>
      <c r="F52" s="538">
        <v>101.01755157027794</v>
      </c>
      <c r="G52" s="539">
        <v>104.26755905615349</v>
      </c>
      <c r="H52" s="537">
        <v>2871.48</v>
      </c>
      <c r="I52" s="538">
        <v>101.24213309828119</v>
      </c>
      <c r="J52" s="539">
        <v>110.06309075716574</v>
      </c>
      <c r="K52" s="12"/>
      <c r="L52" s="12"/>
      <c r="M52" s="12"/>
    </row>
    <row r="53" spans="1:13" ht="16.5" customHeight="1" thickBot="1">
      <c r="A53" s="695" t="s">
        <v>488</v>
      </c>
      <c r="B53" s="696"/>
      <c r="C53" s="696"/>
      <c r="D53" s="696"/>
      <c r="E53" s="696"/>
      <c r="F53" s="696"/>
      <c r="G53" s="696"/>
      <c r="H53" s="696"/>
      <c r="I53" s="696"/>
      <c r="J53" s="697"/>
      <c r="K53" s="12"/>
      <c r="L53" s="12"/>
      <c r="M53" s="12"/>
    </row>
    <row r="54" spans="1:13" ht="15.75" customHeight="1">
      <c r="A54" s="540" t="s">
        <v>10</v>
      </c>
      <c r="B54" s="541">
        <v>4636.76</v>
      </c>
      <c r="C54" s="520">
        <f>B54/B52*100</f>
        <v>99.426397713310365</v>
      </c>
      <c r="D54" s="521">
        <f>B54/B$52*100</f>
        <v>99.426397713310365</v>
      </c>
      <c r="E54" s="541">
        <v>3230.64</v>
      </c>
      <c r="F54" s="520">
        <f>E54/E52*100</f>
        <v>101.85381355932202</v>
      </c>
      <c r="G54" s="521">
        <f t="shared" ref="G54:G61" si="28">E54/E$52*100</f>
        <v>101.85381355932202</v>
      </c>
      <c r="H54" s="541">
        <v>2922.88</v>
      </c>
      <c r="I54" s="520">
        <f>H54/H52*100</f>
        <v>101.79001769122544</v>
      </c>
      <c r="J54" s="521">
        <f t="shared" ref="J54:J61" si="29">H54/H$52*100</f>
        <v>101.79001769122544</v>
      </c>
      <c r="K54" s="12"/>
      <c r="L54" s="12"/>
      <c r="M54" s="12"/>
    </row>
    <row r="55" spans="1:13" ht="17.25" customHeight="1">
      <c r="A55" s="542" t="s">
        <v>11</v>
      </c>
      <c r="B55" s="543">
        <v>4730.58</v>
      </c>
      <c r="C55" s="528">
        <f>B55/B54*100</f>
        <v>102.02339564696037</v>
      </c>
      <c r="D55" s="524">
        <f t="shared" ref="D55:D61" si="30">B55/B$52*100</f>
        <v>101.438187116571</v>
      </c>
      <c r="E55" s="543">
        <v>3288.8</v>
      </c>
      <c r="F55" s="528">
        <f t="shared" ref="F55:F62" si="31">E55/E54*100</f>
        <v>101.80026248668996</v>
      </c>
      <c r="G55" s="524">
        <f t="shared" si="28"/>
        <v>103.68744955609361</v>
      </c>
      <c r="H55" s="543">
        <v>2998.3</v>
      </c>
      <c r="I55" s="528">
        <f t="shared" ref="I55:I62" si="32">H55/H54*100</f>
        <v>102.58033172761112</v>
      </c>
      <c r="J55" s="524">
        <f t="shared" si="29"/>
        <v>104.41653781325311</v>
      </c>
      <c r="K55" s="12"/>
      <c r="L55" s="12"/>
      <c r="M55" s="12"/>
    </row>
    <row r="56" spans="1:13" ht="17.25" customHeight="1">
      <c r="A56" s="546" t="s">
        <v>12</v>
      </c>
      <c r="B56" s="547">
        <v>4763.34</v>
      </c>
      <c r="C56" s="532">
        <f t="shared" ref="C56:C62" si="33">B56/B55*100</f>
        <v>100.69251550549826</v>
      </c>
      <c r="D56" s="533">
        <f t="shared" si="30"/>
        <v>102.14066229084959</v>
      </c>
      <c r="E56" s="547">
        <v>3388</v>
      </c>
      <c r="F56" s="532">
        <f t="shared" si="31"/>
        <v>103.0162977377767</v>
      </c>
      <c r="G56" s="533">
        <f t="shared" si="28"/>
        <v>106.81497175141243</v>
      </c>
      <c r="H56" s="547">
        <v>3080.4</v>
      </c>
      <c r="I56" s="532">
        <f t="shared" si="32"/>
        <v>102.73821832371677</v>
      </c>
      <c r="J56" s="533">
        <f t="shared" si="29"/>
        <v>107.27569058464626</v>
      </c>
      <c r="K56" s="12"/>
      <c r="L56" s="12"/>
      <c r="M56" s="12"/>
    </row>
    <row r="57" spans="1:13" ht="17.25" hidden="1" customHeight="1">
      <c r="A57" s="450" t="s">
        <v>13</v>
      </c>
      <c r="B57" s="451"/>
      <c r="C57" s="442">
        <f t="shared" si="33"/>
        <v>0</v>
      </c>
      <c r="D57" s="443">
        <f t="shared" si="30"/>
        <v>0</v>
      </c>
      <c r="E57" s="451"/>
      <c r="F57" s="442">
        <f t="shared" si="31"/>
        <v>0</v>
      </c>
      <c r="G57" s="443">
        <f t="shared" si="28"/>
        <v>0</v>
      </c>
      <c r="H57" s="451"/>
      <c r="I57" s="442">
        <f t="shared" si="32"/>
        <v>0</v>
      </c>
      <c r="J57" s="443">
        <f t="shared" si="29"/>
        <v>0</v>
      </c>
      <c r="K57" s="12"/>
      <c r="L57" s="12"/>
      <c r="M57" s="12"/>
    </row>
    <row r="58" spans="1:13" ht="17.25" hidden="1" customHeight="1">
      <c r="A58" s="450" t="s">
        <v>14</v>
      </c>
      <c r="B58" s="451"/>
      <c r="C58" s="442" t="e">
        <f t="shared" si="33"/>
        <v>#DIV/0!</v>
      </c>
      <c r="D58" s="443">
        <f t="shared" si="30"/>
        <v>0</v>
      </c>
      <c r="E58" s="451"/>
      <c r="F58" s="442" t="e">
        <f t="shared" si="31"/>
        <v>#DIV/0!</v>
      </c>
      <c r="G58" s="443">
        <f t="shared" si="28"/>
        <v>0</v>
      </c>
      <c r="H58" s="451"/>
      <c r="I58" s="442" t="e">
        <f t="shared" si="32"/>
        <v>#DIV/0!</v>
      </c>
      <c r="J58" s="443">
        <f t="shared" si="29"/>
        <v>0</v>
      </c>
      <c r="K58" s="12"/>
      <c r="L58" s="12"/>
      <c r="M58" s="12"/>
    </row>
    <row r="59" spans="1:13" ht="17.25" hidden="1" customHeight="1">
      <c r="A59" s="450" t="s">
        <v>15</v>
      </c>
      <c r="B59" s="451"/>
      <c r="C59" s="442" t="e">
        <f t="shared" si="33"/>
        <v>#DIV/0!</v>
      </c>
      <c r="D59" s="443">
        <f t="shared" si="30"/>
        <v>0</v>
      </c>
      <c r="E59" s="451"/>
      <c r="F59" s="442" t="e">
        <f t="shared" si="31"/>
        <v>#DIV/0!</v>
      </c>
      <c r="G59" s="443">
        <f t="shared" si="28"/>
        <v>0</v>
      </c>
      <c r="H59" s="451"/>
      <c r="I59" s="442" t="e">
        <f t="shared" si="32"/>
        <v>#DIV/0!</v>
      </c>
      <c r="J59" s="443">
        <f t="shared" si="29"/>
        <v>0</v>
      </c>
      <c r="K59" s="12"/>
      <c r="L59" s="12"/>
      <c r="M59" s="12"/>
    </row>
    <row r="60" spans="1:13" ht="17.25" hidden="1" customHeight="1">
      <c r="A60" s="450" t="s">
        <v>128</v>
      </c>
      <c r="B60" s="451"/>
      <c r="C60" s="442" t="e">
        <f t="shared" si="33"/>
        <v>#DIV/0!</v>
      </c>
      <c r="D60" s="443">
        <f t="shared" si="30"/>
        <v>0</v>
      </c>
      <c r="E60" s="451"/>
      <c r="F60" s="442" t="e">
        <f t="shared" si="31"/>
        <v>#DIV/0!</v>
      </c>
      <c r="G60" s="443">
        <f t="shared" si="28"/>
        <v>0</v>
      </c>
      <c r="H60" s="451"/>
      <c r="I60" s="442" t="e">
        <f t="shared" si="32"/>
        <v>#DIV/0!</v>
      </c>
      <c r="J60" s="443">
        <f t="shared" si="29"/>
        <v>0</v>
      </c>
      <c r="K60" s="12"/>
      <c r="L60" s="12"/>
      <c r="M60" s="12"/>
    </row>
    <row r="61" spans="1:13" ht="17.25" hidden="1" customHeight="1">
      <c r="A61" s="448" t="s">
        <v>136</v>
      </c>
      <c r="B61" s="449"/>
      <c r="C61" s="441" t="e">
        <f>B61/B59*100</f>
        <v>#DIV/0!</v>
      </c>
      <c r="D61" s="440">
        <f t="shared" si="30"/>
        <v>0</v>
      </c>
      <c r="E61" s="449"/>
      <c r="F61" s="441" t="e">
        <f>E61/E59*100</f>
        <v>#DIV/0!</v>
      </c>
      <c r="G61" s="440">
        <f t="shared" si="28"/>
        <v>0</v>
      </c>
      <c r="H61" s="449"/>
      <c r="I61" s="441" t="e">
        <f>H61/H59*100</f>
        <v>#DIV/0!</v>
      </c>
      <c r="J61" s="440">
        <f t="shared" si="29"/>
        <v>0</v>
      </c>
      <c r="K61" s="12"/>
      <c r="L61" s="12"/>
      <c r="M61" s="12"/>
    </row>
    <row r="62" spans="1:13" ht="16.5" hidden="1" customHeight="1">
      <c r="A62" s="448" t="s">
        <v>142</v>
      </c>
      <c r="B62" s="449"/>
      <c r="C62" s="441" t="e">
        <f t="shared" si="33"/>
        <v>#DIV/0!</v>
      </c>
      <c r="D62" s="440">
        <f>B62/B$52*100</f>
        <v>0</v>
      </c>
      <c r="E62" s="449"/>
      <c r="F62" s="441" t="e">
        <f t="shared" si="31"/>
        <v>#DIV/0!</v>
      </c>
      <c r="G62" s="440">
        <f>E62/E$52*100</f>
        <v>0</v>
      </c>
      <c r="H62" s="449"/>
      <c r="I62" s="441" t="e">
        <f t="shared" si="32"/>
        <v>#DIV/0!</v>
      </c>
      <c r="J62" s="440">
        <f>H62/H$52*100</f>
        <v>0</v>
      </c>
      <c r="K62" s="12"/>
      <c r="L62" s="12"/>
      <c r="M62" s="12"/>
    </row>
    <row r="63" spans="1:13" ht="16.5" hidden="1" customHeight="1">
      <c r="A63" s="452" t="s">
        <v>143</v>
      </c>
      <c r="B63" s="453"/>
      <c r="C63" s="454" t="e">
        <f>B63/B62*100</f>
        <v>#DIV/0!</v>
      </c>
      <c r="D63" s="455">
        <f>B63/B$52*100</f>
        <v>0</v>
      </c>
      <c r="E63" s="453"/>
      <c r="F63" s="454" t="e">
        <f>E63/E62*100</f>
        <v>#DIV/0!</v>
      </c>
      <c r="G63" s="455">
        <f>E63/E$52*100</f>
        <v>0</v>
      </c>
      <c r="H63" s="453"/>
      <c r="I63" s="454" t="e">
        <f>H63/H62*100</f>
        <v>#DIV/0!</v>
      </c>
      <c r="J63" s="455">
        <f>H63/H$52*100</f>
        <v>0</v>
      </c>
      <c r="K63" s="12"/>
      <c r="L63" s="12"/>
      <c r="M63" s="12"/>
    </row>
    <row r="64" spans="1:13" ht="16.5" hidden="1" customHeight="1">
      <c r="A64" s="450" t="s">
        <v>148</v>
      </c>
      <c r="B64" s="451"/>
      <c r="C64" s="442" t="e">
        <f>B64/B63*100</f>
        <v>#DIV/0!</v>
      </c>
      <c r="D64" s="443">
        <f>B64/B$52*100</f>
        <v>0</v>
      </c>
      <c r="E64" s="451"/>
      <c r="F64" s="442" t="e">
        <f>E64/E63*100</f>
        <v>#DIV/0!</v>
      </c>
      <c r="G64" s="443">
        <f>E64/E$52*100</f>
        <v>0</v>
      </c>
      <c r="H64" s="451"/>
      <c r="I64" s="442" t="e">
        <f>H64/H63*100</f>
        <v>#DIV/0!</v>
      </c>
      <c r="J64" s="443">
        <f>H64/H$52*100</f>
        <v>0</v>
      </c>
      <c r="K64" s="12"/>
      <c r="L64" s="12"/>
      <c r="M64" s="12"/>
    </row>
    <row r="65" spans="1:14" ht="0.75" customHeight="1" thickBot="1">
      <c r="A65" s="444" t="s">
        <v>149</v>
      </c>
      <c r="B65" s="445"/>
      <c r="C65" s="446" t="e">
        <f>B65/B64*100</f>
        <v>#DIV/0!</v>
      </c>
      <c r="D65" s="447">
        <f>B65/B$52*100</f>
        <v>0</v>
      </c>
      <c r="E65" s="445"/>
      <c r="F65" s="446" t="e">
        <f>E65/E64*100</f>
        <v>#DIV/0!</v>
      </c>
      <c r="G65" s="447">
        <f>E65/E$52*100</f>
        <v>0</v>
      </c>
      <c r="H65" s="445"/>
      <c r="I65" s="446" t="e">
        <f>H65/H64*100</f>
        <v>#DIV/0!</v>
      </c>
      <c r="J65" s="447">
        <f>H65/H$52*100</f>
        <v>0</v>
      </c>
      <c r="K65" s="12"/>
      <c r="L65" s="12"/>
      <c r="M65" s="12"/>
    </row>
    <row r="66" spans="1:14" ht="22.5" customHeight="1">
      <c r="A66" s="699" t="s">
        <v>509</v>
      </c>
      <c r="B66" s="699"/>
      <c r="C66" s="699"/>
      <c r="D66" s="699"/>
      <c r="E66" s="699"/>
      <c r="F66" s="699"/>
      <c r="G66" s="699"/>
      <c r="H66" s="699"/>
      <c r="I66" s="699"/>
      <c r="J66" s="699"/>
      <c r="K66" s="12"/>
      <c r="L66" s="12"/>
      <c r="M66" s="12"/>
    </row>
    <row r="67" spans="1:14" ht="22.5" customHeight="1">
      <c r="A67" s="544"/>
      <c r="B67" s="544"/>
      <c r="C67" s="544"/>
      <c r="D67" s="544"/>
      <c r="E67" s="544"/>
      <c r="F67" s="544"/>
      <c r="G67" s="544"/>
      <c r="H67" s="544"/>
      <c r="I67" s="544"/>
      <c r="J67" s="544"/>
      <c r="K67" s="12"/>
      <c r="L67" s="12"/>
      <c r="M67" s="12"/>
    </row>
    <row r="68" spans="1:14" ht="24" customHeight="1">
      <c r="A68" s="698" t="s">
        <v>566</v>
      </c>
      <c r="B68" s="698"/>
      <c r="C68" s="698"/>
      <c r="D68" s="698"/>
      <c r="E68" s="698"/>
      <c r="F68" s="698"/>
      <c r="G68" s="698"/>
      <c r="H68" s="698"/>
      <c r="I68" s="698"/>
      <c r="J68" s="698"/>
      <c r="K68" s="545"/>
    </row>
    <row r="69" spans="1:14">
      <c r="A69" s="14"/>
      <c r="B69" s="14"/>
      <c r="C69" s="14"/>
      <c r="D69" s="14"/>
      <c r="E69" s="14"/>
      <c r="F69" s="14"/>
      <c r="G69" s="14"/>
      <c r="H69" s="16"/>
      <c r="I69" s="16"/>
      <c r="J69" s="16"/>
    </row>
    <row r="71" spans="1:14">
      <c r="N71" s="35"/>
    </row>
    <row r="72" spans="1:14">
      <c r="N72" s="35"/>
    </row>
    <row r="73" spans="1:14">
      <c r="N73" s="35"/>
    </row>
    <row r="74" spans="1:14">
      <c r="N74" s="35"/>
    </row>
    <row r="75" spans="1:14">
      <c r="N75" s="35"/>
    </row>
    <row r="76" spans="1:14">
      <c r="N76" s="35"/>
    </row>
    <row r="77" spans="1:14">
      <c r="M77" s="35"/>
      <c r="N77" s="35"/>
    </row>
    <row r="78" spans="1:14">
      <c r="M78" s="35"/>
      <c r="N78" s="35"/>
    </row>
    <row r="79" spans="1:14">
      <c r="M79" s="35"/>
      <c r="N79" s="35"/>
    </row>
    <row r="80" spans="1:14">
      <c r="M80" s="35"/>
      <c r="N80" s="35"/>
    </row>
    <row r="81" spans="13:14">
      <c r="M81" s="35"/>
      <c r="N81" s="35"/>
    </row>
    <row r="82" spans="13:14">
      <c r="M82" s="35"/>
      <c r="N82" s="35"/>
    </row>
    <row r="83" spans="13:14">
      <c r="M83" s="35"/>
      <c r="N83" s="35"/>
    </row>
    <row r="84" spans="13:14">
      <c r="M84" s="35"/>
      <c r="N84" s="35"/>
    </row>
    <row r="85" spans="13:14">
      <c r="M85" s="35"/>
    </row>
    <row r="86" spans="13:14">
      <c r="M86" s="35"/>
    </row>
    <row r="87" spans="13:14">
      <c r="M87" s="35"/>
    </row>
    <row r="88" spans="13:14">
      <c r="M88" s="35"/>
    </row>
    <row r="89" spans="13:14">
      <c r="M89" s="35"/>
    </row>
    <row r="90" spans="13:14">
      <c r="M90" s="35"/>
    </row>
  </sheetData>
  <mergeCells count="17">
    <mergeCell ref="H3:H4"/>
    <mergeCell ref="I3:I4"/>
    <mergeCell ref="A53:J53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90"/>
  <sheetViews>
    <sheetView view="pageBreakPreview" topLeftCell="A63" zoomScale="80" zoomScaleNormal="100" zoomScaleSheetLayoutView="80" workbookViewId="0">
      <selection activeCell="B26" sqref="B26"/>
    </sheetView>
  </sheetViews>
  <sheetFormatPr defaultRowHeight="16.5"/>
  <cols>
    <col min="1" max="1" width="5.7109375" style="79" customWidth="1"/>
    <col min="2" max="2" width="99.28515625" style="80" customWidth="1"/>
    <col min="3" max="3" width="10.140625" style="80" bestFit="1" customWidth="1"/>
    <col min="4" max="4" width="18.85546875" style="80" customWidth="1"/>
    <col min="5" max="5" width="19" style="85" customWidth="1"/>
    <col min="6" max="6" width="19.5703125" style="79" customWidth="1"/>
    <col min="7" max="7" width="16.7109375" style="80" customWidth="1"/>
    <col min="8" max="255" width="9.140625" style="80"/>
    <col min="256" max="256" width="5.7109375" style="80" customWidth="1"/>
    <col min="257" max="257" width="99.28515625" style="80" customWidth="1"/>
    <col min="258" max="258" width="10.140625" style="80" bestFit="1" customWidth="1"/>
    <col min="259" max="259" width="18.85546875" style="80" customWidth="1"/>
    <col min="260" max="260" width="19" style="80" customWidth="1"/>
    <col min="261" max="261" width="19.5703125" style="80" customWidth="1"/>
    <col min="262" max="511" width="9.140625" style="80"/>
    <col min="512" max="512" width="5.7109375" style="80" customWidth="1"/>
    <col min="513" max="513" width="99.28515625" style="80" customWidth="1"/>
    <col min="514" max="514" width="10.140625" style="80" bestFit="1" customWidth="1"/>
    <col min="515" max="515" width="18.85546875" style="80" customWidth="1"/>
    <col min="516" max="516" width="19" style="80" customWidth="1"/>
    <col min="517" max="517" width="19.5703125" style="80" customWidth="1"/>
    <col min="518" max="767" width="9.140625" style="80"/>
    <col min="768" max="768" width="5.7109375" style="80" customWidth="1"/>
    <col min="769" max="769" width="99.28515625" style="80" customWidth="1"/>
    <col min="770" max="770" width="10.140625" style="80" bestFit="1" customWidth="1"/>
    <col min="771" max="771" width="18.85546875" style="80" customWidth="1"/>
    <col min="772" max="772" width="19" style="80" customWidth="1"/>
    <col min="773" max="773" width="19.5703125" style="80" customWidth="1"/>
    <col min="774" max="1023" width="9.140625" style="80"/>
    <col min="1024" max="1024" width="5.7109375" style="80" customWidth="1"/>
    <col min="1025" max="1025" width="99.28515625" style="80" customWidth="1"/>
    <col min="1026" max="1026" width="10.140625" style="80" bestFit="1" customWidth="1"/>
    <col min="1027" max="1027" width="18.85546875" style="80" customWidth="1"/>
    <col min="1028" max="1028" width="19" style="80" customWidth="1"/>
    <col min="1029" max="1029" width="19.5703125" style="80" customWidth="1"/>
    <col min="1030" max="1279" width="9.140625" style="80"/>
    <col min="1280" max="1280" width="5.7109375" style="80" customWidth="1"/>
    <col min="1281" max="1281" width="99.28515625" style="80" customWidth="1"/>
    <col min="1282" max="1282" width="10.140625" style="80" bestFit="1" customWidth="1"/>
    <col min="1283" max="1283" width="18.85546875" style="80" customWidth="1"/>
    <col min="1284" max="1284" width="19" style="80" customWidth="1"/>
    <col min="1285" max="1285" width="19.5703125" style="80" customWidth="1"/>
    <col min="1286" max="1535" width="9.140625" style="80"/>
    <col min="1536" max="1536" width="5.7109375" style="80" customWidth="1"/>
    <col min="1537" max="1537" width="99.28515625" style="80" customWidth="1"/>
    <col min="1538" max="1538" width="10.140625" style="80" bestFit="1" customWidth="1"/>
    <col min="1539" max="1539" width="18.85546875" style="80" customWidth="1"/>
    <col min="1540" max="1540" width="19" style="80" customWidth="1"/>
    <col min="1541" max="1541" width="19.5703125" style="80" customWidth="1"/>
    <col min="1542" max="1791" width="9.140625" style="80"/>
    <col min="1792" max="1792" width="5.7109375" style="80" customWidth="1"/>
    <col min="1793" max="1793" width="99.28515625" style="80" customWidth="1"/>
    <col min="1794" max="1794" width="10.140625" style="80" bestFit="1" customWidth="1"/>
    <col min="1795" max="1795" width="18.85546875" style="80" customWidth="1"/>
    <col min="1796" max="1796" width="19" style="80" customWidth="1"/>
    <col min="1797" max="1797" width="19.5703125" style="80" customWidth="1"/>
    <col min="1798" max="2047" width="9.140625" style="80"/>
    <col min="2048" max="2048" width="5.7109375" style="80" customWidth="1"/>
    <col min="2049" max="2049" width="99.28515625" style="80" customWidth="1"/>
    <col min="2050" max="2050" width="10.140625" style="80" bestFit="1" customWidth="1"/>
    <col min="2051" max="2051" width="18.85546875" style="80" customWidth="1"/>
    <col min="2052" max="2052" width="19" style="80" customWidth="1"/>
    <col min="2053" max="2053" width="19.5703125" style="80" customWidth="1"/>
    <col min="2054" max="2303" width="9.140625" style="80"/>
    <col min="2304" max="2304" width="5.7109375" style="80" customWidth="1"/>
    <col min="2305" max="2305" width="99.28515625" style="80" customWidth="1"/>
    <col min="2306" max="2306" width="10.140625" style="80" bestFit="1" customWidth="1"/>
    <col min="2307" max="2307" width="18.85546875" style="80" customWidth="1"/>
    <col min="2308" max="2308" width="19" style="80" customWidth="1"/>
    <col min="2309" max="2309" width="19.5703125" style="80" customWidth="1"/>
    <col min="2310" max="2559" width="9.140625" style="80"/>
    <col min="2560" max="2560" width="5.7109375" style="80" customWidth="1"/>
    <col min="2561" max="2561" width="99.28515625" style="80" customWidth="1"/>
    <col min="2562" max="2562" width="10.140625" style="80" bestFit="1" customWidth="1"/>
    <col min="2563" max="2563" width="18.85546875" style="80" customWidth="1"/>
    <col min="2564" max="2564" width="19" style="80" customWidth="1"/>
    <col min="2565" max="2565" width="19.5703125" style="80" customWidth="1"/>
    <col min="2566" max="2815" width="9.140625" style="80"/>
    <col min="2816" max="2816" width="5.7109375" style="80" customWidth="1"/>
    <col min="2817" max="2817" width="99.28515625" style="80" customWidth="1"/>
    <col min="2818" max="2818" width="10.140625" style="80" bestFit="1" customWidth="1"/>
    <col min="2819" max="2819" width="18.85546875" style="80" customWidth="1"/>
    <col min="2820" max="2820" width="19" style="80" customWidth="1"/>
    <col min="2821" max="2821" width="19.5703125" style="80" customWidth="1"/>
    <col min="2822" max="3071" width="9.140625" style="80"/>
    <col min="3072" max="3072" width="5.7109375" style="80" customWidth="1"/>
    <col min="3073" max="3073" width="99.28515625" style="80" customWidth="1"/>
    <col min="3074" max="3074" width="10.140625" style="80" bestFit="1" customWidth="1"/>
    <col min="3075" max="3075" width="18.85546875" style="80" customWidth="1"/>
    <col min="3076" max="3076" width="19" style="80" customWidth="1"/>
    <col min="3077" max="3077" width="19.5703125" style="80" customWidth="1"/>
    <col min="3078" max="3327" width="9.140625" style="80"/>
    <col min="3328" max="3328" width="5.7109375" style="80" customWidth="1"/>
    <col min="3329" max="3329" width="99.28515625" style="80" customWidth="1"/>
    <col min="3330" max="3330" width="10.140625" style="80" bestFit="1" customWidth="1"/>
    <col min="3331" max="3331" width="18.85546875" style="80" customWidth="1"/>
    <col min="3332" max="3332" width="19" style="80" customWidth="1"/>
    <col min="3333" max="3333" width="19.5703125" style="80" customWidth="1"/>
    <col min="3334" max="3583" width="9.140625" style="80"/>
    <col min="3584" max="3584" width="5.7109375" style="80" customWidth="1"/>
    <col min="3585" max="3585" width="99.28515625" style="80" customWidth="1"/>
    <col min="3586" max="3586" width="10.140625" style="80" bestFit="1" customWidth="1"/>
    <col min="3587" max="3587" width="18.85546875" style="80" customWidth="1"/>
    <col min="3588" max="3588" width="19" style="80" customWidth="1"/>
    <col min="3589" max="3589" width="19.5703125" style="80" customWidth="1"/>
    <col min="3590" max="3839" width="9.140625" style="80"/>
    <col min="3840" max="3840" width="5.7109375" style="80" customWidth="1"/>
    <col min="3841" max="3841" width="99.28515625" style="80" customWidth="1"/>
    <col min="3842" max="3842" width="10.140625" style="80" bestFit="1" customWidth="1"/>
    <col min="3843" max="3843" width="18.85546875" style="80" customWidth="1"/>
    <col min="3844" max="3844" width="19" style="80" customWidth="1"/>
    <col min="3845" max="3845" width="19.5703125" style="80" customWidth="1"/>
    <col min="3846" max="4095" width="9.140625" style="80"/>
    <col min="4096" max="4096" width="5.7109375" style="80" customWidth="1"/>
    <col min="4097" max="4097" width="99.28515625" style="80" customWidth="1"/>
    <col min="4098" max="4098" width="10.140625" style="80" bestFit="1" customWidth="1"/>
    <col min="4099" max="4099" width="18.85546875" style="80" customWidth="1"/>
    <col min="4100" max="4100" width="19" style="80" customWidth="1"/>
    <col min="4101" max="4101" width="19.5703125" style="80" customWidth="1"/>
    <col min="4102" max="4351" width="9.140625" style="80"/>
    <col min="4352" max="4352" width="5.7109375" style="80" customWidth="1"/>
    <col min="4353" max="4353" width="99.28515625" style="80" customWidth="1"/>
    <col min="4354" max="4354" width="10.140625" style="80" bestFit="1" customWidth="1"/>
    <col min="4355" max="4355" width="18.85546875" style="80" customWidth="1"/>
    <col min="4356" max="4356" width="19" style="80" customWidth="1"/>
    <col min="4357" max="4357" width="19.5703125" style="80" customWidth="1"/>
    <col min="4358" max="4607" width="9.140625" style="80"/>
    <col min="4608" max="4608" width="5.7109375" style="80" customWidth="1"/>
    <col min="4609" max="4609" width="99.28515625" style="80" customWidth="1"/>
    <col min="4610" max="4610" width="10.140625" style="80" bestFit="1" customWidth="1"/>
    <col min="4611" max="4611" width="18.85546875" style="80" customWidth="1"/>
    <col min="4612" max="4612" width="19" style="80" customWidth="1"/>
    <col min="4613" max="4613" width="19.5703125" style="80" customWidth="1"/>
    <col min="4614" max="4863" width="9.140625" style="80"/>
    <col min="4864" max="4864" width="5.7109375" style="80" customWidth="1"/>
    <col min="4865" max="4865" width="99.28515625" style="80" customWidth="1"/>
    <col min="4866" max="4866" width="10.140625" style="80" bestFit="1" customWidth="1"/>
    <col min="4867" max="4867" width="18.85546875" style="80" customWidth="1"/>
    <col min="4868" max="4868" width="19" style="80" customWidth="1"/>
    <col min="4869" max="4869" width="19.5703125" style="80" customWidth="1"/>
    <col min="4870" max="5119" width="9.140625" style="80"/>
    <col min="5120" max="5120" width="5.7109375" style="80" customWidth="1"/>
    <col min="5121" max="5121" width="99.28515625" style="80" customWidth="1"/>
    <col min="5122" max="5122" width="10.140625" style="80" bestFit="1" customWidth="1"/>
    <col min="5123" max="5123" width="18.85546875" style="80" customWidth="1"/>
    <col min="5124" max="5124" width="19" style="80" customWidth="1"/>
    <col min="5125" max="5125" width="19.5703125" style="80" customWidth="1"/>
    <col min="5126" max="5375" width="9.140625" style="80"/>
    <col min="5376" max="5376" width="5.7109375" style="80" customWidth="1"/>
    <col min="5377" max="5377" width="99.28515625" style="80" customWidth="1"/>
    <col min="5378" max="5378" width="10.140625" style="80" bestFit="1" customWidth="1"/>
    <col min="5379" max="5379" width="18.85546875" style="80" customWidth="1"/>
    <col min="5380" max="5380" width="19" style="80" customWidth="1"/>
    <col min="5381" max="5381" width="19.5703125" style="80" customWidth="1"/>
    <col min="5382" max="5631" width="9.140625" style="80"/>
    <col min="5632" max="5632" width="5.7109375" style="80" customWidth="1"/>
    <col min="5633" max="5633" width="99.28515625" style="80" customWidth="1"/>
    <col min="5634" max="5634" width="10.140625" style="80" bestFit="1" customWidth="1"/>
    <col min="5635" max="5635" width="18.85546875" style="80" customWidth="1"/>
    <col min="5636" max="5636" width="19" style="80" customWidth="1"/>
    <col min="5637" max="5637" width="19.5703125" style="80" customWidth="1"/>
    <col min="5638" max="5887" width="9.140625" style="80"/>
    <col min="5888" max="5888" width="5.7109375" style="80" customWidth="1"/>
    <col min="5889" max="5889" width="99.28515625" style="80" customWidth="1"/>
    <col min="5890" max="5890" width="10.140625" style="80" bestFit="1" customWidth="1"/>
    <col min="5891" max="5891" width="18.85546875" style="80" customWidth="1"/>
    <col min="5892" max="5892" width="19" style="80" customWidth="1"/>
    <col min="5893" max="5893" width="19.5703125" style="80" customWidth="1"/>
    <col min="5894" max="6143" width="9.140625" style="80"/>
    <col min="6144" max="6144" width="5.7109375" style="80" customWidth="1"/>
    <col min="6145" max="6145" width="99.28515625" style="80" customWidth="1"/>
    <col min="6146" max="6146" width="10.140625" style="80" bestFit="1" customWidth="1"/>
    <col min="6147" max="6147" width="18.85546875" style="80" customWidth="1"/>
    <col min="6148" max="6148" width="19" style="80" customWidth="1"/>
    <col min="6149" max="6149" width="19.5703125" style="80" customWidth="1"/>
    <col min="6150" max="6399" width="9.140625" style="80"/>
    <col min="6400" max="6400" width="5.7109375" style="80" customWidth="1"/>
    <col min="6401" max="6401" width="99.28515625" style="80" customWidth="1"/>
    <col min="6402" max="6402" width="10.140625" style="80" bestFit="1" customWidth="1"/>
    <col min="6403" max="6403" width="18.85546875" style="80" customWidth="1"/>
    <col min="6404" max="6404" width="19" style="80" customWidth="1"/>
    <col min="6405" max="6405" width="19.5703125" style="80" customWidth="1"/>
    <col min="6406" max="6655" width="9.140625" style="80"/>
    <col min="6656" max="6656" width="5.7109375" style="80" customWidth="1"/>
    <col min="6657" max="6657" width="99.28515625" style="80" customWidth="1"/>
    <col min="6658" max="6658" width="10.140625" style="80" bestFit="1" customWidth="1"/>
    <col min="6659" max="6659" width="18.85546875" style="80" customWidth="1"/>
    <col min="6660" max="6660" width="19" style="80" customWidth="1"/>
    <col min="6661" max="6661" width="19.5703125" style="80" customWidth="1"/>
    <col min="6662" max="6911" width="9.140625" style="80"/>
    <col min="6912" max="6912" width="5.7109375" style="80" customWidth="1"/>
    <col min="6913" max="6913" width="99.28515625" style="80" customWidth="1"/>
    <col min="6914" max="6914" width="10.140625" style="80" bestFit="1" customWidth="1"/>
    <col min="6915" max="6915" width="18.85546875" style="80" customWidth="1"/>
    <col min="6916" max="6916" width="19" style="80" customWidth="1"/>
    <col min="6917" max="6917" width="19.5703125" style="80" customWidth="1"/>
    <col min="6918" max="7167" width="9.140625" style="80"/>
    <col min="7168" max="7168" width="5.7109375" style="80" customWidth="1"/>
    <col min="7169" max="7169" width="99.28515625" style="80" customWidth="1"/>
    <col min="7170" max="7170" width="10.140625" style="80" bestFit="1" customWidth="1"/>
    <col min="7171" max="7171" width="18.85546875" style="80" customWidth="1"/>
    <col min="7172" max="7172" width="19" style="80" customWidth="1"/>
    <col min="7173" max="7173" width="19.5703125" style="80" customWidth="1"/>
    <col min="7174" max="7423" width="9.140625" style="80"/>
    <col min="7424" max="7424" width="5.7109375" style="80" customWidth="1"/>
    <col min="7425" max="7425" width="99.28515625" style="80" customWidth="1"/>
    <col min="7426" max="7426" width="10.140625" style="80" bestFit="1" customWidth="1"/>
    <col min="7427" max="7427" width="18.85546875" style="80" customWidth="1"/>
    <col min="7428" max="7428" width="19" style="80" customWidth="1"/>
    <col min="7429" max="7429" width="19.5703125" style="80" customWidth="1"/>
    <col min="7430" max="7679" width="9.140625" style="80"/>
    <col min="7680" max="7680" width="5.7109375" style="80" customWidth="1"/>
    <col min="7681" max="7681" width="99.28515625" style="80" customWidth="1"/>
    <col min="7682" max="7682" width="10.140625" style="80" bestFit="1" customWidth="1"/>
    <col min="7683" max="7683" width="18.85546875" style="80" customWidth="1"/>
    <col min="7684" max="7684" width="19" style="80" customWidth="1"/>
    <col min="7685" max="7685" width="19.5703125" style="80" customWidth="1"/>
    <col min="7686" max="7935" width="9.140625" style="80"/>
    <col min="7936" max="7936" width="5.7109375" style="80" customWidth="1"/>
    <col min="7937" max="7937" width="99.28515625" style="80" customWidth="1"/>
    <col min="7938" max="7938" width="10.140625" style="80" bestFit="1" customWidth="1"/>
    <col min="7939" max="7939" width="18.85546875" style="80" customWidth="1"/>
    <col min="7940" max="7940" width="19" style="80" customWidth="1"/>
    <col min="7941" max="7941" width="19.5703125" style="80" customWidth="1"/>
    <col min="7942" max="8191" width="9.140625" style="80"/>
    <col min="8192" max="8192" width="5.7109375" style="80" customWidth="1"/>
    <col min="8193" max="8193" width="99.28515625" style="80" customWidth="1"/>
    <col min="8194" max="8194" width="10.140625" style="80" bestFit="1" customWidth="1"/>
    <col min="8195" max="8195" width="18.85546875" style="80" customWidth="1"/>
    <col min="8196" max="8196" width="19" style="80" customWidth="1"/>
    <col min="8197" max="8197" width="19.5703125" style="80" customWidth="1"/>
    <col min="8198" max="8447" width="9.140625" style="80"/>
    <col min="8448" max="8448" width="5.7109375" style="80" customWidth="1"/>
    <col min="8449" max="8449" width="99.28515625" style="80" customWidth="1"/>
    <col min="8450" max="8450" width="10.140625" style="80" bestFit="1" customWidth="1"/>
    <col min="8451" max="8451" width="18.85546875" style="80" customWidth="1"/>
    <col min="8452" max="8452" width="19" style="80" customWidth="1"/>
    <col min="8453" max="8453" width="19.5703125" style="80" customWidth="1"/>
    <col min="8454" max="8703" width="9.140625" style="80"/>
    <col min="8704" max="8704" width="5.7109375" style="80" customWidth="1"/>
    <col min="8705" max="8705" width="99.28515625" style="80" customWidth="1"/>
    <col min="8706" max="8706" width="10.140625" style="80" bestFit="1" customWidth="1"/>
    <col min="8707" max="8707" width="18.85546875" style="80" customWidth="1"/>
    <col min="8708" max="8708" width="19" style="80" customWidth="1"/>
    <col min="8709" max="8709" width="19.5703125" style="80" customWidth="1"/>
    <col min="8710" max="8959" width="9.140625" style="80"/>
    <col min="8960" max="8960" width="5.7109375" style="80" customWidth="1"/>
    <col min="8961" max="8961" width="99.28515625" style="80" customWidth="1"/>
    <col min="8962" max="8962" width="10.140625" style="80" bestFit="1" customWidth="1"/>
    <col min="8963" max="8963" width="18.85546875" style="80" customWidth="1"/>
    <col min="8964" max="8964" width="19" style="80" customWidth="1"/>
    <col min="8965" max="8965" width="19.5703125" style="80" customWidth="1"/>
    <col min="8966" max="9215" width="9.140625" style="80"/>
    <col min="9216" max="9216" width="5.7109375" style="80" customWidth="1"/>
    <col min="9217" max="9217" width="99.28515625" style="80" customWidth="1"/>
    <col min="9218" max="9218" width="10.140625" style="80" bestFit="1" customWidth="1"/>
    <col min="9219" max="9219" width="18.85546875" style="80" customWidth="1"/>
    <col min="9220" max="9220" width="19" style="80" customWidth="1"/>
    <col min="9221" max="9221" width="19.5703125" style="80" customWidth="1"/>
    <col min="9222" max="9471" width="9.140625" style="80"/>
    <col min="9472" max="9472" width="5.7109375" style="80" customWidth="1"/>
    <col min="9473" max="9473" width="99.28515625" style="80" customWidth="1"/>
    <col min="9474" max="9474" width="10.140625" style="80" bestFit="1" customWidth="1"/>
    <col min="9475" max="9475" width="18.85546875" style="80" customWidth="1"/>
    <col min="9476" max="9476" width="19" style="80" customWidth="1"/>
    <col min="9477" max="9477" width="19.5703125" style="80" customWidth="1"/>
    <col min="9478" max="9727" width="9.140625" style="80"/>
    <col min="9728" max="9728" width="5.7109375" style="80" customWidth="1"/>
    <col min="9729" max="9729" width="99.28515625" style="80" customWidth="1"/>
    <col min="9730" max="9730" width="10.140625" style="80" bestFit="1" customWidth="1"/>
    <col min="9731" max="9731" width="18.85546875" style="80" customWidth="1"/>
    <col min="9732" max="9732" width="19" style="80" customWidth="1"/>
    <col min="9733" max="9733" width="19.5703125" style="80" customWidth="1"/>
    <col min="9734" max="9983" width="9.140625" style="80"/>
    <col min="9984" max="9984" width="5.7109375" style="80" customWidth="1"/>
    <col min="9985" max="9985" width="99.28515625" style="80" customWidth="1"/>
    <col min="9986" max="9986" width="10.140625" style="80" bestFit="1" customWidth="1"/>
    <col min="9987" max="9987" width="18.85546875" style="80" customWidth="1"/>
    <col min="9988" max="9988" width="19" style="80" customWidth="1"/>
    <col min="9989" max="9989" width="19.5703125" style="80" customWidth="1"/>
    <col min="9990" max="10239" width="9.140625" style="80"/>
    <col min="10240" max="10240" width="5.7109375" style="80" customWidth="1"/>
    <col min="10241" max="10241" width="99.28515625" style="80" customWidth="1"/>
    <col min="10242" max="10242" width="10.140625" style="80" bestFit="1" customWidth="1"/>
    <col min="10243" max="10243" width="18.85546875" style="80" customWidth="1"/>
    <col min="10244" max="10244" width="19" style="80" customWidth="1"/>
    <col min="10245" max="10245" width="19.5703125" style="80" customWidth="1"/>
    <col min="10246" max="10495" width="9.140625" style="80"/>
    <col min="10496" max="10496" width="5.7109375" style="80" customWidth="1"/>
    <col min="10497" max="10497" width="99.28515625" style="80" customWidth="1"/>
    <col min="10498" max="10498" width="10.140625" style="80" bestFit="1" customWidth="1"/>
    <col min="10499" max="10499" width="18.85546875" style="80" customWidth="1"/>
    <col min="10500" max="10500" width="19" style="80" customWidth="1"/>
    <col min="10501" max="10501" width="19.5703125" style="80" customWidth="1"/>
    <col min="10502" max="10751" width="9.140625" style="80"/>
    <col min="10752" max="10752" width="5.7109375" style="80" customWidth="1"/>
    <col min="10753" max="10753" width="99.28515625" style="80" customWidth="1"/>
    <col min="10754" max="10754" width="10.140625" style="80" bestFit="1" customWidth="1"/>
    <col min="10755" max="10755" width="18.85546875" style="80" customWidth="1"/>
    <col min="10756" max="10756" width="19" style="80" customWidth="1"/>
    <col min="10757" max="10757" width="19.5703125" style="80" customWidth="1"/>
    <col min="10758" max="11007" width="9.140625" style="80"/>
    <col min="11008" max="11008" width="5.7109375" style="80" customWidth="1"/>
    <col min="11009" max="11009" width="99.28515625" style="80" customWidth="1"/>
    <col min="11010" max="11010" width="10.140625" style="80" bestFit="1" customWidth="1"/>
    <col min="11011" max="11011" width="18.85546875" style="80" customWidth="1"/>
    <col min="11012" max="11012" width="19" style="80" customWidth="1"/>
    <col min="11013" max="11013" width="19.5703125" style="80" customWidth="1"/>
    <col min="11014" max="11263" width="9.140625" style="80"/>
    <col min="11264" max="11264" width="5.7109375" style="80" customWidth="1"/>
    <col min="11265" max="11265" width="99.28515625" style="80" customWidth="1"/>
    <col min="11266" max="11266" width="10.140625" style="80" bestFit="1" customWidth="1"/>
    <col min="11267" max="11267" width="18.85546875" style="80" customWidth="1"/>
    <col min="11268" max="11268" width="19" style="80" customWidth="1"/>
    <col min="11269" max="11269" width="19.5703125" style="80" customWidth="1"/>
    <col min="11270" max="11519" width="9.140625" style="80"/>
    <col min="11520" max="11520" width="5.7109375" style="80" customWidth="1"/>
    <col min="11521" max="11521" width="99.28515625" style="80" customWidth="1"/>
    <col min="11522" max="11522" width="10.140625" style="80" bestFit="1" customWidth="1"/>
    <col min="11523" max="11523" width="18.85546875" style="80" customWidth="1"/>
    <col min="11524" max="11524" width="19" style="80" customWidth="1"/>
    <col min="11525" max="11525" width="19.5703125" style="80" customWidth="1"/>
    <col min="11526" max="11775" width="9.140625" style="80"/>
    <col min="11776" max="11776" width="5.7109375" style="80" customWidth="1"/>
    <col min="11777" max="11777" width="99.28515625" style="80" customWidth="1"/>
    <col min="11778" max="11778" width="10.140625" style="80" bestFit="1" customWidth="1"/>
    <col min="11779" max="11779" width="18.85546875" style="80" customWidth="1"/>
    <col min="11780" max="11780" width="19" style="80" customWidth="1"/>
    <col min="11781" max="11781" width="19.5703125" style="80" customWidth="1"/>
    <col min="11782" max="12031" width="9.140625" style="80"/>
    <col min="12032" max="12032" width="5.7109375" style="80" customWidth="1"/>
    <col min="12033" max="12033" width="99.28515625" style="80" customWidth="1"/>
    <col min="12034" max="12034" width="10.140625" style="80" bestFit="1" customWidth="1"/>
    <col min="12035" max="12035" width="18.85546875" style="80" customWidth="1"/>
    <col min="12036" max="12036" width="19" style="80" customWidth="1"/>
    <col min="12037" max="12037" width="19.5703125" style="80" customWidth="1"/>
    <col min="12038" max="12287" width="9.140625" style="80"/>
    <col min="12288" max="12288" width="5.7109375" style="80" customWidth="1"/>
    <col min="12289" max="12289" width="99.28515625" style="80" customWidth="1"/>
    <col min="12290" max="12290" width="10.140625" style="80" bestFit="1" customWidth="1"/>
    <col min="12291" max="12291" width="18.85546875" style="80" customWidth="1"/>
    <col min="12292" max="12292" width="19" style="80" customWidth="1"/>
    <col min="12293" max="12293" width="19.5703125" style="80" customWidth="1"/>
    <col min="12294" max="12543" width="9.140625" style="80"/>
    <col min="12544" max="12544" width="5.7109375" style="80" customWidth="1"/>
    <col min="12545" max="12545" width="99.28515625" style="80" customWidth="1"/>
    <col min="12546" max="12546" width="10.140625" style="80" bestFit="1" customWidth="1"/>
    <col min="12547" max="12547" width="18.85546875" style="80" customWidth="1"/>
    <col min="12548" max="12548" width="19" style="80" customWidth="1"/>
    <col min="12549" max="12549" width="19.5703125" style="80" customWidth="1"/>
    <col min="12550" max="12799" width="9.140625" style="80"/>
    <col min="12800" max="12800" width="5.7109375" style="80" customWidth="1"/>
    <col min="12801" max="12801" width="99.28515625" style="80" customWidth="1"/>
    <col min="12802" max="12802" width="10.140625" style="80" bestFit="1" customWidth="1"/>
    <col min="12803" max="12803" width="18.85546875" style="80" customWidth="1"/>
    <col min="12804" max="12804" width="19" style="80" customWidth="1"/>
    <col min="12805" max="12805" width="19.5703125" style="80" customWidth="1"/>
    <col min="12806" max="13055" width="9.140625" style="80"/>
    <col min="13056" max="13056" width="5.7109375" style="80" customWidth="1"/>
    <col min="13057" max="13057" width="99.28515625" style="80" customWidth="1"/>
    <col min="13058" max="13058" width="10.140625" style="80" bestFit="1" customWidth="1"/>
    <col min="13059" max="13059" width="18.85546875" style="80" customWidth="1"/>
    <col min="13060" max="13060" width="19" style="80" customWidth="1"/>
    <col min="13061" max="13061" width="19.5703125" style="80" customWidth="1"/>
    <col min="13062" max="13311" width="9.140625" style="80"/>
    <col min="13312" max="13312" width="5.7109375" style="80" customWidth="1"/>
    <col min="13313" max="13313" width="99.28515625" style="80" customWidth="1"/>
    <col min="13314" max="13314" width="10.140625" style="80" bestFit="1" customWidth="1"/>
    <col min="13315" max="13315" width="18.85546875" style="80" customWidth="1"/>
    <col min="13316" max="13316" width="19" style="80" customWidth="1"/>
    <col min="13317" max="13317" width="19.5703125" style="80" customWidth="1"/>
    <col min="13318" max="13567" width="9.140625" style="80"/>
    <col min="13568" max="13568" width="5.7109375" style="80" customWidth="1"/>
    <col min="13569" max="13569" width="99.28515625" style="80" customWidth="1"/>
    <col min="13570" max="13570" width="10.140625" style="80" bestFit="1" customWidth="1"/>
    <col min="13571" max="13571" width="18.85546875" style="80" customWidth="1"/>
    <col min="13572" max="13572" width="19" style="80" customWidth="1"/>
    <col min="13573" max="13573" width="19.5703125" style="80" customWidth="1"/>
    <col min="13574" max="13823" width="9.140625" style="80"/>
    <col min="13824" max="13824" width="5.7109375" style="80" customWidth="1"/>
    <col min="13825" max="13825" width="99.28515625" style="80" customWidth="1"/>
    <col min="13826" max="13826" width="10.140625" style="80" bestFit="1" customWidth="1"/>
    <col min="13827" max="13827" width="18.85546875" style="80" customWidth="1"/>
    <col min="13828" max="13828" width="19" style="80" customWidth="1"/>
    <col min="13829" max="13829" width="19.5703125" style="80" customWidth="1"/>
    <col min="13830" max="14079" width="9.140625" style="80"/>
    <col min="14080" max="14080" width="5.7109375" style="80" customWidth="1"/>
    <col min="14081" max="14081" width="99.28515625" style="80" customWidth="1"/>
    <col min="14082" max="14082" width="10.140625" style="80" bestFit="1" customWidth="1"/>
    <col min="14083" max="14083" width="18.85546875" style="80" customWidth="1"/>
    <col min="14084" max="14084" width="19" style="80" customWidth="1"/>
    <col min="14085" max="14085" width="19.5703125" style="80" customWidth="1"/>
    <col min="14086" max="14335" width="9.140625" style="80"/>
    <col min="14336" max="14336" width="5.7109375" style="80" customWidth="1"/>
    <col min="14337" max="14337" width="99.28515625" style="80" customWidth="1"/>
    <col min="14338" max="14338" width="10.140625" style="80" bestFit="1" customWidth="1"/>
    <col min="14339" max="14339" width="18.85546875" style="80" customWidth="1"/>
    <col min="14340" max="14340" width="19" style="80" customWidth="1"/>
    <col min="14341" max="14341" width="19.5703125" style="80" customWidth="1"/>
    <col min="14342" max="14591" width="9.140625" style="80"/>
    <col min="14592" max="14592" width="5.7109375" style="80" customWidth="1"/>
    <col min="14593" max="14593" width="99.28515625" style="80" customWidth="1"/>
    <col min="14594" max="14594" width="10.140625" style="80" bestFit="1" customWidth="1"/>
    <col min="14595" max="14595" width="18.85546875" style="80" customWidth="1"/>
    <col min="14596" max="14596" width="19" style="80" customWidth="1"/>
    <col min="14597" max="14597" width="19.5703125" style="80" customWidth="1"/>
    <col min="14598" max="14847" width="9.140625" style="80"/>
    <col min="14848" max="14848" width="5.7109375" style="80" customWidth="1"/>
    <col min="14849" max="14849" width="99.28515625" style="80" customWidth="1"/>
    <col min="14850" max="14850" width="10.140625" style="80" bestFit="1" customWidth="1"/>
    <col min="14851" max="14851" width="18.85546875" style="80" customWidth="1"/>
    <col min="14852" max="14852" width="19" style="80" customWidth="1"/>
    <col min="14853" max="14853" width="19.5703125" style="80" customWidth="1"/>
    <col min="14854" max="15103" width="9.140625" style="80"/>
    <col min="15104" max="15104" width="5.7109375" style="80" customWidth="1"/>
    <col min="15105" max="15105" width="99.28515625" style="80" customWidth="1"/>
    <col min="15106" max="15106" width="10.140625" style="80" bestFit="1" customWidth="1"/>
    <col min="15107" max="15107" width="18.85546875" style="80" customWidth="1"/>
    <col min="15108" max="15108" width="19" style="80" customWidth="1"/>
    <col min="15109" max="15109" width="19.5703125" style="80" customWidth="1"/>
    <col min="15110" max="15359" width="9.140625" style="80"/>
    <col min="15360" max="15360" width="5.7109375" style="80" customWidth="1"/>
    <col min="15361" max="15361" width="99.28515625" style="80" customWidth="1"/>
    <col min="15362" max="15362" width="10.140625" style="80" bestFit="1" customWidth="1"/>
    <col min="15363" max="15363" width="18.85546875" style="80" customWidth="1"/>
    <col min="15364" max="15364" width="19" style="80" customWidth="1"/>
    <col min="15365" max="15365" width="19.5703125" style="80" customWidth="1"/>
    <col min="15366" max="15615" width="9.140625" style="80"/>
    <col min="15616" max="15616" width="5.7109375" style="80" customWidth="1"/>
    <col min="15617" max="15617" width="99.28515625" style="80" customWidth="1"/>
    <col min="15618" max="15618" width="10.140625" style="80" bestFit="1" customWidth="1"/>
    <col min="15619" max="15619" width="18.85546875" style="80" customWidth="1"/>
    <col min="15620" max="15620" width="19" style="80" customWidth="1"/>
    <col min="15621" max="15621" width="19.5703125" style="80" customWidth="1"/>
    <col min="15622" max="15871" width="9.140625" style="80"/>
    <col min="15872" max="15872" width="5.7109375" style="80" customWidth="1"/>
    <col min="15873" max="15873" width="99.28515625" style="80" customWidth="1"/>
    <col min="15874" max="15874" width="10.140625" style="80" bestFit="1" customWidth="1"/>
    <col min="15875" max="15875" width="18.85546875" style="80" customWidth="1"/>
    <col min="15876" max="15876" width="19" style="80" customWidth="1"/>
    <col min="15877" max="15877" width="19.5703125" style="80" customWidth="1"/>
    <col min="15878" max="16127" width="9.140625" style="80"/>
    <col min="16128" max="16128" width="5.7109375" style="80" customWidth="1"/>
    <col min="16129" max="16129" width="99.28515625" style="80" customWidth="1"/>
    <col min="16130" max="16130" width="10.140625" style="80" bestFit="1" customWidth="1"/>
    <col min="16131" max="16131" width="18.85546875" style="80" customWidth="1"/>
    <col min="16132" max="16132" width="19" style="80" customWidth="1"/>
    <col min="16133" max="16133" width="19.5703125" style="80" customWidth="1"/>
    <col min="16134" max="16384" width="9.140625" style="80"/>
  </cols>
  <sheetData>
    <row r="1" spans="1:6" ht="20.25" customHeight="1">
      <c r="B1" s="720" t="s">
        <v>216</v>
      </c>
      <c r="C1" s="720"/>
      <c r="D1" s="720"/>
      <c r="E1" s="720"/>
      <c r="F1" s="720"/>
    </row>
    <row r="2" spans="1:6" ht="14.25" customHeight="1" thickBot="1">
      <c r="E2" s="721" t="s">
        <v>217</v>
      </c>
      <c r="F2" s="721"/>
    </row>
    <row r="3" spans="1:6" ht="39" thickBot="1">
      <c r="A3" s="722"/>
      <c r="B3" s="724" t="s">
        <v>66</v>
      </c>
      <c r="C3" s="726" t="s">
        <v>63</v>
      </c>
      <c r="D3" s="727"/>
      <c r="E3" s="728"/>
      <c r="F3" s="86" t="s">
        <v>151</v>
      </c>
    </row>
    <row r="4" spans="1:6" ht="15.75" customHeight="1" thickBot="1">
      <c r="A4" s="723"/>
      <c r="B4" s="725"/>
      <c r="C4" s="87" t="s">
        <v>39</v>
      </c>
      <c r="D4" s="81" t="s">
        <v>647</v>
      </c>
      <c r="E4" s="81" t="s">
        <v>568</v>
      </c>
      <c r="F4" s="82" t="s">
        <v>480</v>
      </c>
    </row>
    <row r="5" spans="1:6" ht="19.5" customHeight="1">
      <c r="A5" s="717" t="s">
        <v>55</v>
      </c>
      <c r="B5" s="88" t="s">
        <v>358</v>
      </c>
      <c r="C5" s="89" t="s">
        <v>218</v>
      </c>
      <c r="D5" s="563">
        <v>40</v>
      </c>
      <c r="E5" s="89">
        <v>43</v>
      </c>
      <c r="F5" s="91">
        <v>18</v>
      </c>
    </row>
    <row r="6" spans="1:6" ht="18" customHeight="1">
      <c r="A6" s="717"/>
      <c r="B6" s="92" t="s">
        <v>219</v>
      </c>
      <c r="C6" s="90"/>
      <c r="D6" s="564"/>
      <c r="E6" s="90"/>
      <c r="F6" s="93"/>
    </row>
    <row r="7" spans="1:6" ht="18" customHeight="1">
      <c r="A7" s="717"/>
      <c r="B7" s="94" t="s">
        <v>220</v>
      </c>
      <c r="C7" s="90" t="s">
        <v>28</v>
      </c>
      <c r="D7" s="565">
        <v>10117</v>
      </c>
      <c r="E7" s="84">
        <v>11177</v>
      </c>
      <c r="F7" s="95">
        <v>2228</v>
      </c>
    </row>
    <row r="8" spans="1:6">
      <c r="A8" s="717"/>
      <c r="B8" s="94" t="s">
        <v>221</v>
      </c>
      <c r="C8" s="90" t="s">
        <v>28</v>
      </c>
      <c r="D8" s="565">
        <v>10053</v>
      </c>
      <c r="E8" s="84">
        <v>11138</v>
      </c>
      <c r="F8" s="96"/>
    </row>
    <row r="9" spans="1:6">
      <c r="A9" s="717"/>
      <c r="B9" s="94" t="s">
        <v>222</v>
      </c>
      <c r="C9" s="90" t="s">
        <v>28</v>
      </c>
      <c r="D9" s="565">
        <v>9064</v>
      </c>
      <c r="E9" s="84">
        <v>9983</v>
      </c>
      <c r="F9" s="96"/>
    </row>
    <row r="10" spans="1:6" ht="20.25" thickBot="1">
      <c r="A10" s="717"/>
      <c r="B10" s="94" t="s">
        <v>396</v>
      </c>
      <c r="C10" s="97" t="s">
        <v>28</v>
      </c>
      <c r="D10" s="566" t="s">
        <v>648</v>
      </c>
      <c r="E10" s="98" t="s">
        <v>649</v>
      </c>
      <c r="F10" s="99"/>
    </row>
    <row r="11" spans="1:6">
      <c r="A11" s="718"/>
      <c r="B11" s="100" t="s">
        <v>341</v>
      </c>
      <c r="C11" s="91" t="s">
        <v>223</v>
      </c>
      <c r="D11" s="567" t="s">
        <v>650</v>
      </c>
      <c r="E11" s="101" t="s">
        <v>651</v>
      </c>
      <c r="F11" s="102" t="s">
        <v>517</v>
      </c>
    </row>
    <row r="12" spans="1:6" ht="15.75" customHeight="1">
      <c r="A12" s="718"/>
      <c r="B12" s="103" t="s">
        <v>224</v>
      </c>
      <c r="C12" s="91" t="s">
        <v>218</v>
      </c>
      <c r="D12" s="567">
        <v>30</v>
      </c>
      <c r="E12" s="101">
        <v>30</v>
      </c>
      <c r="F12" s="96"/>
    </row>
    <row r="13" spans="1:6" ht="19.5" hidden="1">
      <c r="A13" s="718"/>
      <c r="B13" s="103" t="s">
        <v>225</v>
      </c>
      <c r="C13" s="91" t="s">
        <v>218</v>
      </c>
      <c r="D13" s="567">
        <v>0</v>
      </c>
      <c r="E13" s="101">
        <v>0</v>
      </c>
      <c r="F13" s="96"/>
    </row>
    <row r="14" spans="1:6">
      <c r="A14" s="718"/>
      <c r="B14" s="103" t="s">
        <v>226</v>
      </c>
      <c r="C14" s="91" t="s">
        <v>218</v>
      </c>
      <c r="D14" s="567">
        <v>2</v>
      </c>
      <c r="E14" s="101">
        <v>2</v>
      </c>
      <c r="F14" s="96"/>
    </row>
    <row r="15" spans="1:6">
      <c r="A15" s="718"/>
      <c r="B15" s="103" t="s">
        <v>227</v>
      </c>
      <c r="C15" s="91" t="s">
        <v>218</v>
      </c>
      <c r="D15" s="567">
        <v>6</v>
      </c>
      <c r="E15" s="101">
        <v>6</v>
      </c>
      <c r="F15" s="96"/>
    </row>
    <row r="16" spans="1:6">
      <c r="A16" s="718"/>
      <c r="B16" s="103" t="s">
        <v>228</v>
      </c>
      <c r="C16" s="91" t="s">
        <v>218</v>
      </c>
      <c r="D16" s="567">
        <v>1</v>
      </c>
      <c r="E16" s="101">
        <v>1</v>
      </c>
      <c r="F16" s="96"/>
    </row>
    <row r="17" spans="1:6" hidden="1">
      <c r="A17" s="718"/>
      <c r="B17" s="103" t="s">
        <v>229</v>
      </c>
      <c r="C17" s="91" t="s">
        <v>218</v>
      </c>
      <c r="D17" s="567">
        <v>1</v>
      </c>
      <c r="E17" s="101">
        <v>1</v>
      </c>
      <c r="F17" s="96"/>
    </row>
    <row r="18" spans="1:6" ht="17.25" thickBot="1">
      <c r="A18" s="718"/>
      <c r="B18" s="103" t="s">
        <v>230</v>
      </c>
      <c r="C18" s="91" t="s">
        <v>218</v>
      </c>
      <c r="D18" s="568">
        <v>3</v>
      </c>
      <c r="E18" s="104">
        <v>3</v>
      </c>
      <c r="F18" s="96"/>
    </row>
    <row r="19" spans="1:6">
      <c r="A19" s="718"/>
      <c r="B19" s="164" t="s">
        <v>231</v>
      </c>
      <c r="C19" s="284"/>
      <c r="D19" s="285"/>
      <c r="E19" s="285"/>
      <c r="F19" s="286"/>
    </row>
    <row r="20" spans="1:6" ht="21" customHeight="1">
      <c r="A20" s="718"/>
      <c r="B20" s="105" t="s">
        <v>232</v>
      </c>
      <c r="C20" s="91" t="s">
        <v>218</v>
      </c>
      <c r="D20" s="106">
        <v>1</v>
      </c>
      <c r="E20" s="106">
        <v>1</v>
      </c>
      <c r="F20" s="96"/>
    </row>
    <row r="21" spans="1:6" ht="17.25" thickBot="1">
      <c r="A21" s="718"/>
      <c r="B21" s="103" t="s">
        <v>233</v>
      </c>
      <c r="C21" s="91" t="s">
        <v>218</v>
      </c>
      <c r="D21" s="107" t="s">
        <v>234</v>
      </c>
      <c r="E21" s="108" t="s">
        <v>234</v>
      </c>
      <c r="F21" s="96"/>
    </row>
    <row r="22" spans="1:6">
      <c r="A22" s="718"/>
      <c r="B22" s="164" t="s">
        <v>235</v>
      </c>
      <c r="C22" s="284"/>
      <c r="D22" s="287"/>
      <c r="E22" s="287"/>
      <c r="F22" s="286"/>
    </row>
    <row r="23" spans="1:6" ht="33.75" customHeight="1" thickBot="1">
      <c r="A23" s="718"/>
      <c r="B23" s="109" t="s">
        <v>236</v>
      </c>
      <c r="C23" s="327" t="s">
        <v>218</v>
      </c>
      <c r="D23" s="108" t="s">
        <v>237</v>
      </c>
      <c r="E23" s="108" t="s">
        <v>237</v>
      </c>
      <c r="F23" s="96"/>
    </row>
    <row r="24" spans="1:6">
      <c r="A24" s="718"/>
      <c r="B24" s="164" t="s">
        <v>238</v>
      </c>
      <c r="C24" s="284"/>
      <c r="D24" s="285"/>
      <c r="E24" s="285"/>
      <c r="F24" s="286"/>
    </row>
    <row r="25" spans="1:6" ht="17.25" thickBot="1">
      <c r="A25" s="718"/>
      <c r="B25" s="110" t="s">
        <v>239</v>
      </c>
      <c r="C25" s="111" t="s">
        <v>218</v>
      </c>
      <c r="D25" s="112">
        <v>1</v>
      </c>
      <c r="E25" s="112">
        <v>1</v>
      </c>
      <c r="F25" s="99"/>
    </row>
    <row r="26" spans="1:6">
      <c r="A26" s="717"/>
      <c r="B26" s="113" t="s">
        <v>240</v>
      </c>
      <c r="C26" s="114"/>
      <c r="D26" s="115"/>
      <c r="E26" s="116"/>
      <c r="F26" s="117"/>
    </row>
    <row r="27" spans="1:6" ht="18" thickBot="1">
      <c r="A27" s="717"/>
      <c r="B27" s="181" t="s">
        <v>397</v>
      </c>
      <c r="C27" s="119" t="s">
        <v>218</v>
      </c>
      <c r="D27" s="120">
        <v>2</v>
      </c>
      <c r="E27" s="95">
        <v>0</v>
      </c>
      <c r="F27" s="121"/>
    </row>
    <row r="28" spans="1:6" ht="17.25" thickBot="1">
      <c r="A28" s="717"/>
      <c r="B28" s="122" t="s">
        <v>518</v>
      </c>
      <c r="C28" s="123" t="s">
        <v>218</v>
      </c>
      <c r="D28" s="123">
        <v>5</v>
      </c>
      <c r="E28" s="123">
        <v>5</v>
      </c>
      <c r="F28" s="123">
        <v>1</v>
      </c>
    </row>
    <row r="29" spans="1:6" ht="17.25" hidden="1" customHeight="1">
      <c r="A29" s="717"/>
      <c r="B29" s="124" t="s">
        <v>241</v>
      </c>
      <c r="C29" s="90" t="s">
        <v>223</v>
      </c>
      <c r="D29" s="125" t="s">
        <v>242</v>
      </c>
      <c r="E29" s="125" t="s">
        <v>242</v>
      </c>
      <c r="F29" s="90"/>
    </row>
    <row r="30" spans="1:6" ht="17.25" hidden="1" customHeight="1">
      <c r="A30" s="717"/>
      <c r="B30" s="124" t="s">
        <v>243</v>
      </c>
      <c r="C30" s="90" t="s">
        <v>223</v>
      </c>
      <c r="D30" s="125" t="s">
        <v>244</v>
      </c>
      <c r="E30" s="125" t="s">
        <v>244</v>
      </c>
      <c r="F30" s="90"/>
    </row>
    <row r="31" spans="1:6" ht="17.25" hidden="1" customHeight="1">
      <c r="A31" s="717"/>
      <c r="B31" s="124" t="s">
        <v>245</v>
      </c>
      <c r="C31" s="90" t="s">
        <v>223</v>
      </c>
      <c r="D31" s="125" t="s">
        <v>246</v>
      </c>
      <c r="E31" s="125" t="s">
        <v>246</v>
      </c>
      <c r="F31" s="90"/>
    </row>
    <row r="32" spans="1:6" ht="17.25" hidden="1" customHeight="1">
      <c r="A32" s="717"/>
      <c r="B32" s="124" t="s">
        <v>247</v>
      </c>
      <c r="C32" s="90" t="s">
        <v>223</v>
      </c>
      <c r="D32" s="125" t="s">
        <v>248</v>
      </c>
      <c r="E32" s="125" t="s">
        <v>248</v>
      </c>
      <c r="F32" s="90"/>
    </row>
    <row r="33" spans="1:6" ht="17.25" hidden="1" customHeight="1">
      <c r="A33" s="717"/>
      <c r="B33" s="124" t="s">
        <v>249</v>
      </c>
      <c r="C33" s="90" t="s">
        <v>223</v>
      </c>
      <c r="D33" s="125" t="s">
        <v>250</v>
      </c>
      <c r="E33" s="125" t="s">
        <v>250</v>
      </c>
      <c r="F33" s="90"/>
    </row>
    <row r="34" spans="1:6" ht="13.5" hidden="1" customHeight="1">
      <c r="A34" s="717"/>
      <c r="B34" s="124" t="s">
        <v>251</v>
      </c>
      <c r="C34" s="90" t="s">
        <v>223</v>
      </c>
      <c r="D34" s="125" t="s">
        <v>252</v>
      </c>
      <c r="E34" s="125" t="s">
        <v>252</v>
      </c>
      <c r="F34" s="90"/>
    </row>
    <row r="35" spans="1:6" ht="17.25" hidden="1" customHeight="1" thickBot="1">
      <c r="A35" s="717"/>
      <c r="B35" s="126" t="s">
        <v>253</v>
      </c>
      <c r="C35" s="97" t="s">
        <v>223</v>
      </c>
      <c r="D35" s="127" t="s">
        <v>254</v>
      </c>
      <c r="E35" s="127" t="s">
        <v>254</v>
      </c>
      <c r="F35" s="97"/>
    </row>
    <row r="36" spans="1:6">
      <c r="A36" s="717"/>
      <c r="B36" s="122" t="s">
        <v>255</v>
      </c>
      <c r="C36" s="91"/>
      <c r="D36" s="128"/>
      <c r="E36" s="128"/>
      <c r="F36" s="89">
        <v>1</v>
      </c>
    </row>
    <row r="37" spans="1:6">
      <c r="A37" s="717"/>
      <c r="B37" s="118" t="s">
        <v>256</v>
      </c>
      <c r="C37" s="91" t="s">
        <v>218</v>
      </c>
      <c r="D37" s="90">
        <v>1</v>
      </c>
      <c r="E37" s="90">
        <v>1</v>
      </c>
      <c r="F37" s="129"/>
    </row>
    <row r="38" spans="1:6" ht="18" thickBot="1">
      <c r="A38" s="719"/>
      <c r="B38" s="126" t="s">
        <v>519</v>
      </c>
      <c r="C38" s="91" t="s">
        <v>218</v>
      </c>
      <c r="D38" s="97">
        <v>6</v>
      </c>
      <c r="E38" s="97">
        <v>5</v>
      </c>
      <c r="F38" s="130"/>
    </row>
    <row r="39" spans="1:6">
      <c r="A39" s="732" t="s">
        <v>520</v>
      </c>
      <c r="B39" s="100" t="s">
        <v>346</v>
      </c>
      <c r="C39" s="89" t="s">
        <v>257</v>
      </c>
      <c r="D39" s="89" t="s">
        <v>347</v>
      </c>
      <c r="E39" s="89" t="s">
        <v>382</v>
      </c>
      <c r="F39" s="131" t="s">
        <v>368</v>
      </c>
    </row>
    <row r="40" spans="1:6">
      <c r="A40" s="717"/>
      <c r="B40" s="132" t="s">
        <v>258</v>
      </c>
      <c r="C40" s="90" t="s">
        <v>257</v>
      </c>
      <c r="D40" s="90" t="s">
        <v>348</v>
      </c>
      <c r="E40" s="90" t="s">
        <v>348</v>
      </c>
      <c r="F40" s="133"/>
    </row>
    <row r="41" spans="1:6" ht="17.25" thickBot="1">
      <c r="A41" s="717"/>
      <c r="B41" s="134" t="s">
        <v>259</v>
      </c>
      <c r="C41" s="97" t="s">
        <v>257</v>
      </c>
      <c r="D41" s="98" t="s">
        <v>344</v>
      </c>
      <c r="E41" s="98" t="s">
        <v>383</v>
      </c>
      <c r="F41" s="135"/>
    </row>
    <row r="42" spans="1:6">
      <c r="A42" s="717"/>
      <c r="B42" s="100" t="s">
        <v>349</v>
      </c>
      <c r="C42" s="136" t="s">
        <v>257</v>
      </c>
      <c r="D42" s="89" t="s">
        <v>350</v>
      </c>
      <c r="E42" s="89" t="s">
        <v>384</v>
      </c>
      <c r="F42" s="137" t="s">
        <v>353</v>
      </c>
    </row>
    <row r="43" spans="1:6">
      <c r="A43" s="717"/>
      <c r="B43" s="132" t="s">
        <v>260</v>
      </c>
      <c r="C43" s="119" t="s">
        <v>257</v>
      </c>
      <c r="D43" s="90" t="s">
        <v>261</v>
      </c>
      <c r="E43" s="90" t="s">
        <v>385</v>
      </c>
      <c r="F43" s="133"/>
    </row>
    <row r="44" spans="1:6">
      <c r="A44" s="717"/>
      <c r="B44" s="132" t="s">
        <v>262</v>
      </c>
      <c r="C44" s="119" t="s">
        <v>257</v>
      </c>
      <c r="D44" s="90" t="s">
        <v>351</v>
      </c>
      <c r="E44" s="90" t="s">
        <v>386</v>
      </c>
      <c r="F44" s="133"/>
    </row>
    <row r="45" spans="1:6" ht="17.25" thickBot="1">
      <c r="A45" s="717"/>
      <c r="B45" s="138" t="s">
        <v>263</v>
      </c>
      <c r="C45" s="139" t="s">
        <v>257</v>
      </c>
      <c r="D45" s="108" t="s">
        <v>352</v>
      </c>
      <c r="E45" s="108" t="s">
        <v>352</v>
      </c>
      <c r="F45" s="140"/>
    </row>
    <row r="46" spans="1:6">
      <c r="A46" s="717"/>
      <c r="B46" s="100" t="s">
        <v>264</v>
      </c>
      <c r="C46" s="89" t="s">
        <v>218</v>
      </c>
      <c r="D46" s="89">
        <v>3</v>
      </c>
      <c r="E46" s="89">
        <v>3</v>
      </c>
      <c r="F46" s="89">
        <v>19</v>
      </c>
    </row>
    <row r="47" spans="1:6" ht="13.5" customHeight="1">
      <c r="A47" s="717"/>
      <c r="B47" s="141" t="s">
        <v>31</v>
      </c>
      <c r="C47" s="90"/>
      <c r="D47" s="90"/>
      <c r="E47" s="90"/>
      <c r="F47" s="129"/>
    </row>
    <row r="48" spans="1:6">
      <c r="A48" s="717"/>
      <c r="B48" s="132" t="s">
        <v>265</v>
      </c>
      <c r="C48" s="90" t="s">
        <v>218</v>
      </c>
      <c r="D48" s="90">
        <v>1</v>
      </c>
      <c r="E48" s="90">
        <v>1</v>
      </c>
      <c r="F48" s="733" t="s">
        <v>266</v>
      </c>
    </row>
    <row r="49" spans="1:6">
      <c r="A49" s="717"/>
      <c r="B49" s="132" t="s">
        <v>406</v>
      </c>
      <c r="C49" s="90" t="s">
        <v>218</v>
      </c>
      <c r="D49" s="90">
        <v>1</v>
      </c>
      <c r="E49" s="90">
        <v>1</v>
      </c>
      <c r="F49" s="733"/>
    </row>
    <row r="50" spans="1:6" ht="17.25" thickBot="1">
      <c r="A50" s="717"/>
      <c r="B50" s="134" t="s">
        <v>267</v>
      </c>
      <c r="C50" s="97" t="s">
        <v>218</v>
      </c>
      <c r="D50" s="97">
        <v>1</v>
      </c>
      <c r="E50" s="97">
        <v>1</v>
      </c>
      <c r="F50" s="734"/>
    </row>
    <row r="51" spans="1:6" ht="17.25" thickBot="1">
      <c r="A51" s="717"/>
      <c r="B51" s="142" t="s">
        <v>268</v>
      </c>
      <c r="C51" s="143" t="s">
        <v>269</v>
      </c>
      <c r="D51" s="144">
        <v>1</v>
      </c>
      <c r="E51" s="144">
        <v>1</v>
      </c>
      <c r="F51" s="145"/>
    </row>
    <row r="52" spans="1:6" ht="17.25" thickBot="1">
      <c r="A52" s="717"/>
      <c r="B52" s="146" t="s">
        <v>270</v>
      </c>
      <c r="C52" s="123" t="s">
        <v>218</v>
      </c>
      <c r="D52" s="123">
        <v>1</v>
      </c>
      <c r="E52" s="123">
        <v>1</v>
      </c>
      <c r="F52" s="123">
        <v>2</v>
      </c>
    </row>
    <row r="53" spans="1:6" ht="17.25" thickBot="1">
      <c r="A53" s="717"/>
      <c r="B53" s="146" t="s">
        <v>271</v>
      </c>
      <c r="C53" s="123" t="s">
        <v>218</v>
      </c>
      <c r="D53" s="123">
        <v>1</v>
      </c>
      <c r="E53" s="123">
        <v>1</v>
      </c>
      <c r="F53" s="129"/>
    </row>
    <row r="54" spans="1:6" ht="17.25" thickBot="1">
      <c r="A54" s="717"/>
      <c r="B54" s="100" t="s">
        <v>272</v>
      </c>
      <c r="C54" s="89" t="s">
        <v>218</v>
      </c>
      <c r="D54" s="89">
        <v>1</v>
      </c>
      <c r="E54" s="89">
        <v>1</v>
      </c>
      <c r="F54" s="147"/>
    </row>
    <row r="55" spans="1:6" s="83" customFormat="1" ht="50.25" thickBot="1">
      <c r="A55" s="719"/>
      <c r="B55" s="148" t="s">
        <v>273</v>
      </c>
      <c r="C55" s="149" t="s">
        <v>218</v>
      </c>
      <c r="D55" s="150">
        <v>1</v>
      </c>
      <c r="E55" s="150">
        <v>1</v>
      </c>
      <c r="F55" s="151"/>
    </row>
    <row r="56" spans="1:6" ht="17.25" customHeight="1">
      <c r="A56" s="732" t="s">
        <v>274</v>
      </c>
      <c r="B56" s="152" t="s">
        <v>275</v>
      </c>
      <c r="C56" s="136" t="s">
        <v>218</v>
      </c>
      <c r="D56" s="150">
        <v>16</v>
      </c>
      <c r="E56" s="150">
        <v>16</v>
      </c>
      <c r="F56" s="150">
        <v>60</v>
      </c>
    </row>
    <row r="57" spans="1:6">
      <c r="A57" s="717"/>
      <c r="B57" s="153" t="s">
        <v>398</v>
      </c>
      <c r="C57" s="119" t="s">
        <v>223</v>
      </c>
      <c r="D57" s="106" t="s">
        <v>359</v>
      </c>
      <c r="E57" s="106" t="s">
        <v>359</v>
      </c>
      <c r="F57" s="154" t="s">
        <v>521</v>
      </c>
    </row>
    <row r="58" spans="1:6" ht="18.75" customHeight="1">
      <c r="A58" s="717"/>
      <c r="B58" s="155" t="s">
        <v>276</v>
      </c>
      <c r="C58" s="139" t="s">
        <v>277</v>
      </c>
      <c r="D58" s="154" t="s">
        <v>278</v>
      </c>
      <c r="E58" s="154" t="s">
        <v>278</v>
      </c>
      <c r="F58" s="154">
        <v>1</v>
      </c>
    </row>
    <row r="59" spans="1:6">
      <c r="A59" s="717"/>
      <c r="B59" s="156" t="s">
        <v>279</v>
      </c>
      <c r="C59" s="139" t="s">
        <v>218</v>
      </c>
      <c r="D59" s="154">
        <v>1</v>
      </c>
      <c r="E59" s="154">
        <v>1</v>
      </c>
      <c r="F59" s="157"/>
    </row>
    <row r="60" spans="1:6" ht="16.5" customHeight="1">
      <c r="A60" s="717"/>
      <c r="B60" s="156" t="s">
        <v>280</v>
      </c>
      <c r="C60" s="139" t="s">
        <v>218</v>
      </c>
      <c r="D60" s="154">
        <v>1</v>
      </c>
      <c r="E60" s="154">
        <v>1</v>
      </c>
      <c r="F60" s="154">
        <v>26</v>
      </c>
    </row>
    <row r="61" spans="1:6">
      <c r="A61" s="717"/>
      <c r="B61" s="158" t="s">
        <v>281</v>
      </c>
      <c r="C61" s="139" t="s">
        <v>218</v>
      </c>
      <c r="D61" s="154">
        <v>1</v>
      </c>
      <c r="E61" s="154">
        <v>1</v>
      </c>
      <c r="F61" s="157"/>
    </row>
    <row r="62" spans="1:6">
      <c r="A62" s="717"/>
      <c r="B62" s="158" t="s">
        <v>282</v>
      </c>
      <c r="C62" s="139" t="s">
        <v>218</v>
      </c>
      <c r="D62" s="154">
        <v>9</v>
      </c>
      <c r="E62" s="154">
        <v>9</v>
      </c>
      <c r="F62" s="157"/>
    </row>
    <row r="63" spans="1:6" ht="33">
      <c r="A63" s="717"/>
      <c r="B63" s="109" t="s">
        <v>283</v>
      </c>
      <c r="C63" s="139" t="s">
        <v>218</v>
      </c>
      <c r="D63" s="154">
        <v>1</v>
      </c>
      <c r="E63" s="154">
        <v>1</v>
      </c>
      <c r="F63" s="159">
        <v>1</v>
      </c>
    </row>
    <row r="64" spans="1:6">
      <c r="A64" s="717"/>
      <c r="B64" s="160" t="s">
        <v>284</v>
      </c>
      <c r="C64" s="139" t="s">
        <v>218</v>
      </c>
      <c r="D64" s="154">
        <v>1</v>
      </c>
      <c r="E64" s="154">
        <v>1</v>
      </c>
      <c r="F64" s="157"/>
    </row>
    <row r="65" spans="1:6">
      <c r="A65" s="717"/>
      <c r="B65" s="160" t="s">
        <v>360</v>
      </c>
      <c r="C65" s="139" t="s">
        <v>218</v>
      </c>
      <c r="D65" s="154">
        <v>0</v>
      </c>
      <c r="E65" s="154">
        <v>0</v>
      </c>
      <c r="F65" s="157"/>
    </row>
    <row r="66" spans="1:6">
      <c r="A66" s="717"/>
      <c r="B66" s="160" t="s">
        <v>285</v>
      </c>
      <c r="C66" s="139" t="s">
        <v>218</v>
      </c>
      <c r="D66" s="154">
        <v>1</v>
      </c>
      <c r="E66" s="154">
        <v>1</v>
      </c>
      <c r="F66" s="157"/>
    </row>
    <row r="67" spans="1:6">
      <c r="A67" s="717"/>
      <c r="B67" s="109" t="s">
        <v>286</v>
      </c>
      <c r="C67" s="139"/>
      <c r="D67" s="154" t="s">
        <v>287</v>
      </c>
      <c r="E67" s="154" t="s">
        <v>287</v>
      </c>
      <c r="F67" s="154">
        <v>1</v>
      </c>
    </row>
    <row r="68" spans="1:6">
      <c r="A68" s="717"/>
      <c r="B68" s="161" t="s">
        <v>288</v>
      </c>
      <c r="C68" s="139" t="s">
        <v>218</v>
      </c>
      <c r="D68" s="154">
        <v>1</v>
      </c>
      <c r="E68" s="154">
        <v>1</v>
      </c>
      <c r="F68" s="157"/>
    </row>
    <row r="69" spans="1:6" ht="33.75" thickBot="1">
      <c r="A69" s="717"/>
      <c r="B69" s="162" t="s">
        <v>289</v>
      </c>
      <c r="C69" s="139" t="s">
        <v>218</v>
      </c>
      <c r="D69" s="163" t="s">
        <v>290</v>
      </c>
      <c r="E69" s="163" t="s">
        <v>290</v>
      </c>
      <c r="F69" s="157"/>
    </row>
    <row r="70" spans="1:6">
      <c r="A70" s="732" t="s">
        <v>291</v>
      </c>
      <c r="B70" s="164" t="s">
        <v>292</v>
      </c>
      <c r="C70" s="89" t="s">
        <v>218</v>
      </c>
      <c r="D70" s="89" t="s">
        <v>293</v>
      </c>
      <c r="E70" s="89" t="s">
        <v>293</v>
      </c>
      <c r="F70" s="89">
        <v>45</v>
      </c>
    </row>
    <row r="71" spans="1:6">
      <c r="A71" s="717"/>
      <c r="B71" s="141" t="s">
        <v>294</v>
      </c>
      <c r="C71" s="90"/>
      <c r="D71" s="90">
        <v>17</v>
      </c>
      <c r="E71" s="90">
        <v>17</v>
      </c>
      <c r="F71" s="129"/>
    </row>
    <row r="72" spans="1:6">
      <c r="A72" s="717"/>
      <c r="B72" s="141" t="s">
        <v>295</v>
      </c>
      <c r="C72" s="90" t="s">
        <v>269</v>
      </c>
      <c r="D72" s="90">
        <v>3</v>
      </c>
      <c r="E72" s="90">
        <v>3</v>
      </c>
      <c r="F72" s="90">
        <v>1</v>
      </c>
    </row>
    <row r="73" spans="1:6">
      <c r="A73" s="717"/>
      <c r="B73" s="165" t="s">
        <v>296</v>
      </c>
      <c r="C73" s="90" t="s">
        <v>269</v>
      </c>
      <c r="D73" s="90">
        <v>4</v>
      </c>
      <c r="E73" s="90">
        <v>4</v>
      </c>
      <c r="F73" s="129"/>
    </row>
    <row r="74" spans="1:6" ht="17.25" customHeight="1">
      <c r="A74" s="717"/>
      <c r="B74" s="141" t="s">
        <v>342</v>
      </c>
      <c r="C74" s="90" t="s">
        <v>269</v>
      </c>
      <c r="D74" s="90">
        <v>1</v>
      </c>
      <c r="E74" s="90">
        <v>1</v>
      </c>
      <c r="F74" s="129"/>
    </row>
    <row r="75" spans="1:6">
      <c r="A75" s="717"/>
      <c r="B75" s="141" t="s">
        <v>297</v>
      </c>
      <c r="C75" s="90" t="s">
        <v>269</v>
      </c>
      <c r="D75" s="90">
        <v>1</v>
      </c>
      <c r="E75" s="90">
        <v>1</v>
      </c>
      <c r="F75" s="129"/>
    </row>
    <row r="76" spans="1:6" ht="15.75" customHeight="1" thickBot="1">
      <c r="A76" s="717"/>
      <c r="B76" s="166" t="s">
        <v>298</v>
      </c>
      <c r="C76" s="90" t="s">
        <v>269</v>
      </c>
      <c r="D76" s="90">
        <v>8</v>
      </c>
      <c r="E76" s="90">
        <v>8</v>
      </c>
      <c r="F76" s="129"/>
    </row>
    <row r="77" spans="1:6" ht="19.5">
      <c r="A77" s="717"/>
      <c r="B77" s="164" t="s">
        <v>299</v>
      </c>
      <c r="C77" s="89" t="s">
        <v>269</v>
      </c>
      <c r="D77" s="89">
        <v>9</v>
      </c>
      <c r="E77" s="89">
        <v>9</v>
      </c>
      <c r="F77" s="89">
        <v>1</v>
      </c>
    </row>
    <row r="78" spans="1:6" ht="19.5" customHeight="1" thickBot="1">
      <c r="A78" s="717"/>
      <c r="B78" s="141" t="s">
        <v>300</v>
      </c>
      <c r="C78" s="90" t="s">
        <v>28</v>
      </c>
      <c r="D78" s="84">
        <v>6566</v>
      </c>
      <c r="E78" s="84">
        <v>6226</v>
      </c>
      <c r="F78" s="84">
        <v>7620</v>
      </c>
    </row>
    <row r="79" spans="1:6" ht="19.5" customHeight="1">
      <c r="A79" s="735" t="s">
        <v>481</v>
      </c>
      <c r="B79" s="164" t="s">
        <v>482</v>
      </c>
      <c r="C79" s="167" t="s">
        <v>218</v>
      </c>
      <c r="D79" s="233">
        <v>3</v>
      </c>
      <c r="E79" s="234">
        <v>3</v>
      </c>
      <c r="F79" s="233"/>
    </row>
    <row r="80" spans="1:6" ht="19.5" customHeight="1">
      <c r="A80" s="736"/>
      <c r="B80" s="141" t="s">
        <v>31</v>
      </c>
      <c r="C80" s="235"/>
      <c r="D80" s="236"/>
      <c r="E80" s="237"/>
      <c r="F80" s="236"/>
    </row>
    <row r="81" spans="1:8" ht="19.5" customHeight="1">
      <c r="A81" s="736"/>
      <c r="B81" s="141" t="s">
        <v>483</v>
      </c>
      <c r="C81" s="235" t="s">
        <v>218</v>
      </c>
      <c r="D81" s="236">
        <v>1</v>
      </c>
      <c r="E81" s="237">
        <v>1</v>
      </c>
      <c r="F81" s="236"/>
    </row>
    <row r="82" spans="1:8" ht="19.5" customHeight="1">
      <c r="A82" s="736"/>
      <c r="B82" s="165" t="s">
        <v>484</v>
      </c>
      <c r="C82" s="235" t="s">
        <v>218</v>
      </c>
      <c r="D82" s="236">
        <v>1</v>
      </c>
      <c r="E82" s="237">
        <v>1</v>
      </c>
      <c r="F82" s="236"/>
    </row>
    <row r="83" spans="1:8" ht="19.5" customHeight="1" thickBot="1">
      <c r="A83" s="737"/>
      <c r="B83" s="141" t="s">
        <v>522</v>
      </c>
      <c r="C83" s="169" t="s">
        <v>218</v>
      </c>
      <c r="D83" s="238">
        <v>1</v>
      </c>
      <c r="E83" s="239">
        <v>1</v>
      </c>
      <c r="F83" s="238"/>
    </row>
    <row r="84" spans="1:8" ht="30" customHeight="1">
      <c r="A84" s="738" t="s">
        <v>42</v>
      </c>
      <c r="B84" s="328" t="s">
        <v>301</v>
      </c>
      <c r="C84" s="240" t="s">
        <v>218</v>
      </c>
      <c r="D84" s="241">
        <v>2</v>
      </c>
      <c r="E84" s="240">
        <v>2</v>
      </c>
      <c r="F84" s="241">
        <v>1</v>
      </c>
    </row>
    <row r="85" spans="1:8" ht="26.25" customHeight="1" thickBot="1">
      <c r="A85" s="739"/>
      <c r="B85" s="168" t="s">
        <v>302</v>
      </c>
      <c r="C85" s="169" t="s">
        <v>218</v>
      </c>
      <c r="D85" s="170">
        <v>1</v>
      </c>
      <c r="E85" s="169">
        <v>1</v>
      </c>
      <c r="F85" s="171"/>
    </row>
    <row r="86" spans="1:8" ht="36.75" customHeight="1">
      <c r="A86" s="80"/>
      <c r="B86" s="729" t="s">
        <v>545</v>
      </c>
      <c r="C86" s="729"/>
      <c r="D86" s="729"/>
      <c r="E86" s="729"/>
      <c r="F86" s="729"/>
    </row>
    <row r="87" spans="1:8" ht="39" customHeight="1">
      <c r="A87" s="80"/>
      <c r="B87" s="729" t="s">
        <v>485</v>
      </c>
      <c r="C87" s="729"/>
      <c r="D87" s="729"/>
      <c r="E87" s="729"/>
      <c r="F87" s="729"/>
    </row>
    <row r="88" spans="1:8" ht="38.25" customHeight="1">
      <c r="A88" s="80"/>
      <c r="B88" s="729" t="s">
        <v>523</v>
      </c>
      <c r="C88" s="729"/>
      <c r="D88" s="729"/>
      <c r="E88" s="729"/>
      <c r="F88" s="729"/>
    </row>
    <row r="89" spans="1:8">
      <c r="B89" s="172" t="s">
        <v>652</v>
      </c>
    </row>
    <row r="90" spans="1:8" ht="30" customHeight="1">
      <c r="A90" s="80"/>
      <c r="B90" s="730" t="s">
        <v>524</v>
      </c>
      <c r="C90" s="731"/>
      <c r="D90" s="731"/>
      <c r="E90" s="731"/>
      <c r="F90" s="731"/>
      <c r="G90" s="731"/>
      <c r="H90" s="731"/>
    </row>
  </sheetData>
  <mergeCells count="16">
    <mergeCell ref="B86:F86"/>
    <mergeCell ref="B87:F87"/>
    <mergeCell ref="B88:F88"/>
    <mergeCell ref="B90:H90"/>
    <mergeCell ref="A39:A55"/>
    <mergeCell ref="F48:F50"/>
    <mergeCell ref="A56:A69"/>
    <mergeCell ref="A70:A78"/>
    <mergeCell ref="A79:A83"/>
    <mergeCell ref="A84:A85"/>
    <mergeCell ref="A5:A38"/>
    <mergeCell ref="B1:F1"/>
    <mergeCell ref="E2:F2"/>
    <mergeCell ref="A3:A4"/>
    <mergeCell ref="B3:B4"/>
    <mergeCell ref="C3:E3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1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topLeftCell="A10" zoomScaleNormal="100" workbookViewId="0">
      <selection activeCell="F4" sqref="F4"/>
    </sheetView>
  </sheetViews>
  <sheetFormatPr defaultRowHeight="15"/>
  <cols>
    <col min="1" max="1" width="57" style="569" customWidth="1"/>
    <col min="2" max="4" width="17.7109375" style="569" customWidth="1"/>
    <col min="5" max="256" width="9.140625" style="569"/>
    <col min="257" max="257" width="57" style="569" customWidth="1"/>
    <col min="258" max="260" width="17.7109375" style="569" customWidth="1"/>
    <col min="261" max="512" width="9.140625" style="569"/>
    <col min="513" max="513" width="57" style="569" customWidth="1"/>
    <col min="514" max="516" width="17.7109375" style="569" customWidth="1"/>
    <col min="517" max="768" width="9.140625" style="569"/>
    <col min="769" max="769" width="57" style="569" customWidth="1"/>
    <col min="770" max="772" width="17.7109375" style="569" customWidth="1"/>
    <col min="773" max="1024" width="9.140625" style="569"/>
    <col min="1025" max="1025" width="57" style="569" customWidth="1"/>
    <col min="1026" max="1028" width="17.7109375" style="569" customWidth="1"/>
    <col min="1029" max="1280" width="9.140625" style="569"/>
    <col min="1281" max="1281" width="57" style="569" customWidth="1"/>
    <col min="1282" max="1284" width="17.7109375" style="569" customWidth="1"/>
    <col min="1285" max="1536" width="9.140625" style="569"/>
    <col min="1537" max="1537" width="57" style="569" customWidth="1"/>
    <col min="1538" max="1540" width="17.7109375" style="569" customWidth="1"/>
    <col min="1541" max="1792" width="9.140625" style="569"/>
    <col min="1793" max="1793" width="57" style="569" customWidth="1"/>
    <col min="1794" max="1796" width="17.7109375" style="569" customWidth="1"/>
    <col min="1797" max="2048" width="9.140625" style="569"/>
    <col min="2049" max="2049" width="57" style="569" customWidth="1"/>
    <col min="2050" max="2052" width="17.7109375" style="569" customWidth="1"/>
    <col min="2053" max="2304" width="9.140625" style="569"/>
    <col min="2305" max="2305" width="57" style="569" customWidth="1"/>
    <col min="2306" max="2308" width="17.7109375" style="569" customWidth="1"/>
    <col min="2309" max="2560" width="9.140625" style="569"/>
    <col min="2561" max="2561" width="57" style="569" customWidth="1"/>
    <col min="2562" max="2564" width="17.7109375" style="569" customWidth="1"/>
    <col min="2565" max="2816" width="9.140625" style="569"/>
    <col min="2817" max="2817" width="57" style="569" customWidth="1"/>
    <col min="2818" max="2820" width="17.7109375" style="569" customWidth="1"/>
    <col min="2821" max="3072" width="9.140625" style="569"/>
    <col min="3073" max="3073" width="57" style="569" customWidth="1"/>
    <col min="3074" max="3076" width="17.7109375" style="569" customWidth="1"/>
    <col min="3077" max="3328" width="9.140625" style="569"/>
    <col min="3329" max="3329" width="57" style="569" customWidth="1"/>
    <col min="3330" max="3332" width="17.7109375" style="569" customWidth="1"/>
    <col min="3333" max="3584" width="9.140625" style="569"/>
    <col min="3585" max="3585" width="57" style="569" customWidth="1"/>
    <col min="3586" max="3588" width="17.7109375" style="569" customWidth="1"/>
    <col min="3589" max="3840" width="9.140625" style="569"/>
    <col min="3841" max="3841" width="57" style="569" customWidth="1"/>
    <col min="3842" max="3844" width="17.7109375" style="569" customWidth="1"/>
    <col min="3845" max="4096" width="9.140625" style="569"/>
    <col min="4097" max="4097" width="57" style="569" customWidth="1"/>
    <col min="4098" max="4100" width="17.7109375" style="569" customWidth="1"/>
    <col min="4101" max="4352" width="9.140625" style="569"/>
    <col min="4353" max="4353" width="57" style="569" customWidth="1"/>
    <col min="4354" max="4356" width="17.7109375" style="569" customWidth="1"/>
    <col min="4357" max="4608" width="9.140625" style="569"/>
    <col min="4609" max="4609" width="57" style="569" customWidth="1"/>
    <col min="4610" max="4612" width="17.7109375" style="569" customWidth="1"/>
    <col min="4613" max="4864" width="9.140625" style="569"/>
    <col min="4865" max="4865" width="57" style="569" customWidth="1"/>
    <col min="4866" max="4868" width="17.7109375" style="569" customWidth="1"/>
    <col min="4869" max="5120" width="9.140625" style="569"/>
    <col min="5121" max="5121" width="57" style="569" customWidth="1"/>
    <col min="5122" max="5124" width="17.7109375" style="569" customWidth="1"/>
    <col min="5125" max="5376" width="9.140625" style="569"/>
    <col min="5377" max="5377" width="57" style="569" customWidth="1"/>
    <col min="5378" max="5380" width="17.7109375" style="569" customWidth="1"/>
    <col min="5381" max="5632" width="9.140625" style="569"/>
    <col min="5633" max="5633" width="57" style="569" customWidth="1"/>
    <col min="5634" max="5636" width="17.7109375" style="569" customWidth="1"/>
    <col min="5637" max="5888" width="9.140625" style="569"/>
    <col min="5889" max="5889" width="57" style="569" customWidth="1"/>
    <col min="5890" max="5892" width="17.7109375" style="569" customWidth="1"/>
    <col min="5893" max="6144" width="9.140625" style="569"/>
    <col min="6145" max="6145" width="57" style="569" customWidth="1"/>
    <col min="6146" max="6148" width="17.7109375" style="569" customWidth="1"/>
    <col min="6149" max="6400" width="9.140625" style="569"/>
    <col min="6401" max="6401" width="57" style="569" customWidth="1"/>
    <col min="6402" max="6404" width="17.7109375" style="569" customWidth="1"/>
    <col min="6405" max="6656" width="9.140625" style="569"/>
    <col min="6657" max="6657" width="57" style="569" customWidth="1"/>
    <col min="6658" max="6660" width="17.7109375" style="569" customWidth="1"/>
    <col min="6661" max="6912" width="9.140625" style="569"/>
    <col min="6913" max="6913" width="57" style="569" customWidth="1"/>
    <col min="6914" max="6916" width="17.7109375" style="569" customWidth="1"/>
    <col min="6917" max="7168" width="9.140625" style="569"/>
    <col min="7169" max="7169" width="57" style="569" customWidth="1"/>
    <col min="7170" max="7172" width="17.7109375" style="569" customWidth="1"/>
    <col min="7173" max="7424" width="9.140625" style="569"/>
    <col min="7425" max="7425" width="57" style="569" customWidth="1"/>
    <col min="7426" max="7428" width="17.7109375" style="569" customWidth="1"/>
    <col min="7429" max="7680" width="9.140625" style="569"/>
    <col min="7681" max="7681" width="57" style="569" customWidth="1"/>
    <col min="7682" max="7684" width="17.7109375" style="569" customWidth="1"/>
    <col min="7685" max="7936" width="9.140625" style="569"/>
    <col min="7937" max="7937" width="57" style="569" customWidth="1"/>
    <col min="7938" max="7940" width="17.7109375" style="569" customWidth="1"/>
    <col min="7941" max="8192" width="9.140625" style="569"/>
    <col min="8193" max="8193" width="57" style="569" customWidth="1"/>
    <col min="8194" max="8196" width="17.7109375" style="569" customWidth="1"/>
    <col min="8197" max="8448" width="9.140625" style="569"/>
    <col min="8449" max="8449" width="57" style="569" customWidth="1"/>
    <col min="8450" max="8452" width="17.7109375" style="569" customWidth="1"/>
    <col min="8453" max="8704" width="9.140625" style="569"/>
    <col min="8705" max="8705" width="57" style="569" customWidth="1"/>
    <col min="8706" max="8708" width="17.7109375" style="569" customWidth="1"/>
    <col min="8709" max="8960" width="9.140625" style="569"/>
    <col min="8961" max="8961" width="57" style="569" customWidth="1"/>
    <col min="8962" max="8964" width="17.7109375" style="569" customWidth="1"/>
    <col min="8965" max="9216" width="9.140625" style="569"/>
    <col min="9217" max="9217" width="57" style="569" customWidth="1"/>
    <col min="9218" max="9220" width="17.7109375" style="569" customWidth="1"/>
    <col min="9221" max="9472" width="9.140625" style="569"/>
    <col min="9473" max="9473" width="57" style="569" customWidth="1"/>
    <col min="9474" max="9476" width="17.7109375" style="569" customWidth="1"/>
    <col min="9477" max="9728" width="9.140625" style="569"/>
    <col min="9729" max="9729" width="57" style="569" customWidth="1"/>
    <col min="9730" max="9732" width="17.7109375" style="569" customWidth="1"/>
    <col min="9733" max="9984" width="9.140625" style="569"/>
    <col min="9985" max="9985" width="57" style="569" customWidth="1"/>
    <col min="9986" max="9988" width="17.7109375" style="569" customWidth="1"/>
    <col min="9989" max="10240" width="9.140625" style="569"/>
    <col min="10241" max="10241" width="57" style="569" customWidth="1"/>
    <col min="10242" max="10244" width="17.7109375" style="569" customWidth="1"/>
    <col min="10245" max="10496" width="9.140625" style="569"/>
    <col min="10497" max="10497" width="57" style="569" customWidth="1"/>
    <col min="10498" max="10500" width="17.7109375" style="569" customWidth="1"/>
    <col min="10501" max="10752" width="9.140625" style="569"/>
    <col min="10753" max="10753" width="57" style="569" customWidth="1"/>
    <col min="10754" max="10756" width="17.7109375" style="569" customWidth="1"/>
    <col min="10757" max="11008" width="9.140625" style="569"/>
    <col min="11009" max="11009" width="57" style="569" customWidth="1"/>
    <col min="11010" max="11012" width="17.7109375" style="569" customWidth="1"/>
    <col min="11013" max="11264" width="9.140625" style="569"/>
    <col min="11265" max="11265" width="57" style="569" customWidth="1"/>
    <col min="11266" max="11268" width="17.7109375" style="569" customWidth="1"/>
    <col min="11269" max="11520" width="9.140625" style="569"/>
    <col min="11521" max="11521" width="57" style="569" customWidth="1"/>
    <col min="11522" max="11524" width="17.7109375" style="569" customWidth="1"/>
    <col min="11525" max="11776" width="9.140625" style="569"/>
    <col min="11777" max="11777" width="57" style="569" customWidth="1"/>
    <col min="11778" max="11780" width="17.7109375" style="569" customWidth="1"/>
    <col min="11781" max="12032" width="9.140625" style="569"/>
    <col min="12033" max="12033" width="57" style="569" customWidth="1"/>
    <col min="12034" max="12036" width="17.7109375" style="569" customWidth="1"/>
    <col min="12037" max="12288" width="9.140625" style="569"/>
    <col min="12289" max="12289" width="57" style="569" customWidth="1"/>
    <col min="12290" max="12292" width="17.7109375" style="569" customWidth="1"/>
    <col min="12293" max="12544" width="9.140625" style="569"/>
    <col min="12545" max="12545" width="57" style="569" customWidth="1"/>
    <col min="12546" max="12548" width="17.7109375" style="569" customWidth="1"/>
    <col min="12549" max="12800" width="9.140625" style="569"/>
    <col min="12801" max="12801" width="57" style="569" customWidth="1"/>
    <col min="12802" max="12804" width="17.7109375" style="569" customWidth="1"/>
    <col min="12805" max="13056" width="9.140625" style="569"/>
    <col min="13057" max="13057" width="57" style="569" customWidth="1"/>
    <col min="13058" max="13060" width="17.7109375" style="569" customWidth="1"/>
    <col min="13061" max="13312" width="9.140625" style="569"/>
    <col min="13313" max="13313" width="57" style="569" customWidth="1"/>
    <col min="13314" max="13316" width="17.7109375" style="569" customWidth="1"/>
    <col min="13317" max="13568" width="9.140625" style="569"/>
    <col min="13569" max="13569" width="57" style="569" customWidth="1"/>
    <col min="13570" max="13572" width="17.7109375" style="569" customWidth="1"/>
    <col min="13573" max="13824" width="9.140625" style="569"/>
    <col min="13825" max="13825" width="57" style="569" customWidth="1"/>
    <col min="13826" max="13828" width="17.7109375" style="569" customWidth="1"/>
    <col min="13829" max="14080" width="9.140625" style="569"/>
    <col min="14081" max="14081" width="57" style="569" customWidth="1"/>
    <col min="14082" max="14084" width="17.7109375" style="569" customWidth="1"/>
    <col min="14085" max="14336" width="9.140625" style="569"/>
    <col min="14337" max="14337" width="57" style="569" customWidth="1"/>
    <col min="14338" max="14340" width="17.7109375" style="569" customWidth="1"/>
    <col min="14341" max="14592" width="9.140625" style="569"/>
    <col min="14593" max="14593" width="57" style="569" customWidth="1"/>
    <col min="14594" max="14596" width="17.7109375" style="569" customWidth="1"/>
    <col min="14597" max="14848" width="9.140625" style="569"/>
    <col min="14849" max="14849" width="57" style="569" customWidth="1"/>
    <col min="14850" max="14852" width="17.7109375" style="569" customWidth="1"/>
    <col min="14853" max="15104" width="9.140625" style="569"/>
    <col min="15105" max="15105" width="57" style="569" customWidth="1"/>
    <col min="15106" max="15108" width="17.7109375" style="569" customWidth="1"/>
    <col min="15109" max="15360" width="9.140625" style="569"/>
    <col min="15361" max="15361" width="57" style="569" customWidth="1"/>
    <col min="15362" max="15364" width="17.7109375" style="569" customWidth="1"/>
    <col min="15365" max="15616" width="9.140625" style="569"/>
    <col min="15617" max="15617" width="57" style="569" customWidth="1"/>
    <col min="15618" max="15620" width="17.7109375" style="569" customWidth="1"/>
    <col min="15621" max="15872" width="9.140625" style="569"/>
    <col min="15873" max="15873" width="57" style="569" customWidth="1"/>
    <col min="15874" max="15876" width="17.7109375" style="569" customWidth="1"/>
    <col min="15877" max="16128" width="9.140625" style="569"/>
    <col min="16129" max="16129" width="57" style="569" customWidth="1"/>
    <col min="16130" max="16132" width="17.7109375" style="569" customWidth="1"/>
    <col min="16133" max="16384" width="9.140625" style="569"/>
  </cols>
  <sheetData>
    <row r="1" spans="1:4" ht="66" customHeight="1">
      <c r="A1" s="741" t="s">
        <v>653</v>
      </c>
      <c r="B1" s="741"/>
      <c r="C1" s="741"/>
      <c r="D1" s="741"/>
    </row>
    <row r="2" spans="1:4" s="570" customFormat="1" ht="16.5">
      <c r="A2" s="742" t="s">
        <v>654</v>
      </c>
      <c r="B2" s="742" t="s">
        <v>655</v>
      </c>
      <c r="C2" s="742"/>
      <c r="D2" s="742"/>
    </row>
    <row r="3" spans="1:4" s="570" customFormat="1" ht="16.5">
      <c r="A3" s="742"/>
      <c r="B3" s="571">
        <v>2012</v>
      </c>
      <c r="C3" s="571">
        <v>2013</v>
      </c>
      <c r="D3" s="571">
        <v>2014</v>
      </c>
    </row>
    <row r="4" spans="1:4" s="574" customFormat="1" ht="16.5">
      <c r="A4" s="572" t="s">
        <v>656</v>
      </c>
      <c r="B4" s="573">
        <f>B6+B14+B22</f>
        <v>150</v>
      </c>
      <c r="C4" s="573">
        <f>C6+C14+C22</f>
        <v>150</v>
      </c>
      <c r="D4" s="573">
        <f>D6+D14+D22</f>
        <v>154</v>
      </c>
    </row>
    <row r="5" spans="1:4" ht="16.5">
      <c r="A5" s="575" t="s">
        <v>657</v>
      </c>
      <c r="B5" s="576"/>
      <c r="C5" s="576"/>
      <c r="D5" s="576"/>
    </row>
    <row r="6" spans="1:4" s="574" customFormat="1" ht="16.5">
      <c r="A6" s="573" t="s">
        <v>658</v>
      </c>
      <c r="B6" s="573">
        <f>SUM(B8:B13)</f>
        <v>139</v>
      </c>
      <c r="C6" s="573">
        <f>SUM(C8:C13)</f>
        <v>137</v>
      </c>
      <c r="D6" s="573">
        <f>SUM(D8:D13)</f>
        <v>138</v>
      </c>
    </row>
    <row r="7" spans="1:4" ht="16.5">
      <c r="A7" s="575" t="s">
        <v>659</v>
      </c>
      <c r="B7" s="576"/>
      <c r="C7" s="576"/>
      <c r="D7" s="576"/>
    </row>
    <row r="8" spans="1:4" s="579" customFormat="1" ht="16.5">
      <c r="A8" s="577" t="s">
        <v>211</v>
      </c>
      <c r="B8" s="578">
        <v>86</v>
      </c>
      <c r="C8" s="578">
        <v>84</v>
      </c>
      <c r="D8" s="578">
        <v>84</v>
      </c>
    </row>
    <row r="9" spans="1:4" s="579" customFormat="1" ht="16.5">
      <c r="A9" s="577" t="s">
        <v>660</v>
      </c>
      <c r="B9" s="578">
        <v>15</v>
      </c>
      <c r="C9" s="578">
        <v>15</v>
      </c>
      <c r="D9" s="578">
        <v>15</v>
      </c>
    </row>
    <row r="10" spans="1:4" s="579" customFormat="1" ht="16.5">
      <c r="A10" s="577" t="s">
        <v>661</v>
      </c>
      <c r="B10" s="578">
        <v>10</v>
      </c>
      <c r="C10" s="578">
        <v>10</v>
      </c>
      <c r="D10" s="578">
        <v>10</v>
      </c>
    </row>
    <row r="11" spans="1:4" s="579" customFormat="1" ht="16.5">
      <c r="A11" s="577" t="s">
        <v>210</v>
      </c>
      <c r="B11" s="578">
        <v>25</v>
      </c>
      <c r="C11" s="578">
        <v>25</v>
      </c>
      <c r="D11" s="578">
        <v>25</v>
      </c>
    </row>
    <row r="12" spans="1:4" s="579" customFormat="1" ht="16.5">
      <c r="A12" s="577" t="s">
        <v>662</v>
      </c>
      <c r="B12" s="578">
        <v>2</v>
      </c>
      <c r="C12" s="578">
        <v>2</v>
      </c>
      <c r="D12" s="578">
        <v>3</v>
      </c>
    </row>
    <row r="13" spans="1:4" s="579" customFormat="1" ht="16.5">
      <c r="A13" s="577" t="s">
        <v>663</v>
      </c>
      <c r="B13" s="578">
        <v>1</v>
      </c>
      <c r="C13" s="578">
        <v>1</v>
      </c>
      <c r="D13" s="578">
        <v>1</v>
      </c>
    </row>
    <row r="14" spans="1:4" s="574" customFormat="1" ht="16.5">
      <c r="A14" s="573" t="s">
        <v>664</v>
      </c>
      <c r="B14" s="573">
        <f>SUM(B16:B21)</f>
        <v>5</v>
      </c>
      <c r="C14" s="573">
        <f>SUM(C16:C21)</f>
        <v>7</v>
      </c>
      <c r="D14" s="573">
        <f>SUM(D16:D21)</f>
        <v>10</v>
      </c>
    </row>
    <row r="15" spans="1:4" ht="16.5">
      <c r="A15" s="575" t="s">
        <v>659</v>
      </c>
      <c r="B15" s="576"/>
      <c r="C15" s="576"/>
      <c r="D15" s="576"/>
    </row>
    <row r="16" spans="1:4" s="579" customFormat="1" ht="16.5">
      <c r="A16" s="577" t="s">
        <v>211</v>
      </c>
      <c r="B16" s="578">
        <v>3</v>
      </c>
      <c r="C16" s="578">
        <v>5</v>
      </c>
      <c r="D16" s="578">
        <v>8</v>
      </c>
    </row>
    <row r="17" spans="1:4" s="579" customFormat="1" ht="16.5">
      <c r="A17" s="577" t="s">
        <v>660</v>
      </c>
      <c r="B17" s="578"/>
      <c r="C17" s="578"/>
      <c r="D17" s="578"/>
    </row>
    <row r="18" spans="1:4" s="579" customFormat="1" ht="16.5">
      <c r="A18" s="577" t="s">
        <v>661</v>
      </c>
      <c r="B18" s="578"/>
      <c r="C18" s="578"/>
      <c r="D18" s="578"/>
    </row>
    <row r="19" spans="1:4" s="579" customFormat="1" ht="16.5">
      <c r="A19" s="577" t="s">
        <v>210</v>
      </c>
      <c r="B19" s="578">
        <v>1</v>
      </c>
      <c r="C19" s="578">
        <v>1</v>
      </c>
      <c r="D19" s="578">
        <v>1</v>
      </c>
    </row>
    <row r="20" spans="1:4" s="579" customFormat="1" ht="16.5">
      <c r="A20" s="577" t="s">
        <v>662</v>
      </c>
      <c r="B20" s="578"/>
      <c r="C20" s="578"/>
      <c r="D20" s="578"/>
    </row>
    <row r="21" spans="1:4" s="579" customFormat="1" ht="16.5">
      <c r="A21" s="577" t="s">
        <v>663</v>
      </c>
      <c r="B21" s="578">
        <v>1</v>
      </c>
      <c r="C21" s="578">
        <v>1</v>
      </c>
      <c r="D21" s="578">
        <v>1</v>
      </c>
    </row>
    <row r="22" spans="1:4" s="574" customFormat="1" ht="16.5">
      <c r="A22" s="573" t="s">
        <v>665</v>
      </c>
      <c r="B22" s="573">
        <v>6</v>
      </c>
      <c r="C22" s="573">
        <v>6</v>
      </c>
      <c r="D22" s="573">
        <v>6</v>
      </c>
    </row>
    <row r="24" spans="1:4">
      <c r="A24" s="580" t="s">
        <v>666</v>
      </c>
      <c r="B24" s="580"/>
      <c r="C24" s="580"/>
      <c r="D24" s="580"/>
    </row>
    <row r="25" spans="1:4" ht="141.75" customHeight="1">
      <c r="A25" s="740" t="s">
        <v>667</v>
      </c>
      <c r="B25" s="740"/>
      <c r="C25" s="740"/>
      <c r="D25" s="740"/>
    </row>
    <row r="26" spans="1:4" ht="23.25" customHeight="1">
      <c r="A26" s="740" t="s">
        <v>668</v>
      </c>
      <c r="B26" s="740"/>
      <c r="C26" s="740"/>
      <c r="D26" s="740"/>
    </row>
    <row r="27" spans="1:4" ht="39" customHeight="1">
      <c r="A27" s="740" t="s">
        <v>669</v>
      </c>
      <c r="B27" s="740"/>
      <c r="C27" s="740"/>
      <c r="D27" s="740"/>
    </row>
    <row r="28" spans="1:4" ht="59.25" customHeight="1">
      <c r="A28" s="740" t="s">
        <v>670</v>
      </c>
      <c r="B28" s="740"/>
      <c r="C28" s="740"/>
      <c r="D28" s="740"/>
    </row>
  </sheetData>
  <mergeCells count="7">
    <mergeCell ref="A28:D28"/>
    <mergeCell ref="A1:D1"/>
    <mergeCell ref="A2:A3"/>
    <mergeCell ref="B2:D2"/>
    <mergeCell ref="A25:D25"/>
    <mergeCell ref="A26:D26"/>
    <mergeCell ref="A27:D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92D050"/>
  </sheetPr>
  <dimension ref="A1:O97"/>
  <sheetViews>
    <sheetView view="pageBreakPreview" topLeftCell="A46" zoomScale="60" zoomScaleNormal="60" workbookViewId="0">
      <selection activeCell="J97" sqref="J97"/>
    </sheetView>
  </sheetViews>
  <sheetFormatPr defaultColWidth="9.140625" defaultRowHeight="15.7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7" width="14.7109375" style="13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27.75">
      <c r="A1" s="745" t="s">
        <v>458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ht="6" customHeight="1" thickBo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4"/>
    </row>
    <row r="3" spans="1:15" ht="40.5" customHeight="1" thickBot="1">
      <c r="A3" s="14"/>
      <c r="B3" s="746" t="s">
        <v>129</v>
      </c>
      <c r="C3" s="743" t="s">
        <v>304</v>
      </c>
      <c r="D3" s="744"/>
      <c r="E3" s="743" t="s">
        <v>310</v>
      </c>
      <c r="F3" s="744"/>
      <c r="G3" s="743" t="s">
        <v>305</v>
      </c>
      <c r="H3" s="744"/>
      <c r="I3" s="743" t="s">
        <v>306</v>
      </c>
      <c r="J3" s="744"/>
      <c r="K3" s="743" t="s">
        <v>307</v>
      </c>
      <c r="L3" s="744"/>
      <c r="M3" s="743" t="s">
        <v>308</v>
      </c>
      <c r="N3" s="744"/>
    </row>
    <row r="4" spans="1:15" ht="23.25" customHeight="1" thickBot="1">
      <c r="A4" s="14"/>
      <c r="B4" s="747"/>
      <c r="C4" s="337">
        <v>2013</v>
      </c>
      <c r="D4" s="338">
        <v>2014</v>
      </c>
      <c r="E4" s="337">
        <v>2013</v>
      </c>
      <c r="F4" s="338">
        <v>2014</v>
      </c>
      <c r="G4" s="337">
        <v>2013</v>
      </c>
      <c r="H4" s="338">
        <v>2014</v>
      </c>
      <c r="I4" s="337">
        <v>2013</v>
      </c>
      <c r="J4" s="338">
        <v>2014</v>
      </c>
      <c r="K4" s="337">
        <v>2013</v>
      </c>
      <c r="L4" s="338">
        <v>2014</v>
      </c>
      <c r="M4" s="337">
        <v>2013</v>
      </c>
      <c r="N4" s="338">
        <v>2014</v>
      </c>
    </row>
    <row r="5" spans="1:15" s="34" customFormat="1" ht="45" customHeight="1">
      <c r="A5" s="208"/>
      <c r="B5" s="339" t="s">
        <v>10</v>
      </c>
      <c r="C5" s="340">
        <v>8048.7713636363642</v>
      </c>
      <c r="D5" s="340">
        <v>7294.3281818181822</v>
      </c>
      <c r="E5" s="340">
        <v>17459.886363636364</v>
      </c>
      <c r="F5" s="341">
        <v>14076.37</v>
      </c>
      <c r="G5" s="340">
        <v>1636.57</v>
      </c>
      <c r="H5" s="340">
        <v>1423.18</v>
      </c>
      <c r="I5" s="340">
        <v>712.36</v>
      </c>
      <c r="J5" s="341">
        <v>734.14</v>
      </c>
      <c r="K5" s="340">
        <v>1669.91</v>
      </c>
      <c r="L5" s="340">
        <v>1244.8</v>
      </c>
      <c r="M5" s="342">
        <v>31.06</v>
      </c>
      <c r="N5" s="342">
        <v>19.91</v>
      </c>
    </row>
    <row r="6" spans="1:15" s="34" customFormat="1" ht="39" customHeight="1">
      <c r="A6" s="208"/>
      <c r="B6" s="343" t="s">
        <v>11</v>
      </c>
      <c r="C6" s="344">
        <v>8070.02</v>
      </c>
      <c r="D6" s="344">
        <v>7151.58</v>
      </c>
      <c r="E6" s="344">
        <v>17728.625</v>
      </c>
      <c r="F6" s="345">
        <v>14191.63</v>
      </c>
      <c r="G6" s="344">
        <v>1673.75</v>
      </c>
      <c r="H6" s="344">
        <v>1410.5</v>
      </c>
      <c r="I6" s="344">
        <v>751.93</v>
      </c>
      <c r="J6" s="345">
        <v>728.55</v>
      </c>
      <c r="K6" s="344">
        <v>1627.59</v>
      </c>
      <c r="L6" s="344">
        <v>1300.98</v>
      </c>
      <c r="M6" s="346">
        <v>30.33</v>
      </c>
      <c r="N6" s="346">
        <v>20.83</v>
      </c>
    </row>
    <row r="7" spans="1:15" s="34" customFormat="1" ht="39.75" customHeight="1">
      <c r="A7" s="208"/>
      <c r="B7" s="343" t="s">
        <v>12</v>
      </c>
      <c r="C7" s="344">
        <v>7662.24</v>
      </c>
      <c r="D7" s="344">
        <v>6667.56</v>
      </c>
      <c r="E7" s="344">
        <v>16725.13</v>
      </c>
      <c r="F7" s="345">
        <v>15656.79</v>
      </c>
      <c r="G7" s="344">
        <v>1583.3</v>
      </c>
      <c r="H7" s="344">
        <v>1451.62</v>
      </c>
      <c r="I7" s="344">
        <v>756.65</v>
      </c>
      <c r="J7" s="345">
        <v>773.07</v>
      </c>
      <c r="K7" s="344">
        <v>1592.86</v>
      </c>
      <c r="L7" s="344">
        <v>1336.08</v>
      </c>
      <c r="M7" s="346">
        <v>28.8</v>
      </c>
      <c r="N7" s="346">
        <v>20.74</v>
      </c>
    </row>
    <row r="8" spans="1:15" s="34" customFormat="1" ht="43.5" customHeight="1">
      <c r="A8" s="208"/>
      <c r="B8" s="343" t="s">
        <v>13</v>
      </c>
      <c r="C8" s="344">
        <v>7202.97</v>
      </c>
      <c r="D8" s="344"/>
      <c r="E8" s="344">
        <v>15631.55</v>
      </c>
      <c r="F8" s="345"/>
      <c r="G8" s="344">
        <v>1489.12</v>
      </c>
      <c r="H8" s="344"/>
      <c r="I8" s="344">
        <v>703.05</v>
      </c>
      <c r="J8" s="345"/>
      <c r="K8" s="344">
        <v>1485.08</v>
      </c>
      <c r="L8" s="344"/>
      <c r="M8" s="346">
        <v>25.2</v>
      </c>
      <c r="N8" s="346"/>
    </row>
    <row r="9" spans="1:15" s="34" customFormat="1" ht="41.25" customHeight="1">
      <c r="B9" s="343" t="s">
        <v>14</v>
      </c>
      <c r="C9" s="344">
        <v>7228.62</v>
      </c>
      <c r="D9" s="344"/>
      <c r="E9" s="344">
        <v>14947.98</v>
      </c>
      <c r="F9" s="345"/>
      <c r="G9" s="344">
        <v>1474.9</v>
      </c>
      <c r="H9" s="344"/>
      <c r="I9" s="344">
        <v>720.19</v>
      </c>
      <c r="J9" s="345"/>
      <c r="K9" s="344">
        <v>1413.87</v>
      </c>
      <c r="L9" s="344"/>
      <c r="M9" s="346">
        <v>23.01</v>
      </c>
      <c r="N9" s="346"/>
    </row>
    <row r="10" spans="1:15" s="34" customFormat="1" ht="41.25" customHeight="1">
      <c r="B10" s="343" t="s">
        <v>15</v>
      </c>
      <c r="C10" s="344">
        <v>7003.7150000000001</v>
      </c>
      <c r="D10" s="344"/>
      <c r="E10" s="344">
        <v>14266.875</v>
      </c>
      <c r="F10" s="345"/>
      <c r="G10" s="344">
        <v>1430.23</v>
      </c>
      <c r="H10" s="344"/>
      <c r="I10" s="344">
        <v>713.68</v>
      </c>
      <c r="J10" s="345"/>
      <c r="K10" s="344">
        <v>1342.36</v>
      </c>
      <c r="L10" s="344"/>
      <c r="M10" s="346">
        <v>21.11</v>
      </c>
      <c r="N10" s="346"/>
    </row>
    <row r="11" spans="1:15" s="34" customFormat="1" ht="47.25" customHeight="1">
      <c r="B11" s="347" t="s">
        <v>128</v>
      </c>
      <c r="C11" s="348">
        <v>6892.5091304347825</v>
      </c>
      <c r="D11" s="344"/>
      <c r="E11" s="348">
        <v>13702.174999999999</v>
      </c>
      <c r="F11" s="345"/>
      <c r="G11" s="348">
        <v>1401.48</v>
      </c>
      <c r="H11" s="344"/>
      <c r="I11" s="348">
        <v>718.02</v>
      </c>
      <c r="J11" s="345"/>
      <c r="K11" s="348">
        <v>1286.72</v>
      </c>
      <c r="L11" s="344"/>
      <c r="M11" s="349">
        <v>19.71</v>
      </c>
      <c r="N11" s="346"/>
    </row>
    <row r="12" spans="1:15" s="34" customFormat="1" ht="43.5" customHeight="1">
      <c r="B12" s="347" t="s">
        <v>136</v>
      </c>
      <c r="C12" s="348">
        <v>7181.88</v>
      </c>
      <c r="D12" s="344"/>
      <c r="E12" s="348">
        <v>14278.22</v>
      </c>
      <c r="F12" s="345"/>
      <c r="G12" s="348">
        <v>1494.1</v>
      </c>
      <c r="H12" s="344"/>
      <c r="I12" s="348">
        <v>740.57</v>
      </c>
      <c r="J12" s="345"/>
      <c r="K12" s="348">
        <v>1347.1</v>
      </c>
      <c r="L12" s="344"/>
      <c r="M12" s="349">
        <v>21.84</v>
      </c>
      <c r="N12" s="346"/>
    </row>
    <row r="13" spans="1:15" s="34" customFormat="1" ht="42.75" customHeight="1">
      <c r="B13" s="347" t="s">
        <v>142</v>
      </c>
      <c r="C13" s="348">
        <v>7161.11</v>
      </c>
      <c r="D13" s="348"/>
      <c r="E13" s="348">
        <v>13776.19</v>
      </c>
      <c r="F13" s="350"/>
      <c r="G13" s="348">
        <v>1456.86</v>
      </c>
      <c r="H13" s="348"/>
      <c r="I13" s="348">
        <v>709.14</v>
      </c>
      <c r="J13" s="350"/>
      <c r="K13" s="348">
        <v>1348.8</v>
      </c>
      <c r="L13" s="348"/>
      <c r="M13" s="349">
        <v>22.56</v>
      </c>
      <c r="N13" s="349"/>
    </row>
    <row r="14" spans="1:15" s="34" customFormat="1" ht="51.75" customHeight="1">
      <c r="B14" s="343" t="s">
        <v>143</v>
      </c>
      <c r="C14" s="344">
        <v>7188.38</v>
      </c>
      <c r="D14" s="344"/>
      <c r="E14" s="344">
        <v>14066.41</v>
      </c>
      <c r="F14" s="344"/>
      <c r="G14" s="344">
        <v>1413.48</v>
      </c>
      <c r="H14" s="344"/>
      <c r="I14" s="344">
        <v>724.61</v>
      </c>
      <c r="J14" s="344"/>
      <c r="K14" s="344">
        <v>1316.18</v>
      </c>
      <c r="L14" s="344"/>
      <c r="M14" s="346">
        <v>21.92</v>
      </c>
      <c r="N14" s="344"/>
    </row>
    <row r="15" spans="1:15" s="34" customFormat="1" ht="45" customHeight="1">
      <c r="B15" s="343" t="s">
        <v>148</v>
      </c>
      <c r="C15" s="344">
        <v>7066.06</v>
      </c>
      <c r="D15" s="351"/>
      <c r="E15" s="344">
        <v>13725.12</v>
      </c>
      <c r="F15" s="352"/>
      <c r="G15" s="344">
        <v>1420.19</v>
      </c>
      <c r="H15" s="351"/>
      <c r="I15" s="344">
        <v>733.36</v>
      </c>
      <c r="J15" s="352"/>
      <c r="K15" s="344">
        <v>1276.45</v>
      </c>
      <c r="L15" s="351"/>
      <c r="M15" s="346">
        <v>20.77</v>
      </c>
      <c r="N15" s="353"/>
    </row>
    <row r="16" spans="1:15" s="34" customFormat="1" ht="51.75" customHeight="1" thickBot="1">
      <c r="B16" s="343" t="s">
        <v>149</v>
      </c>
      <c r="C16" s="344">
        <v>7202.5499999999993</v>
      </c>
      <c r="D16" s="344"/>
      <c r="E16" s="354">
        <v>13911.125</v>
      </c>
      <c r="F16" s="345"/>
      <c r="G16" s="344">
        <v>1357.1</v>
      </c>
      <c r="H16" s="344"/>
      <c r="I16" s="354">
        <v>718.2</v>
      </c>
      <c r="J16" s="345"/>
      <c r="K16" s="344">
        <v>1222.76</v>
      </c>
      <c r="L16" s="344"/>
      <c r="M16" s="346">
        <v>19.61</v>
      </c>
      <c r="N16" s="346"/>
    </row>
    <row r="17" spans="2:14" s="34" customFormat="1" ht="49.5" customHeight="1" thickBot="1">
      <c r="B17" s="355" t="s">
        <v>309</v>
      </c>
      <c r="C17" s="356">
        <f>AVERAGE(C5:C16)</f>
        <v>7325.7354578392624</v>
      </c>
      <c r="D17" s="356">
        <f>AVERAGE(D5:D16)</f>
        <v>7037.8227272727272</v>
      </c>
      <c r="E17" s="356">
        <f t="shared" ref="E17:L17" si="0">AVERAGE(E5:E16)</f>
        <v>15018.273863636365</v>
      </c>
      <c r="F17" s="356">
        <f t="shared" si="0"/>
        <v>14641.596666666666</v>
      </c>
      <c r="G17" s="356">
        <f>AVERAGE(G5:G16)</f>
        <v>1485.9233333333332</v>
      </c>
      <c r="H17" s="356">
        <f>AVERAGE(H5:H16)</f>
        <v>1428.4333333333334</v>
      </c>
      <c r="I17" s="356">
        <f>AVERAGE(I5:I16)</f>
        <v>725.14666666666653</v>
      </c>
      <c r="J17" s="356">
        <f t="shared" si="0"/>
        <v>745.25333333333344</v>
      </c>
      <c r="K17" s="356">
        <f>AVERAGE(K5:K16)</f>
        <v>1410.8066666666666</v>
      </c>
      <c r="L17" s="356">
        <f t="shared" si="0"/>
        <v>1293.9533333333331</v>
      </c>
      <c r="M17" s="357">
        <f>AVERAGE(M5:M16)</f>
        <v>23.826666666666668</v>
      </c>
      <c r="N17" s="357">
        <f>AVERAGE(N5:N16)</f>
        <v>20.493333333333329</v>
      </c>
    </row>
    <row r="18" spans="2:14" ht="30" customHeight="1"/>
    <row r="21" spans="2:14">
      <c r="F21" s="62"/>
    </row>
    <row r="57" ht="42.75" customHeight="1"/>
    <row r="96" spans="8:8" ht="26.25">
      <c r="H96" s="189">
        <v>15</v>
      </c>
    </row>
    <row r="97" spans="8:8" ht="26.25">
      <c r="H97" s="189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92D050"/>
  </sheetPr>
  <dimension ref="B2:J19"/>
  <sheetViews>
    <sheetView view="pageBreakPreview" topLeftCell="A46" zoomScale="90" zoomScaleNormal="85" zoomScaleSheetLayoutView="90" workbookViewId="0">
      <selection activeCell="R80" sqref="R80"/>
    </sheetView>
  </sheetViews>
  <sheetFormatPr defaultColWidth="9.140625" defaultRowHeight="15.75"/>
  <cols>
    <col min="1" max="4" width="9.140625" style="3"/>
    <col min="5" max="7" width="9.140625" style="13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>
      <c r="B2" s="36"/>
      <c r="C2" s="12"/>
      <c r="D2" s="12"/>
      <c r="E2" s="12"/>
      <c r="F2" s="12"/>
      <c r="G2" s="12"/>
      <c r="H2" s="12"/>
      <c r="I2" s="12"/>
      <c r="J2" s="12"/>
    </row>
    <row r="3" spans="2:10" ht="15">
      <c r="B3" s="67"/>
      <c r="C3" s="67"/>
      <c r="D3" s="67"/>
      <c r="E3" s="67"/>
      <c r="F3" s="67"/>
      <c r="G3" s="67"/>
      <c r="H3" s="67"/>
      <c r="I3" s="19"/>
      <c r="J3" s="19"/>
    </row>
    <row r="4" spans="2:10" ht="14.25" customHeight="1">
      <c r="B4" s="68"/>
      <c r="C4" s="17"/>
      <c r="D4" s="17"/>
      <c r="E4" s="17"/>
      <c r="F4" s="17"/>
      <c r="G4" s="17"/>
      <c r="H4" s="17"/>
      <c r="I4" s="19"/>
      <c r="J4" s="19"/>
    </row>
    <row r="5" spans="2:10" ht="14.25">
      <c r="B5" s="68"/>
      <c r="C5" s="18"/>
      <c r="D5" s="18"/>
      <c r="E5" s="18"/>
      <c r="F5" s="18"/>
      <c r="G5" s="18"/>
      <c r="H5" s="18"/>
      <c r="I5" s="18"/>
      <c r="J5" s="18"/>
    </row>
    <row r="6" spans="2:10" ht="14.25">
      <c r="B6" s="68"/>
      <c r="C6" s="18"/>
      <c r="D6" s="18"/>
      <c r="E6" s="18"/>
      <c r="F6" s="18"/>
      <c r="G6" s="18"/>
      <c r="H6" s="18"/>
      <c r="I6" s="18"/>
      <c r="J6" s="18"/>
    </row>
    <row r="7" spans="2:10" ht="14.25">
      <c r="B7" s="68"/>
      <c r="C7" s="18"/>
      <c r="D7" s="18"/>
      <c r="E7" s="18"/>
      <c r="F7" s="18"/>
      <c r="G7" s="18"/>
      <c r="H7" s="18"/>
      <c r="I7" s="18"/>
      <c r="J7" s="18"/>
    </row>
    <row r="8" spans="2:10" ht="14.25">
      <c r="B8" s="68"/>
      <c r="C8" s="18"/>
      <c r="D8" s="18"/>
      <c r="E8" s="18"/>
      <c r="F8" s="18"/>
      <c r="G8" s="18"/>
      <c r="H8" s="18"/>
      <c r="I8" s="18"/>
      <c r="J8" s="18"/>
    </row>
    <row r="9" spans="2:10" ht="14.25">
      <c r="B9" s="68"/>
      <c r="C9" s="18"/>
      <c r="D9" s="18"/>
      <c r="E9" s="18"/>
      <c r="F9" s="18"/>
      <c r="G9" s="18"/>
      <c r="H9" s="18"/>
      <c r="I9" s="18"/>
      <c r="J9" s="18"/>
    </row>
    <row r="10" spans="2:10" ht="14.25">
      <c r="B10" s="68"/>
      <c r="C10" s="17"/>
      <c r="D10" s="17"/>
      <c r="E10" s="17"/>
      <c r="F10" s="17"/>
      <c r="G10" s="17"/>
      <c r="H10" s="18"/>
      <c r="I10" s="17"/>
      <c r="J10" s="17"/>
    </row>
    <row r="11" spans="2:10" ht="12.75">
      <c r="B11" s="69"/>
      <c r="C11" s="12"/>
      <c r="D11" s="12"/>
      <c r="E11" s="12"/>
      <c r="F11" s="12"/>
      <c r="G11" s="12"/>
      <c r="H11" s="12"/>
      <c r="I11" s="12"/>
      <c r="J11" s="12"/>
    </row>
    <row r="12" spans="2:10" ht="12.75">
      <c r="B12" s="70"/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71"/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>
      <c r="B15" s="71"/>
      <c r="C15" s="12"/>
      <c r="D15" s="12"/>
      <c r="E15" s="12"/>
      <c r="F15" s="12"/>
      <c r="G15" s="12"/>
      <c r="H15" s="12"/>
      <c r="I15" s="12"/>
      <c r="J15" s="12"/>
    </row>
    <row r="16" spans="2:10" ht="12.75">
      <c r="B16" s="71"/>
      <c r="C16" s="12"/>
      <c r="D16" s="12"/>
      <c r="E16" s="12"/>
      <c r="F16" s="12"/>
      <c r="G16" s="12"/>
      <c r="H16" s="12"/>
      <c r="I16" s="12"/>
      <c r="J16" s="12"/>
    </row>
    <row r="17" spans="2:10" ht="12.75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>
      <c r="B19" s="72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 </vt:lpstr>
      <vt:lpstr>Типы учреждений</vt:lpstr>
      <vt:lpstr>цены на металл</vt:lpstr>
      <vt:lpstr>цены на металл 2</vt:lpstr>
      <vt:lpstr>дин. цен</vt:lpstr>
      <vt:lpstr>индекс потр цен  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 '!Область_печати</vt:lpstr>
      <vt:lpstr>'социнфрастр '!Область_печати</vt:lpstr>
      <vt:lpstr>'Ст.мин. набора прод.'!Область_печати</vt:lpstr>
      <vt:lpstr>'Типы учреждений'!Область_печати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2014-06-09T10:04:19Z</cp:lastPrinted>
  <dcterms:created xsi:type="dcterms:W3CDTF">1996-09-27T09:22:49Z</dcterms:created>
  <dcterms:modified xsi:type="dcterms:W3CDTF">2014-06-24T01:13:06Z</dcterms:modified>
</cp:coreProperties>
</file>