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15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22" r:id="rId6"/>
    <sheet name="цены на металл" sheetId="95" r:id="rId7"/>
    <sheet name="цены на металл 2" sheetId="96" r:id="rId8"/>
    <sheet name="дин. цен  " sheetId="224" r:id="rId9"/>
    <sheet name="индекс потр цен " sheetId="226" r:id="rId10"/>
    <sheet name="Средние цены  " sheetId="216" r:id="rId11"/>
  </sheets>
  <externalReferences>
    <externalReference r:id="rId12"/>
    <externalReference r:id="rId13"/>
  </externalReferences>
  <definedNames>
    <definedName name="_xlnm.Print_Titles" localSheetId="8">'дин. цен  '!$3:$4</definedName>
    <definedName name="_xlnm.Print_Area" localSheetId="1">демогр!$A$1:$H$57</definedName>
    <definedName name="_xlnm.Print_Area" localSheetId="8">'дин. цен  '!$A$1:$F$105</definedName>
    <definedName name="_xlnm.Print_Area" localSheetId="3">занятость!$A$1:$H$50</definedName>
    <definedName name="_xlnm.Print_Area" localSheetId="9">'индекс потр цен '!$A$1:$N$65</definedName>
    <definedName name="_xlnm.Print_Area" localSheetId="5">'социнфрастр '!$A$1:$F$90</definedName>
    <definedName name="_xlnm.Print_Area" localSheetId="4">'Ст.мин. набора прод.'!$A$1:$K$126</definedName>
    <definedName name="_xlnm.Print_Area" localSheetId="2">'труд рес'!$A$1:$I$64</definedName>
    <definedName name="_xlnm.Print_Area" localSheetId="6">'цены на металл'!$A$1:$O$97</definedName>
    <definedName name="_xlnm.Print_Area" localSheetId="7">'цены на металл 2'!$A$1:$O$76</definedName>
  </definedNames>
  <calcPr calcId="125725"/>
</workbook>
</file>

<file path=xl/calcChain.xml><?xml version="1.0" encoding="utf-8"?>
<calcChain xmlns="http://schemas.openxmlformats.org/spreadsheetml/2006/main">
  <c r="D24" i="195"/>
  <c r="F24"/>
  <c r="E24"/>
  <c r="C26" i="26" l="1"/>
  <c r="B26"/>
  <c r="C20"/>
  <c r="B20"/>
  <c r="C15"/>
  <c r="B15"/>
  <c r="E70" i="224" l="1"/>
  <c r="F69"/>
  <c r="D69"/>
  <c r="C69"/>
  <c r="E68"/>
  <c r="E67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N17" i="95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I61"/>
  <c r="G61"/>
  <c r="F61"/>
  <c r="D61"/>
  <c r="C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 l="1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D60" i="195" s="1"/>
  <c r="H59" l="1"/>
  <c r="G59"/>
  <c r="H58"/>
  <c r="G58"/>
  <c r="H57" l="1"/>
  <c r="G57"/>
  <c r="G56"/>
  <c r="G55"/>
  <c r="G54"/>
  <c r="G53"/>
  <c r="F53" l="1"/>
  <c r="D53"/>
  <c r="H52"/>
  <c r="G52"/>
  <c r="H51"/>
  <c r="G51"/>
  <c r="H50"/>
  <c r="G50"/>
  <c r="H48"/>
  <c r="G48"/>
  <c r="F47" l="1"/>
  <c r="D47"/>
  <c r="H47" l="1"/>
  <c r="G47"/>
  <c r="H41"/>
  <c r="G41" l="1"/>
  <c r="F41"/>
  <c r="H40"/>
  <c r="G40"/>
  <c r="H39"/>
  <c r="G39"/>
  <c r="H38" s="1"/>
  <c r="G38" s="1"/>
  <c r="F38" l="1"/>
  <c r="H37"/>
  <c r="G37"/>
  <c r="H36"/>
  <c r="G36"/>
  <c r="H35"/>
  <c r="G35" s="1"/>
  <c r="F35"/>
  <c r="H33"/>
  <c r="G33"/>
  <c r="H32"/>
  <c r="G32"/>
  <c r="H31"/>
  <c r="G31"/>
  <c r="F31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3" i="149"/>
  <c r="F22"/>
  <c r="G20"/>
  <c r="F20" s="1"/>
  <c r="E20"/>
  <c r="D20"/>
  <c r="C20"/>
  <c r="F19"/>
  <c r="F18"/>
  <c r="F13"/>
  <c r="E13"/>
  <c r="F11"/>
  <c r="F9"/>
  <c r="F5"/>
  <c r="H24" i="195" l="1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  <c r="C11"/>
  <c r="B11"/>
</calcChain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<sst xmlns="http://schemas.openxmlformats.org/spreadsheetml/2006/main" count="952" uniqueCount="553">
  <si>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</si>
  <si>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</si>
  <si>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</si>
  <si>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</si>
  <si>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</si>
  <si>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</si>
  <si>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</si>
  <si>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</si>
  <si>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</si>
  <si>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</si>
  <si>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</si>
  <si>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</si>
  <si>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</si>
  <si>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</si>
  <si>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</si>
  <si>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</si>
  <si>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</si>
  <si>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</si>
  <si>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</si>
  <si>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</si>
  <si>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</si>
  <si>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</si>
  <si>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</si>
  <si>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</si>
  <si>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</si>
  <si>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</si>
  <si>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</si>
  <si>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</si>
  <si>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</si>
  <si>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</si>
  <si>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</si>
  <si>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</si>
  <si>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</si>
  <si>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</si>
  <si>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</si>
  <si>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</si>
  <si>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</si>
  <si>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</si>
  <si>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</si>
  <si>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</si>
  <si>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</si>
  <si>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</si>
  <si>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</si>
  <si>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</si>
  <si>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</si>
  <si>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</si>
  <si>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</si>
  <si>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</si>
  <si>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</si>
  <si>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</si>
  <si>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</si>
  <si>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</si>
  <si>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</si>
  <si>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</si>
  <si>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</si>
  <si>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</si>
  <si>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</si>
  <si>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</si>
  <si>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</si>
  <si>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</si>
  <si>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</si>
  <si>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</si>
  <si>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</si>
  <si>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</si>
  <si>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</si>
  <si>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</si>
  <si>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</si>
  <si>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</si>
  <si>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</si>
  <si>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</si>
  <si>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</si>
  <si>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</si>
  <si>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</si>
  <si>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</si>
  <si>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</si>
  <si>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</si>
  <si>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</si>
  <si>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</si>
  <si>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</si>
  <si>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</si>
  <si>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</si>
  <si>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</si>
  <si>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</si>
  <si>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</si>
  <si>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</si>
  <si>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</si>
  <si>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</si>
  <si>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</si>
  <si>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</si>
  <si>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</si>
  <si>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</si>
  <si>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</si>
  <si>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</si>
  <si>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</si>
  <si>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</si>
  <si>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</si>
  <si>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</si>
  <si>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</si>
  <si>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</si>
  <si>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</si>
  <si>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</si>
  <si>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</si>
  <si>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</si>
  <si>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</si>
  <si>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</si>
  <si>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</si>
  <si>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</si>
  <si>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</si>
  <si>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</si>
  <si>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</si>
  <si>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</si>
  <si>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</si>
  <si>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</si>
  <si>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</si>
  <si>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</si>
  <si>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</si>
  <si>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</si>
  <si>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</si>
  <si>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</si>
  <si>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</si>
  <si>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</si>
  <si>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</si>
  <si>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</si>
  <si>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</si>
  <si>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</si>
  <si>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</si>
  <si>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</si>
  <si>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</si>
  <si>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</si>
  <si>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</si>
  <si>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</si>
  <si>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</si>
  <si>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</si>
  <si>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</si>
  <si>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</si>
  <si>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</si>
  <si>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</si>
  <si>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</si>
  <si>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</si>
  <si>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</si>
  <si>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</si>
  <si>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</si>
  <si>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</si>
  <si>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</si>
  <si>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</si>
  <si>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</si>
  <si>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</si>
  <si>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</si>
  <si>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</si>
  <si>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</si>
  <si>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</si>
  <si>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</si>
  <si>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</si>
  <si>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</si>
  <si>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</si>
  <si>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</si>
  <si>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</si>
  <si>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</si>
  <si>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</si>
  <si>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</si>
  <si>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</si>
  <si>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</si>
  <si>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</si>
  <si>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</si>
  <si>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</si>
  <si>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</si>
  <si>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</si>
  <si>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</si>
  <si>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</si>
  <si>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</si>
  <si>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</si>
  <si>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</si>
  <si>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</si>
  <si>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</si>
  <si>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</si>
  <si>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</si>
  <si>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</si>
  <si>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</si>
  <si>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</si>
  <si>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</si>
  <si>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</si>
  <si>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</si>
  <si>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</si>
  <si>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</si>
  <si>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</si>
  <si>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</si>
  <si>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</si>
  <si>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</si>
  <si>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</si>
  <si>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</si>
  <si>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</si>
  <si>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</si>
  <si>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</si>
  <si>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</si>
  <si>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</si>
  <si>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</si>
  <si>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</si>
  <si>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</si>
  <si>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</si>
  <si>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</si>
  <si>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</si>
  <si>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</si>
  <si>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</si>
  <si>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</si>
  <si>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</si>
  <si>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</si>
  <si>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</si>
  <si>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</si>
  <si>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</si>
  <si>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</si>
  <si>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</si>
  <si>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</si>
  <si>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</si>
  <si>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</si>
  <si>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</si>
  <si>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</si>
  <si>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</si>
  <si>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</si>
  <si>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</si>
  <si>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</si>
  <si>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</si>
  <si>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</si>
  <si>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</si>
  <si>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</si>
  <si>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</si>
  <si>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</si>
  <si>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</si>
  <si>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</si>
  <si>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</si>
  <si>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</si>
  <si>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</si>
  <si>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</si>
  <si>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</si>
  <si>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</si>
  <si>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</si>
  <si>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</si>
  <si>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</si>
  <si>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</si>
  <si>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</si>
  <si>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</si>
  <si>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</si>
  <si>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</si>
  <si>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</si>
  <si>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</si>
  <si>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</si>
  <si>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</si>
  <si>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</si>
  <si>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</si>
  <si>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</si>
  <si>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</si>
  <si>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</si>
  <si>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</si>
  <si>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</si>
  <si>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</si>
  <si>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</si>
  <si>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</si>
  <si>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</si>
  <si>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</si>
  <si>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</si>
  <si>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</si>
  <si>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</si>
  <si>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</si>
  <si>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</si>
  <si>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</si>
  <si>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</si>
  <si>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</si>
  <si>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</si>
  <si>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</si>
  <si>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</si>
  <si>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</si>
  <si>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</si>
  <si>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</si>
  <si>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</si>
  <si>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</si>
  <si>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</si>
  <si>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</si>
  <si>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</si>
  <si>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</si>
  <si>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</si>
  <si>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</si>
  <si>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</si>
  <si>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</si>
  <si>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</si>
  <si>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</si>
  <si>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</si>
  <si>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</si>
  <si>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</si>
  <si>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</si>
  <si>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</si>
  <si>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</si>
  <si>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</si>
  <si>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</si>
  <si>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</si>
  <si>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</si>
  <si>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</si>
  <si>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</si>
  <si>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</si>
  <si>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</si>
  <si>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</si>
  <si>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</si>
  <si>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</si>
  <si>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</si>
  <si>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</si>
  <si>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</si>
  <si>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</si>
  <si>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</si>
  <si>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</si>
  <si>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</si>
  <si>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</si>
  <si>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</si>
  <si>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</si>
  <si>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</si>
  <si>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</si>
  <si>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</si>
  <si>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</si>
  <si>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</si>
  <si>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</si>
  <si>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</si>
  <si>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</si>
  <si>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</si>
  <si>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</si>
  <si>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</si>
  <si>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</si>
  <si>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</si>
  <si>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</si>
  <si>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</si>
  <si>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</si>
  <si>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</si>
  <si>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</si>
  <si>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</si>
  <si>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</si>
  <si>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</si>
  <si>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</si>
  <si>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</si>
  <si>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5 / 554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</si>
  <si>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</si>
  <si>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</si>
  <si>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</si>
  <si>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</si>
  <si>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</si>
  <si>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</si>
  <si>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</si>
  <si>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</si>
  <si>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</si>
  <si>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</si>
  <si>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</si>
  <si>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r>
      <t>Училище</t>
    </r>
    <r>
      <rPr>
        <sz val="13"/>
        <rFont val="Calibri"/>
        <family val="2"/>
        <charset val="204"/>
      </rPr>
      <t>²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</si>
  <si>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</si>
  <si>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</si>
  <si>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</si>
  <si>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</si>
  <si>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</si>
  <si>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 xml:space="preserve"> - Городская поликлиника №2 (р-н Талнах)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</si>
  <si>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</si>
  <si>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</si>
  <si>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</si>
  <si>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</si>
  <si>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</si>
  <si>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</si>
  <si>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</si>
  <si>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</si>
  <si>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</si>
  <si>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</si>
  <si>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</si>
  <si>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</si>
  <si>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</si>
  <si>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</si>
  <si>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</si>
  <si>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</si>
  <si>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</si>
  <si>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</si>
  <si>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</si>
  <si>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</si>
  <si>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</si>
  <si>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</si>
  <si>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</si>
  <si>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</si>
  <si>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</si>
  <si>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</si>
  <si>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</si>
  <si>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</si>
  <si>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</si>
  <si>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</si>
  <si>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</si>
  <si>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</si>
  <si>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</si>
  <si>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</si>
  <si>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</si>
  <si>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</si>
  <si>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</si>
  <si>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</si>
  <si>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</si>
  <si>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</si>
  <si>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</si>
  <si>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</si>
  <si>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</si>
  <si>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</si>
  <si>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t>31 / 32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</si>
  <si>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</si>
  <si>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</si>
  <si>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</si>
  <si>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</si>
  <si>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</si>
  <si>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</si>
  <si>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</si>
  <si>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Динамика курса Евро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</si>
  <si>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  <r>
      <rPr>
        <vertAlign val="superscript"/>
        <sz val="12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</si>
  <si>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1)</t>
    </r>
  </si>
  <si>
    <r>
      <t>ЦБ РФ</t>
    </r>
    <r>
      <rPr>
        <vertAlign val="superscript"/>
        <sz val="12"/>
        <rFont val="Times New Roman"/>
        <family val="1"/>
        <charset val="204"/>
      </rPr>
      <t>2)</t>
    </r>
  </si>
  <si>
    <t>2) Данные ЦБ РФ с официального сайта Министерства финансов РФ</t>
  </si>
  <si>
    <t>1) Данные ЦИОМ ЗФ ОАО "ГМК "Норильский никель"</t>
  </si>
  <si>
    <t>31,90 / 33,68</t>
  </si>
  <si>
    <t>32,40 / 33,10</t>
  </si>
  <si>
    <t>44,15 / 45,97</t>
  </si>
  <si>
    <t>44,50 / 45,20</t>
  </si>
  <si>
    <t>на 01.01.14</t>
  </si>
  <si>
    <t>декабрь 2013</t>
  </si>
  <si>
    <t>01.01.2014г.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</si>
  <si>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</si>
  <si>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</si>
  <si>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</si>
  <si>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</si>
  <si>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показателя связано с исключением с 01.01.2014 года ступени начального профессионального образования. Кроме того, КГБОУ НПО "Профессиональный лицей №17" переименован в КГБОУ СПО "Норильский техникум промышленных технологий и сервиса"</t>
    </r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</si>
  <si>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</si>
  <si>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</si>
  <si>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</si>
  <si>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</si>
  <si>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23 / 26</t>
  </si>
  <si>
    <t>26 / 29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</si>
  <si>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</si>
  <si>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</si>
  <si>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</si>
  <si>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</si>
  <si>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</si>
  <si>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</si>
  <si>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</si>
  <si>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</si>
  <si>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</si>
  <si>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</si>
  <si>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</si>
  <si>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</si>
  <si>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Данные ЦИОМ ЗФ ОАО "ГМК "Норильский никель" (min / max цена)</t>
  </si>
  <si>
    <t>3) По данным ЗАГС</t>
  </si>
  <si>
    <t>2) Данные Красноярскстата</t>
  </si>
  <si>
    <t>1) По данным Красноярскстата</t>
  </si>
  <si>
    <t>26 / 4 804</t>
  </si>
  <si>
    <t>Среднее профессиональное образование:</t>
  </si>
  <si>
    <r>
      <t>Филиалы и представительства иногородних ВУЗов</t>
    </r>
    <r>
      <rPr>
        <sz val="13"/>
        <rFont val="Calibri"/>
        <family val="2"/>
        <charset val="204"/>
      </rPr>
      <t>³</t>
    </r>
  </si>
  <si>
    <r>
      <t xml:space="preserve">Здравоохранение </t>
    </r>
    <r>
      <rPr>
        <b/>
        <sz val="13"/>
        <rFont val="Calibri"/>
        <family val="2"/>
        <charset val="204"/>
      </rPr>
      <t>⁴</t>
    </r>
  </si>
  <si>
    <t>4 / 957</t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</si>
  <si>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</si>
  <si>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rPr>
        <b/>
        <sz val="13"/>
        <rFont val="Times New Roman"/>
        <family val="1"/>
        <charset val="204"/>
      </rPr>
      <t xml:space="preserve">(3) </t>
    </r>
    <r>
      <rPr>
        <sz val="13"/>
        <rFont val="Times New Roman"/>
        <family val="1"/>
        <charset val="204"/>
      </rPr>
      <t>Филиал федерального государственного бюджетного образовательного учреждения "Красноярский государственный педагогический университет им. В.П.Астафьева" реорганизован в представительство и обучение на территории не осуществляет</t>
    </r>
  </si>
  <si>
    <r>
      <t xml:space="preserve">(5) </t>
    </r>
    <r>
      <rPr>
        <sz val="13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</si>
  <si>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</si>
  <si>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</si>
  <si>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</si>
  <si>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</si>
  <si>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</si>
  <si>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</si>
  <si>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</si>
  <si>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</si>
  <si>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</si>
  <si>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</si>
  <si>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</si>
  <si>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</si>
  <si>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</si>
  <si>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</si>
  <si>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</si>
  <si>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на 01.04.13г.</t>
  </si>
  <si>
    <t>на 01.04.14г.</t>
  </si>
  <si>
    <t>Отклонение 01.04.14г./ 01.04.13г, +, -</t>
  </si>
  <si>
    <t>1 кв. 2014</t>
  </si>
  <si>
    <t>на 01.04.2014г.</t>
  </si>
  <si>
    <t xml:space="preserve"> - основное общее образование</t>
  </si>
  <si>
    <t>43 / 44</t>
  </si>
  <si>
    <t>25 / 27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</si>
  <si>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</si>
  <si>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</si>
  <si>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</si>
  <si>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</si>
  <si>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</si>
  <si>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</si>
  <si>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</si>
  <si>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</si>
  <si>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на 01.04.2013г</t>
  </si>
  <si>
    <t>6 703/739</t>
  </si>
  <si>
    <t>6 216 / 121</t>
  </si>
  <si>
    <t>42 / 22 532</t>
  </si>
  <si>
    <t>42 / 22 035</t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</si>
  <si>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Сводные данные по отрасли здравоохранения указаны по состоянию на 01.10.2013, в связи с отсутствием сведений на 01.04.2014.</t>
    </r>
  </si>
  <si>
    <r>
      <t>на 01.01.14г.</t>
    </r>
    <r>
      <rPr>
        <vertAlign val="superscript"/>
        <sz val="12"/>
        <rFont val="Times New Roman Cyr"/>
        <charset val="204"/>
      </rPr>
      <t>2)</t>
    </r>
  </si>
  <si>
    <r>
      <t>на 01.05.13г.</t>
    </r>
    <r>
      <rPr>
        <vertAlign val="superscript"/>
        <sz val="12"/>
        <rFont val="Times New Roman Cyr"/>
        <charset val="204"/>
      </rPr>
      <t>3)</t>
    </r>
  </si>
  <si>
    <r>
      <t>на 01.05.14г.</t>
    </r>
    <r>
      <rPr>
        <vertAlign val="superscript"/>
        <sz val="12"/>
        <rFont val="Times New Roman Cyr"/>
        <charset val="204"/>
      </rPr>
      <t>3)</t>
    </r>
  </si>
  <si>
    <t>Отклонение 01.05.14г./ 01.05.13г, +, -</t>
  </si>
  <si>
    <t>на 01.05.14г.</t>
  </si>
  <si>
    <t>апрель 2013</t>
  </si>
  <si>
    <t>апрель 2014</t>
  </si>
  <si>
    <t>Отклонение                                        апрель 2014 / 2013</t>
  </si>
  <si>
    <t>на 01.05.13г</t>
  </si>
  <si>
    <t>на 01.05.14г</t>
  </si>
  <si>
    <t>Отклонение                                    01.05.14г. / 01.05.13г.</t>
  </si>
  <si>
    <t>апрель 
2013</t>
  </si>
  <si>
    <t>апрель 
2014</t>
  </si>
  <si>
    <t>Отклонение                                          апрель 2014 / 2013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</si>
  <si>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</si>
  <si>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t>на 01.05.13</t>
  </si>
  <si>
    <t>на 01.05.14</t>
  </si>
  <si>
    <t>Отклонение 01.05.14/ 01.05.13,          +, -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</si>
  <si>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</si>
  <si>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</si>
  <si>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</si>
  <si>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 хлеб пшеничный из муки 1 сорта</t>
  </si>
  <si>
    <t xml:space="preserve"> капуста белокачанная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</si>
  <si>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</si>
  <si>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</si>
  <si>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</si>
  <si>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</si>
  <si>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</si>
  <si>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</si>
  <si>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молоко 2,5-3,2%</t>
  </si>
  <si>
    <t xml:space="preserve"> Детское дошкольное учреждение: </t>
  </si>
  <si>
    <t xml:space="preserve"> Себестоимость на содержание 1-го ребенка в ДДУ </t>
  </si>
  <si>
    <t xml:space="preserve">жилищная услуга (средний тариф (с НДС) по всем сериям квартир, включая общежития) </t>
  </si>
  <si>
    <t xml:space="preserve">1) Маршруты в черте районов: Центральный, Кайеркан, Талнах / межрайонные маршруты </t>
  </si>
  <si>
    <r>
      <t xml:space="preserve">20 / 30 </t>
    </r>
    <r>
      <rPr>
        <vertAlign val="superscript"/>
        <sz val="13"/>
        <rFont val="Times New Roman Cyr"/>
        <charset val="204"/>
      </rPr>
      <t>1)</t>
    </r>
  </si>
  <si>
    <t>на 01.05.2013г.</t>
  </si>
  <si>
    <t>на 01.05.2014г.</t>
  </si>
  <si>
    <t>Стоимость минимального набора продуктов питания в субъектах РФ за апрель 2013 и 2014гг.</t>
  </si>
  <si>
    <t>за апрель 2014г</t>
  </si>
  <si>
    <t>за апрель 2013г</t>
  </si>
  <si>
    <t>Итого за 
4 месяца</t>
  </si>
  <si>
    <t>Динамика индекса потребительских цен по Красноярскому краю (апрель к апрелю), %</t>
  </si>
  <si>
    <t>Динамика индекса потребительских цен по Российской Федерации (апрель к апрелю), %</t>
  </si>
  <si>
    <t>Итого за 4  месяца</t>
  </si>
  <si>
    <t xml:space="preserve">Начальник Управления экономики, </t>
  </si>
  <si>
    <t xml:space="preserve">       О.Н. Попсуевич</t>
  </si>
  <si>
    <t>Средние цены в городах РФ и МО г. Норильск в апреле 2014 года</t>
  </si>
  <si>
    <t>01.05.11 г.</t>
  </si>
  <si>
    <t>01.05.12 г.</t>
  </si>
  <si>
    <t>01.05.13 г.</t>
  </si>
  <si>
    <t>01.05.14 г.</t>
  </si>
  <si>
    <t>38 / 40</t>
  </si>
  <si>
    <t>34 / 36</t>
  </si>
  <si>
    <t>37 / 40</t>
  </si>
  <si>
    <t>34,05 / 37,23</t>
  </si>
  <si>
    <t>35,20 / 36,10</t>
  </si>
  <si>
    <t>48,00 / 51,12</t>
  </si>
  <si>
    <t>49,00 / 49,90</t>
  </si>
  <si>
    <t>48,50 / 50,11</t>
  </si>
  <si>
    <t xml:space="preserve"> куры тушками</t>
  </si>
  <si>
    <t>январь-декабрь 2013</t>
  </si>
  <si>
    <r>
      <t>11 908</t>
    </r>
    <r>
      <rPr>
        <b/>
        <vertAlign val="superscript"/>
        <sz val="13.5"/>
        <rFont val="Times New Roman Cyr"/>
        <charset val="204"/>
      </rPr>
      <t>7)</t>
    </r>
  </si>
  <si>
    <t>34-33-13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</si>
</sst>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9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vertAlign val="superscript"/>
      <sz val="13.5"/>
      <name val="Times New Roman Cyr"/>
      <charset val="204"/>
    </font>
    <font>
      <b/>
      <sz val="16"/>
      <color rgb="FFFF0000"/>
      <name val="Times New Roman Cyr"/>
      <charset val="204"/>
    </font>
    <font>
      <sz val="9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8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76">
    <xf numFmtId="0" fontId="0" fillId="0" borderId="0" xfId="0"/>
    <xf numFmtId="166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166" fontId="14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Alignment="1">
      <alignment horizontal="center"/>
    </xf>
    <xf numFmtId="0" fontId="14" fillId="0" borderId="0" xfId="0" applyFont="1" applyFill="1"/>
    <xf numFmtId="167" fontId="9" fillId="0" borderId="0" xfId="0" applyNumberFormat="1" applyFont="1" applyFill="1"/>
    <xf numFmtId="0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2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4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45" fillId="0" borderId="0" xfId="0" applyFont="1" applyFill="1" applyBorder="1" applyAlignment="1"/>
    <xf numFmtId="0" fontId="43" fillId="0" borderId="0" xfId="0" applyFont="1" applyFill="1" applyBorder="1" applyAlignment="1">
      <alignment vertical="top" wrapText="1"/>
    </xf>
    <xf numFmtId="2" fontId="9" fillId="0" borderId="0" xfId="0" applyNumberFormat="1" applyFont="1" applyFill="1"/>
    <xf numFmtId="1" fontId="9" fillId="0" borderId="0" xfId="0" applyNumberFormat="1" applyFont="1" applyFill="1"/>
    <xf numFmtId="0" fontId="37" fillId="0" borderId="0" xfId="0" applyFont="1" applyFill="1"/>
    <xf numFmtId="3" fontId="32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167" fontId="37" fillId="0" borderId="0" xfId="0" applyNumberFormat="1" applyFont="1" applyFill="1"/>
    <xf numFmtId="1" fontId="37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167" fontId="10" fillId="0" borderId="0" xfId="0" applyNumberFormat="1" applyFont="1" applyFill="1" applyBorder="1"/>
    <xf numFmtId="0" fontId="46" fillId="0" borderId="0" xfId="0" applyFont="1" applyFill="1" applyBorder="1"/>
    <xf numFmtId="3" fontId="9" fillId="0" borderId="0" xfId="0" applyNumberFormat="1" applyFont="1" applyFill="1"/>
    <xf numFmtId="166" fontId="14" fillId="2" borderId="0" xfId="0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8" xfId="0" applyFont="1" applyFill="1" applyBorder="1"/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7" fontId="9" fillId="2" borderId="39" xfId="0" applyNumberFormat="1" applyFont="1" applyFill="1" applyBorder="1"/>
    <xf numFmtId="0" fontId="14" fillId="2" borderId="2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 vertical="center"/>
    </xf>
    <xf numFmtId="167" fontId="9" fillId="2" borderId="40" xfId="0" applyNumberFormat="1" applyFont="1" applyFill="1" applyBorder="1"/>
    <xf numFmtId="0" fontId="11" fillId="0" borderId="0" xfId="0" applyFont="1" applyFill="1"/>
    <xf numFmtId="0" fontId="9" fillId="2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59" fillId="0" borderId="0" xfId="0" applyFont="1" applyFill="1"/>
    <xf numFmtId="167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3" fontId="31" fillId="2" borderId="0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/>
    </xf>
    <xf numFmtId="3" fontId="33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167" fontId="9" fillId="2" borderId="3" xfId="0" applyNumberFormat="1" applyFont="1" applyFill="1" applyBorder="1"/>
    <xf numFmtId="167" fontId="9" fillId="2" borderId="2" xfId="0" applyNumberFormat="1" applyFont="1" applyFill="1" applyBorder="1"/>
    <xf numFmtId="167" fontId="9" fillId="0" borderId="0" xfId="0" applyNumberFormat="1" applyFont="1" applyFill="1" applyBorder="1"/>
    <xf numFmtId="166" fontId="15" fillId="0" borderId="0" xfId="0" applyNumberFormat="1" applyFont="1" applyFill="1" applyBorder="1" applyAlignment="1">
      <alignment horizontal="center"/>
    </xf>
    <xf numFmtId="0" fontId="66" fillId="0" borderId="0" xfId="7" applyFont="1" applyFill="1"/>
    <xf numFmtId="167" fontId="42" fillId="0" borderId="0" xfId="0" applyNumberFormat="1" applyFont="1" applyFill="1" applyBorder="1" applyAlignment="1">
      <alignment horizontal="center" vertical="center" wrapText="1"/>
    </xf>
    <xf numFmtId="0" fontId="66" fillId="0" borderId="0" xfId="11" applyFont="1" applyFill="1"/>
    <xf numFmtId="0" fontId="66" fillId="0" borderId="0" xfId="12" applyFont="1" applyFill="1"/>
    <xf numFmtId="0" fontId="66" fillId="0" borderId="0" xfId="13" applyFont="1" applyFill="1"/>
    <xf numFmtId="0" fontId="69" fillId="0" borderId="0" xfId="3" applyFont="1" applyFill="1" applyBorder="1" applyAlignment="1">
      <alignment horizontal="right" wrapText="1"/>
    </xf>
    <xf numFmtId="0" fontId="67" fillId="0" borderId="0" xfId="2" applyFont="1" applyFill="1" applyBorder="1" applyAlignment="1">
      <alignment horizontal="right" wrapText="1"/>
    </xf>
    <xf numFmtId="0" fontId="65" fillId="0" borderId="0" xfId="14" applyFill="1"/>
    <xf numFmtId="0" fontId="65" fillId="0" borderId="0" xfId="15" applyFill="1"/>
    <xf numFmtId="0" fontId="69" fillId="0" borderId="0" xfId="4" applyFont="1" applyFill="1" applyBorder="1" applyAlignment="1">
      <alignment horizontal="right" wrapText="1"/>
    </xf>
    <xf numFmtId="0" fontId="66" fillId="0" borderId="0" xfId="16" applyFont="1" applyFill="1"/>
    <xf numFmtId="0" fontId="66" fillId="0" borderId="0" xfId="8" applyFont="1" applyFill="1"/>
    <xf numFmtId="0" fontId="42" fillId="0" borderId="0" xfId="17" applyFont="1" applyFill="1" applyBorder="1" applyAlignment="1">
      <alignment horizontal="left" wrapText="1"/>
    </xf>
    <xf numFmtId="0" fontId="66" fillId="0" borderId="0" xfId="10" applyFont="1" applyFill="1"/>
    <xf numFmtId="0" fontId="66" fillId="0" borderId="0" xfId="9" applyFont="1" applyFill="1"/>
    <xf numFmtId="0" fontId="70" fillId="0" borderId="0" xfId="5" applyFont="1" applyFill="1" applyBorder="1" applyAlignment="1">
      <alignment horizontal="right" wrapText="1"/>
    </xf>
    <xf numFmtId="0" fontId="68" fillId="0" borderId="0" xfId="8" applyFont="1" applyFill="1"/>
    <xf numFmtId="0" fontId="11" fillId="0" borderId="0" xfId="0" applyFont="1" applyFill="1" applyBorder="1"/>
    <xf numFmtId="0" fontId="68" fillId="0" borderId="0" xfId="10" applyFont="1" applyFill="1"/>
    <xf numFmtId="0" fontId="68" fillId="0" borderId="0" xfId="9" applyFont="1" applyFill="1"/>
    <xf numFmtId="2" fontId="9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166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/>
    <xf numFmtId="166" fontId="10" fillId="0" borderId="0" xfId="0" applyNumberFormat="1" applyFont="1" applyFill="1" applyBorder="1"/>
    <xf numFmtId="0" fontId="9" fillId="0" borderId="0" xfId="0" applyFont="1" applyFill="1" applyBorder="1" applyAlignment="1"/>
    <xf numFmtId="0" fontId="4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/>
    <xf numFmtId="0" fontId="49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justify"/>
    </xf>
    <xf numFmtId="0" fontId="45" fillId="0" borderId="0" xfId="0" applyFont="1" applyFill="1"/>
    <xf numFmtId="166" fontId="14" fillId="0" borderId="59" xfId="0" applyNumberFormat="1" applyFont="1" applyFill="1" applyBorder="1" applyAlignment="1">
      <alignment horizontal="center" vertical="center"/>
    </xf>
    <xf numFmtId="0" fontId="63" fillId="0" borderId="0" xfId="0" applyFont="1" applyFill="1" applyAlignment="1"/>
    <xf numFmtId="0" fontId="26" fillId="0" borderId="0" xfId="0" applyFont="1" applyFill="1" applyAlignment="1"/>
    <xf numFmtId="0" fontId="57" fillId="0" borderId="0" xfId="0" applyFont="1" applyFill="1"/>
    <xf numFmtId="0" fontId="28" fillId="0" borderId="0" xfId="0" applyFont="1" applyFill="1" applyAlignment="1"/>
    <xf numFmtId="49" fontId="28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/>
    <xf numFmtId="3" fontId="1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justify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14" fillId="0" borderId="0" xfId="19" applyFont="1" applyFill="1"/>
    <xf numFmtId="0" fontId="8" fillId="0" borderId="0" xfId="19" applyFill="1"/>
    <xf numFmtId="0" fontId="13" fillId="0" borderId="32" xfId="19" applyFont="1" applyFill="1" applyBorder="1" applyAlignment="1">
      <alignment horizontal="center" vertical="center"/>
    </xf>
    <xf numFmtId="0" fontId="13" fillId="0" borderId="32" xfId="19" applyFont="1" applyFill="1" applyBorder="1" applyAlignment="1">
      <alignment horizontal="center" vertical="center" wrapText="1"/>
    </xf>
    <xf numFmtId="0" fontId="8" fillId="0" borderId="0" xfId="19" applyFont="1" applyFill="1"/>
    <xf numFmtId="3" fontId="14" fillId="0" borderId="3" xfId="19" applyNumberFormat="1" applyFont="1" applyFill="1" applyBorder="1" applyAlignment="1">
      <alignment horizontal="center"/>
    </xf>
    <xf numFmtId="0" fontId="9" fillId="0" borderId="0" xfId="19" applyFont="1" applyFill="1"/>
    <xf numFmtId="0" fontId="58" fillId="0" borderId="32" xfId="19" applyFont="1" applyFill="1" applyBorder="1" applyAlignment="1">
      <alignment horizontal="center" wrapText="1"/>
    </xf>
    <xf numFmtId="0" fontId="13" fillId="0" borderId="52" xfId="19" applyFont="1" applyFill="1" applyBorder="1" applyAlignment="1">
      <alignment horizontal="center" vertical="center"/>
    </xf>
    <xf numFmtId="0" fontId="13" fillId="0" borderId="0" xfId="19" applyFont="1" applyFill="1" applyBorder="1"/>
    <xf numFmtId="0" fontId="14" fillId="0" borderId="1" xfId="19" applyFont="1" applyFill="1" applyBorder="1" applyAlignment="1">
      <alignment horizontal="center"/>
    </xf>
    <xf numFmtId="0" fontId="14" fillId="0" borderId="3" xfId="19" applyFont="1" applyFill="1" applyBorder="1" applyAlignment="1">
      <alignment horizontal="center"/>
    </xf>
    <xf numFmtId="0" fontId="14" fillId="0" borderId="39" xfId="19" applyFont="1" applyFill="1" applyBorder="1" applyAlignment="1">
      <alignment horizontal="center"/>
    </xf>
    <xf numFmtId="0" fontId="31" fillId="0" borderId="0" xfId="19" applyFont="1" applyFill="1" applyBorder="1" applyAlignment="1">
      <alignment wrapText="1"/>
    </xf>
    <xf numFmtId="0" fontId="77" fillId="0" borderId="39" xfId="19" applyFont="1" applyFill="1" applyBorder="1" applyAlignment="1">
      <alignment horizontal="center"/>
    </xf>
    <xf numFmtId="0" fontId="14" fillId="0" borderId="0" xfId="19" applyFont="1" applyFill="1" applyBorder="1"/>
    <xf numFmtId="3" fontId="14" fillId="0" borderId="39" xfId="19" applyNumberFormat="1" applyFont="1" applyFill="1" applyBorder="1" applyAlignment="1">
      <alignment horizontal="center"/>
    </xf>
    <xf numFmtId="3" fontId="77" fillId="0" borderId="39" xfId="19" applyNumberFormat="1" applyFont="1" applyFill="1" applyBorder="1" applyAlignment="1">
      <alignment horizontal="center"/>
    </xf>
    <xf numFmtId="0" fontId="14" fillId="0" borderId="2" xfId="19" applyFont="1" applyFill="1" applyBorder="1" applyAlignment="1">
      <alignment horizontal="center"/>
    </xf>
    <xf numFmtId="49" fontId="14" fillId="0" borderId="2" xfId="19" applyNumberFormat="1" applyFont="1" applyFill="1" applyBorder="1" applyAlignment="1">
      <alignment horizontal="center"/>
    </xf>
    <xf numFmtId="3" fontId="77" fillId="0" borderId="40" xfId="19" applyNumberFormat="1" applyFont="1" applyFill="1" applyBorder="1" applyAlignment="1">
      <alignment horizontal="center"/>
    </xf>
    <xf numFmtId="0" fontId="13" fillId="0" borderId="1" xfId="19" applyFont="1" applyFill="1" applyBorder="1"/>
    <xf numFmtId="0" fontId="14" fillId="0" borderId="3" xfId="19" applyNumberFormat="1" applyFont="1" applyFill="1" applyBorder="1" applyAlignment="1">
      <alignment horizontal="center"/>
    </xf>
    <xf numFmtId="3" fontId="14" fillId="0" borderId="38" xfId="19" applyNumberFormat="1" applyFont="1" applyFill="1" applyBorder="1" applyAlignment="1">
      <alignment horizontal="center"/>
    </xf>
    <xf numFmtId="0" fontId="31" fillId="0" borderId="3" xfId="19" applyFont="1" applyFill="1" applyBorder="1" applyAlignment="1">
      <alignment horizontal="left"/>
    </xf>
    <xf numFmtId="0" fontId="34" fillId="0" borderId="3" xfId="19" applyFont="1" applyFill="1" applyBorder="1" applyAlignment="1">
      <alignment horizontal="center"/>
    </xf>
    <xf numFmtId="0" fontId="31" fillId="0" borderId="3" xfId="19" applyFont="1" applyFill="1" applyBorder="1" applyAlignment="1">
      <alignment horizontal="left" vertical="top" wrapText="1"/>
    </xf>
    <xf numFmtId="0" fontId="34" fillId="0" borderId="3" xfId="19" applyFont="1" applyFill="1" applyBorder="1" applyAlignment="1">
      <alignment horizontal="center" vertical="center"/>
    </xf>
    <xf numFmtId="0" fontId="14" fillId="0" borderId="3" xfId="19" applyNumberFormat="1" applyFont="1" applyFill="1" applyBorder="1" applyAlignment="1">
      <alignment horizontal="center" vertical="center"/>
    </xf>
    <xf numFmtId="49" fontId="14" fillId="0" borderId="3" xfId="19" applyNumberFormat="1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horizontal="left" vertical="center" wrapText="1"/>
    </xf>
    <xf numFmtId="0" fontId="31" fillId="0" borderId="2" xfId="19" applyFont="1" applyFill="1" applyBorder="1" applyAlignment="1">
      <alignment horizontal="left"/>
    </xf>
    <xf numFmtId="0" fontId="14" fillId="0" borderId="40" xfId="19" applyFont="1" applyFill="1" applyBorder="1" applyAlignment="1">
      <alignment horizontal="center"/>
    </xf>
    <xf numFmtId="0" fontId="34" fillId="0" borderId="2" xfId="19" applyFont="1" applyFill="1" applyBorder="1" applyAlignment="1">
      <alignment horizontal="center"/>
    </xf>
    <xf numFmtId="0" fontId="30" fillId="0" borderId="38" xfId="19" applyFont="1" applyFill="1" applyBorder="1"/>
    <xf numFmtId="0" fontId="8" fillId="0" borderId="10" xfId="19" applyFill="1" applyBorder="1"/>
    <xf numFmtId="0" fontId="9" fillId="0" borderId="1" xfId="19" applyFont="1" applyFill="1" applyBorder="1"/>
    <xf numFmtId="0" fontId="9" fillId="0" borderId="10" xfId="19" applyFont="1" applyFill="1" applyBorder="1"/>
    <xf numFmtId="0" fontId="77" fillId="0" borderId="1" xfId="19" applyFont="1" applyFill="1" applyBorder="1"/>
    <xf numFmtId="0" fontId="31" fillId="0" borderId="39" xfId="19" applyFont="1" applyFill="1" applyBorder="1"/>
    <xf numFmtId="0" fontId="14" fillId="0" borderId="0" xfId="19" applyFont="1" applyFill="1" applyBorder="1" applyAlignment="1">
      <alignment horizontal="center"/>
    </xf>
    <xf numFmtId="3" fontId="14" fillId="0" borderId="2" xfId="19" applyNumberFormat="1" applyFont="1" applyFill="1" applyBorder="1" applyAlignment="1">
      <alignment horizontal="center"/>
    </xf>
    <xf numFmtId="3" fontId="77" fillId="0" borderId="3" xfId="19" applyNumberFormat="1" applyFont="1" applyFill="1" applyBorder="1" applyAlignment="1">
      <alignment horizontal="center"/>
    </xf>
    <xf numFmtId="0" fontId="30" fillId="0" borderId="38" xfId="19" applyFont="1" applyFill="1" applyBorder="1" applyAlignment="1">
      <alignment vertical="center" wrapText="1"/>
    </xf>
    <xf numFmtId="0" fontId="14" fillId="0" borderId="32" xfId="19" applyFont="1" applyFill="1" applyBorder="1" applyAlignment="1">
      <alignment horizontal="center"/>
    </xf>
    <xf numFmtId="0" fontId="31" fillId="0" borderId="39" xfId="19" applyFont="1" applyFill="1" applyBorder="1" applyAlignment="1">
      <alignment vertical="center" wrapText="1"/>
    </xf>
    <xf numFmtId="0" fontId="22" fillId="0" borderId="3" xfId="19" applyFont="1" applyFill="1" applyBorder="1" applyAlignment="1">
      <alignment horizontal="center"/>
    </xf>
    <xf numFmtId="0" fontId="31" fillId="0" borderId="40" xfId="19" applyFont="1" applyFill="1" applyBorder="1" applyAlignment="1">
      <alignment vertical="center" wrapText="1"/>
    </xf>
    <xf numFmtId="0" fontId="22" fillId="0" borderId="2" xfId="19" applyFont="1" applyFill="1" applyBorder="1" applyAlignment="1">
      <alignment horizontal="center" vertical="center"/>
    </xf>
    <xf numFmtId="0" fontId="8" fillId="0" borderId="1" xfId="19" applyFill="1" applyBorder="1"/>
    <xf numFmtId="0" fontId="77" fillId="0" borderId="3" xfId="19" applyFont="1" applyFill="1" applyBorder="1" applyAlignment="1">
      <alignment horizontal="center"/>
    </xf>
    <xf numFmtId="0" fontId="77" fillId="0" borderId="2" xfId="19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/>
    </xf>
    <xf numFmtId="0" fontId="14" fillId="0" borderId="3" xfId="19" applyFont="1" applyFill="1" applyBorder="1"/>
    <xf numFmtId="49" fontId="77" fillId="0" borderId="3" xfId="19" applyNumberFormat="1" applyFont="1" applyFill="1" applyBorder="1" applyAlignment="1">
      <alignment horizontal="center"/>
    </xf>
    <xf numFmtId="0" fontId="14" fillId="0" borderId="2" xfId="19" applyFont="1" applyFill="1" applyBorder="1"/>
    <xf numFmtId="49" fontId="77" fillId="0" borderId="2" xfId="19" applyNumberFormat="1" applyFont="1" applyFill="1" applyBorder="1" applyAlignment="1">
      <alignment horizontal="center"/>
    </xf>
    <xf numFmtId="0" fontId="14" fillId="0" borderId="10" xfId="19" applyFont="1" applyFill="1" applyBorder="1" applyAlignment="1">
      <alignment horizontal="center"/>
    </xf>
    <xf numFmtId="49" fontId="14" fillId="0" borderId="3" xfId="19" applyNumberFormat="1" applyFont="1" applyFill="1" applyBorder="1" applyAlignment="1">
      <alignment horizontal="center"/>
    </xf>
    <xf numFmtId="0" fontId="14" fillId="0" borderId="3" xfId="19" applyFont="1" applyFill="1" applyBorder="1" applyAlignment="1">
      <alignment vertical="center" wrapText="1"/>
    </xf>
    <xf numFmtId="0" fontId="14" fillId="0" borderId="0" xfId="19" applyFont="1" applyFill="1" applyBorder="1" applyAlignment="1">
      <alignment horizontal="center" vertical="center"/>
    </xf>
    <xf numFmtId="49" fontId="77" fillId="0" borderId="3" xfId="19" applyNumberFormat="1" applyFont="1" applyFill="1" applyBorder="1" applyAlignment="1">
      <alignment horizontal="center" vertical="center"/>
    </xf>
    <xf numFmtId="0" fontId="14" fillId="0" borderId="3" xfId="19" applyFont="1" applyFill="1" applyBorder="1" applyAlignment="1">
      <alignment horizontal="left"/>
    </xf>
    <xf numFmtId="0" fontId="13" fillId="0" borderId="32" xfId="19" applyFont="1" applyFill="1" applyBorder="1" applyAlignment="1">
      <alignment vertical="center" wrapText="1"/>
    </xf>
    <xf numFmtId="0" fontId="14" fillId="0" borderId="50" xfId="19" applyFont="1" applyFill="1" applyBorder="1" applyAlignment="1">
      <alignment horizontal="center"/>
    </xf>
    <xf numFmtId="0" fontId="14" fillId="0" borderId="32" xfId="19" applyNumberFormat="1" applyFont="1" applyFill="1" applyBorder="1" applyAlignment="1">
      <alignment horizontal="center"/>
    </xf>
    <xf numFmtId="49" fontId="77" fillId="0" borderId="32" xfId="19" applyNumberFormat="1" applyFont="1" applyFill="1" applyBorder="1" applyAlignment="1">
      <alignment horizontal="center"/>
    </xf>
    <xf numFmtId="0" fontId="13" fillId="0" borderId="32" xfId="19" applyFont="1" applyFill="1" applyBorder="1"/>
    <xf numFmtId="0" fontId="77" fillId="0" borderId="32" xfId="19" applyFont="1" applyFill="1" applyBorder="1" applyAlignment="1">
      <alignment horizontal="center"/>
    </xf>
    <xf numFmtId="0" fontId="13" fillId="0" borderId="1" xfId="19" applyFont="1" applyFill="1" applyBorder="1" applyAlignment="1">
      <alignment wrapText="1"/>
    </xf>
    <xf numFmtId="0" fontId="14" fillId="0" borderId="5" xfId="19" applyFont="1" applyFill="1" applyBorder="1" applyAlignment="1">
      <alignment horizontal="center" vertical="center"/>
    </xf>
    <xf numFmtId="0" fontId="34" fillId="0" borderId="1" xfId="19" applyFont="1" applyFill="1" applyBorder="1" applyAlignment="1">
      <alignment horizontal="center" vertical="center"/>
    </xf>
    <xf numFmtId="0" fontId="78" fillId="0" borderId="1" xfId="19" applyFont="1" applyFill="1" applyBorder="1"/>
    <xf numFmtId="0" fontId="13" fillId="0" borderId="1" xfId="19" applyFont="1" applyFill="1" applyBorder="1" applyAlignment="1">
      <alignment vertical="center"/>
    </xf>
    <xf numFmtId="0" fontId="14" fillId="0" borderId="3" xfId="19" applyFont="1" applyFill="1" applyBorder="1" applyAlignment="1">
      <alignment vertical="center"/>
    </xf>
    <xf numFmtId="0" fontId="14" fillId="0" borderId="3" xfId="19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vertical="center"/>
    </xf>
    <xf numFmtId="0" fontId="31" fillId="0" borderId="3" xfId="19" applyFont="1" applyFill="1" applyBorder="1" applyAlignment="1">
      <alignment vertical="center" wrapText="1"/>
    </xf>
    <xf numFmtId="0" fontId="77" fillId="0" borderId="3" xfId="19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vertical="center" wrapText="1"/>
    </xf>
    <xf numFmtId="0" fontId="31" fillId="0" borderId="3" xfId="19" applyFont="1" applyFill="1" applyBorder="1" applyAlignment="1">
      <alignment horizontal="center" vertical="center"/>
    </xf>
    <xf numFmtId="0" fontId="39" fillId="0" borderId="3" xfId="19" applyFont="1" applyFill="1" applyBorder="1" applyAlignment="1">
      <alignment horizontal="left" vertical="center" wrapText="1"/>
    </xf>
    <xf numFmtId="0" fontId="39" fillId="0" borderId="3" xfId="19" applyFont="1" applyFill="1" applyBorder="1" applyAlignment="1">
      <alignment vertical="center"/>
    </xf>
    <xf numFmtId="0" fontId="39" fillId="0" borderId="2" xfId="19" applyFont="1" applyFill="1" applyBorder="1" applyAlignment="1">
      <alignment vertical="center" wrapText="1"/>
    </xf>
    <xf numFmtId="0" fontId="14" fillId="0" borderId="2" xfId="19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horizontal="left"/>
    </xf>
    <xf numFmtId="0" fontId="34" fillId="0" borderId="3" xfId="19" applyFont="1" applyFill="1" applyBorder="1" applyAlignment="1">
      <alignment horizontal="left"/>
    </xf>
    <xf numFmtId="0" fontId="34" fillId="0" borderId="3" xfId="19" applyFont="1" applyFill="1" applyBorder="1"/>
    <xf numFmtId="0" fontId="14" fillId="0" borderId="13" xfId="19" applyFont="1" applyFill="1" applyBorder="1" applyAlignment="1">
      <alignment horizontal="center"/>
    </xf>
    <xf numFmtId="0" fontId="30" fillId="0" borderId="67" xfId="19" applyFont="1" applyFill="1" applyBorder="1" applyAlignment="1">
      <alignment horizontal="left"/>
    </xf>
    <xf numFmtId="0" fontId="14" fillId="0" borderId="54" xfId="19" applyFont="1" applyFill="1" applyBorder="1" applyAlignment="1">
      <alignment horizontal="center"/>
    </xf>
    <xf numFmtId="0" fontId="14" fillId="0" borderId="67" xfId="19" applyFont="1" applyFill="1" applyBorder="1" applyAlignment="1">
      <alignment horizontal="center"/>
    </xf>
    <xf numFmtId="0" fontId="77" fillId="0" borderId="67" xfId="19" applyFont="1" applyFill="1" applyBorder="1" applyAlignment="1">
      <alignment horizontal="center"/>
    </xf>
    <xf numFmtId="0" fontId="34" fillId="0" borderId="0" xfId="19" applyFont="1" applyFill="1"/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/>
    </xf>
    <xf numFmtId="167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3" fontId="14" fillId="0" borderId="0" xfId="0" applyNumberFormat="1" applyFont="1" applyFill="1" applyBorder="1" applyAlignment="1">
      <alignment horizontal="center" vertical="center"/>
    </xf>
    <xf numFmtId="11" fontId="31" fillId="0" borderId="39" xfId="19" applyNumberFormat="1" applyFont="1" applyFill="1" applyBorder="1"/>
    <xf numFmtId="3" fontId="13" fillId="2" borderId="38" xfId="0" applyNumberFormat="1" applyFont="1" applyFill="1" applyBorder="1" applyAlignment="1">
      <alignment horizontal="center" vertical="center"/>
    </xf>
    <xf numFmtId="3" fontId="14" fillId="2" borderId="39" xfId="0" applyNumberFormat="1" applyFont="1" applyFill="1" applyBorder="1" applyAlignment="1">
      <alignment horizontal="center" vertical="center"/>
    </xf>
    <xf numFmtId="3" fontId="31" fillId="2" borderId="39" xfId="0" applyNumberFormat="1" applyFont="1" applyFill="1" applyBorder="1" applyAlignment="1">
      <alignment horizontal="center" vertical="center"/>
    </xf>
    <xf numFmtId="3" fontId="31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14" fillId="0" borderId="2" xfId="0" applyFont="1" applyFill="1" applyBorder="1"/>
    <xf numFmtId="0" fontId="15" fillId="3" borderId="59" xfId="0" applyFont="1" applyFill="1" applyBorder="1" applyAlignment="1">
      <alignment horizontal="center"/>
    </xf>
    <xf numFmtId="167" fontId="10" fillId="3" borderId="59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166" fontId="31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vertical="center" wrapText="1"/>
    </xf>
    <xf numFmtId="2" fontId="15" fillId="0" borderId="3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wrapText="1"/>
    </xf>
    <xf numFmtId="166" fontId="14" fillId="0" borderId="3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2" fontId="12" fillId="0" borderId="0" xfId="0" applyNumberFormat="1" applyFont="1" applyFill="1" applyAlignment="1">
      <alignment horizontal="center"/>
    </xf>
    <xf numFmtId="2" fontId="40" fillId="0" borderId="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/>
    </xf>
    <xf numFmtId="2" fontId="6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13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5" xfId="0" applyFont="1" applyFill="1" applyBorder="1"/>
    <xf numFmtId="0" fontId="14" fillId="0" borderId="31" xfId="0" applyFont="1" applyFill="1" applyBorder="1" applyAlignment="1">
      <alignment horizontal="left"/>
    </xf>
    <xf numFmtId="3" fontId="59" fillId="0" borderId="3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9" fillId="0" borderId="3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3" fillId="0" borderId="32" xfId="0" applyFont="1" applyFill="1" applyBorder="1"/>
    <xf numFmtId="0" fontId="12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/>
    </xf>
    <xf numFmtId="3" fontId="14" fillId="0" borderId="12" xfId="19" applyNumberFormat="1" applyFont="1" applyFill="1" applyBorder="1" applyAlignment="1">
      <alignment horizontal="center"/>
    </xf>
    <xf numFmtId="3" fontId="14" fillId="0" borderId="13" xfId="19" applyNumberFormat="1" applyFont="1" applyFill="1" applyBorder="1" applyAlignment="1">
      <alignment horizontal="center"/>
    </xf>
    <xf numFmtId="0" fontId="14" fillId="0" borderId="16" xfId="19" applyFont="1" applyFill="1" applyBorder="1" applyAlignment="1">
      <alignment horizontal="center"/>
    </xf>
    <xf numFmtId="3" fontId="14" fillId="0" borderId="14" xfId="19" applyNumberFormat="1" applyFont="1" applyFill="1" applyBorder="1" applyAlignment="1">
      <alignment horizontal="center"/>
    </xf>
    <xf numFmtId="3" fontId="14" fillId="0" borderId="16" xfId="19" applyNumberFormat="1" applyFont="1" applyFill="1" applyBorder="1" applyAlignment="1">
      <alignment horizontal="center"/>
    </xf>
    <xf numFmtId="3" fontId="14" fillId="0" borderId="67" xfId="19" applyNumberFormat="1" applyFont="1" applyFill="1" applyBorder="1" applyAlignment="1">
      <alignment horizontal="center"/>
    </xf>
    <xf numFmtId="3" fontId="14" fillId="0" borderId="54" xfId="19" applyNumberFormat="1" applyFont="1" applyFill="1" applyBorder="1" applyAlignment="1">
      <alignment horizontal="center"/>
    </xf>
    <xf numFmtId="0" fontId="14" fillId="0" borderId="21" xfId="19" applyFont="1" applyFill="1" applyBorder="1" applyAlignment="1">
      <alignment horizontal="center"/>
    </xf>
    <xf numFmtId="0" fontId="14" fillId="0" borderId="22" xfId="19" applyFont="1" applyFill="1" applyBorder="1" applyAlignment="1">
      <alignment horizontal="center"/>
    </xf>
    <xf numFmtId="2" fontId="24" fillId="0" borderId="0" xfId="0" applyNumberFormat="1" applyFont="1" applyFill="1" applyAlignment="1"/>
    <xf numFmtId="2" fontId="15" fillId="0" borderId="55" xfId="0" applyNumberFormat="1" applyFont="1" applyFill="1" applyBorder="1" applyAlignment="1">
      <alignment horizontal="center" vertical="center"/>
    </xf>
    <xf numFmtId="3" fontId="14" fillId="2" borderId="60" xfId="0" applyNumberFormat="1" applyFont="1" applyFill="1" applyBorder="1" applyAlignment="1">
      <alignment horizontal="center" vertical="center"/>
    </xf>
    <xf numFmtId="167" fontId="14" fillId="2" borderId="58" xfId="0" applyNumberFormat="1" applyFont="1" applyFill="1" applyBorder="1" applyAlignment="1">
      <alignment horizontal="center"/>
    </xf>
    <xf numFmtId="0" fontId="9" fillId="2" borderId="59" xfId="0" applyFont="1" applyFill="1" applyBorder="1"/>
    <xf numFmtId="167" fontId="10" fillId="2" borderId="18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 wrapText="1"/>
    </xf>
    <xf numFmtId="167" fontId="14" fillId="2" borderId="60" xfId="0" applyNumberFormat="1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166" fontId="10" fillId="2" borderId="59" xfId="0" applyNumberFormat="1" applyFont="1" applyFill="1" applyBorder="1" applyAlignment="1">
      <alignment horizontal="center"/>
    </xf>
    <xf numFmtId="166" fontId="10" fillId="2" borderId="59" xfId="0" applyNumberFormat="1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/>
    </xf>
    <xf numFmtId="166" fontId="10" fillId="2" borderId="65" xfId="0" applyNumberFormat="1" applyFont="1" applyFill="1" applyBorder="1" applyAlignment="1">
      <alignment horizontal="center"/>
    </xf>
    <xf numFmtId="167" fontId="10" fillId="2" borderId="68" xfId="0" applyNumberFormat="1" applyFont="1" applyFill="1" applyBorder="1" applyAlignment="1">
      <alignment horizontal="center"/>
    </xf>
    <xf numFmtId="166" fontId="9" fillId="2" borderId="59" xfId="0" applyNumberFormat="1" applyFont="1" applyFill="1" applyBorder="1"/>
    <xf numFmtId="166" fontId="15" fillId="2" borderId="0" xfId="0" applyNumberFormat="1" applyFont="1" applyFill="1" applyBorder="1" applyAlignment="1">
      <alignment horizontal="center"/>
    </xf>
    <xf numFmtId="0" fontId="35" fillId="2" borderId="59" xfId="0" applyFont="1" applyFill="1" applyBorder="1" applyAlignment="1">
      <alignment horizontal="left" wrapText="1"/>
    </xf>
    <xf numFmtId="4" fontId="9" fillId="2" borderId="59" xfId="0" applyNumberFormat="1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169" fontId="9" fillId="2" borderId="59" xfId="0" applyNumberFormat="1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left" vertical="center" wrapText="1"/>
    </xf>
    <xf numFmtId="2" fontId="9" fillId="2" borderId="59" xfId="0" applyNumberFormat="1" applyFont="1" applyFill="1" applyBorder="1" applyAlignment="1">
      <alignment horizontal="center" vertical="center"/>
    </xf>
    <xf numFmtId="2" fontId="9" fillId="2" borderId="0" xfId="0" applyNumberFormat="1" applyFont="1" applyFill="1"/>
    <xf numFmtId="0" fontId="27" fillId="2" borderId="59" xfId="0" applyFont="1" applyFill="1" applyBorder="1" applyAlignment="1">
      <alignment horizontal="left" vertical="center"/>
    </xf>
    <xf numFmtId="0" fontId="27" fillId="2" borderId="59" xfId="0" applyFont="1" applyFill="1" applyBorder="1" applyAlignment="1">
      <alignment vertical="center"/>
    </xf>
    <xf numFmtId="0" fontId="10" fillId="2" borderId="59" xfId="0" applyFont="1" applyFill="1" applyBorder="1"/>
    <xf numFmtId="0" fontId="59" fillId="2" borderId="59" xfId="0" applyFont="1" applyFill="1" applyBorder="1"/>
    <xf numFmtId="4" fontId="11" fillId="2" borderId="59" xfId="0" applyNumberFormat="1" applyFont="1" applyFill="1" applyBorder="1" applyAlignment="1">
      <alignment horizontal="center" vertical="center"/>
    </xf>
    <xf numFmtId="2" fontId="11" fillId="2" borderId="59" xfId="0" applyNumberFormat="1" applyFont="1" applyFill="1" applyBorder="1" applyAlignment="1">
      <alignment horizontal="center" vertical="center"/>
    </xf>
    <xf numFmtId="167" fontId="9" fillId="2" borderId="59" xfId="0" applyNumberFormat="1" applyFont="1" applyFill="1" applyBorder="1" applyAlignment="1">
      <alignment horizontal="center" vertical="center"/>
    </xf>
    <xf numFmtId="0" fontId="9" fillId="2" borderId="12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left" vertical="center" wrapText="1"/>
    </xf>
    <xf numFmtId="166" fontId="9" fillId="2" borderId="17" xfId="0" applyNumberFormat="1" applyFont="1" applyFill="1" applyBorder="1" applyAlignment="1">
      <alignment horizontal="center" vertical="center"/>
    </xf>
    <xf numFmtId="166" fontId="9" fillId="2" borderId="20" xfId="0" applyNumberFormat="1" applyFont="1" applyFill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vertical="center"/>
    </xf>
    <xf numFmtId="0" fontId="27" fillId="2" borderId="67" xfId="0" applyFont="1" applyFill="1" applyBorder="1" applyAlignment="1">
      <alignment horizontal="left" vertical="center"/>
    </xf>
    <xf numFmtId="166" fontId="9" fillId="2" borderId="44" xfId="0" applyNumberFormat="1" applyFont="1" applyFill="1" applyBorder="1" applyAlignment="1">
      <alignment horizontal="center" vertical="center"/>
    </xf>
    <xf numFmtId="166" fontId="9" fillId="2" borderId="75" xfId="0" applyNumberFormat="1" applyFont="1" applyFill="1" applyBorder="1" applyAlignment="1">
      <alignment horizontal="center" vertical="center"/>
    </xf>
    <xf numFmtId="166" fontId="9" fillId="2" borderId="68" xfId="0" applyNumberFormat="1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/>
    </xf>
    <xf numFmtId="166" fontId="9" fillId="2" borderId="59" xfId="0" applyNumberFormat="1" applyFont="1" applyFill="1" applyBorder="1" applyAlignment="1">
      <alignment horizontal="center" vertical="center"/>
    </xf>
    <xf numFmtId="166" fontId="9" fillId="2" borderId="59" xfId="0" applyNumberFormat="1" applyFont="1" applyFill="1" applyBorder="1" applyAlignment="1">
      <alignment horizontal="center"/>
    </xf>
    <xf numFmtId="167" fontId="9" fillId="2" borderId="59" xfId="0" applyNumberFormat="1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50" xfId="0" applyFont="1" applyFill="1" applyBorder="1" applyAlignment="1">
      <alignment horizontal="center" wrapText="1" shrinkToFit="1"/>
    </xf>
    <xf numFmtId="0" fontId="10" fillId="2" borderId="32" xfId="0" applyFont="1" applyFill="1" applyBorder="1" applyAlignment="1">
      <alignment horizontal="center" vertical="center"/>
    </xf>
    <xf numFmtId="0" fontId="10" fillId="2" borderId="22" xfId="0" applyFont="1" applyFill="1" applyBorder="1"/>
    <xf numFmtId="167" fontId="10" fillId="2" borderId="21" xfId="0" applyNumberFormat="1" applyFont="1" applyFill="1" applyBorder="1"/>
    <xf numFmtId="167" fontId="10" fillId="2" borderId="22" xfId="0" applyNumberFormat="1" applyFont="1" applyFill="1" applyBorder="1"/>
    <xf numFmtId="0" fontId="10" fillId="2" borderId="14" xfId="0" applyFont="1" applyFill="1" applyBorder="1"/>
    <xf numFmtId="167" fontId="10" fillId="2" borderId="16" xfId="0" applyNumberFormat="1" applyFont="1" applyFill="1" applyBorder="1"/>
    <xf numFmtId="167" fontId="10" fillId="2" borderId="14" xfId="0" applyNumberFormat="1" applyFont="1" applyFill="1" applyBorder="1"/>
    <xf numFmtId="0" fontId="10" fillId="2" borderId="16" xfId="0" applyFont="1" applyFill="1" applyBorder="1"/>
    <xf numFmtId="0" fontId="10" fillId="2" borderId="67" xfId="0" applyFont="1" applyFill="1" applyBorder="1"/>
    <xf numFmtId="0" fontId="10" fillId="2" borderId="54" xfId="0" applyFont="1" applyFill="1" applyBorder="1"/>
    <xf numFmtId="167" fontId="10" fillId="2" borderId="67" xfId="0" applyNumberFormat="1" applyFont="1" applyFill="1" applyBorder="1"/>
    <xf numFmtId="3" fontId="31" fillId="2" borderId="0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 wrapText="1"/>
    </xf>
    <xf numFmtId="167" fontId="14" fillId="0" borderId="3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66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67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75" fillId="0" borderId="67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39" fillId="0" borderId="14" xfId="0" applyNumberFormat="1" applyFont="1" applyFill="1" applyBorder="1" applyAlignment="1">
      <alignment horizontal="center" vertical="center"/>
    </xf>
    <xf numFmtId="167" fontId="10" fillId="5" borderId="59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14" fontId="9" fillId="0" borderId="60" xfId="0" applyNumberFormat="1" applyFont="1" applyFill="1" applyBorder="1" applyAlignment="1">
      <alignment vertical="center"/>
    </xf>
    <xf numFmtId="14" fontId="9" fillId="0" borderId="58" xfId="0" applyNumberFormat="1" applyFont="1" applyFill="1" applyBorder="1" applyAlignment="1">
      <alignment vertical="center"/>
    </xf>
    <xf numFmtId="14" fontId="9" fillId="0" borderId="12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3" fontId="14" fillId="0" borderId="59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/>
    </xf>
    <xf numFmtId="3" fontId="14" fillId="0" borderId="65" xfId="0" applyNumberFormat="1" applyFont="1" applyFill="1" applyBorder="1" applyAlignment="1">
      <alignment horizontal="center" vertical="center"/>
    </xf>
    <xf numFmtId="3" fontId="14" fillId="0" borderId="68" xfId="0" applyNumberFormat="1" applyFont="1" applyFill="1" applyBorder="1" applyAlignment="1">
      <alignment horizontal="center" vertical="center"/>
    </xf>
    <xf numFmtId="0" fontId="14" fillId="0" borderId="38" xfId="19" applyFont="1" applyFill="1" applyBorder="1" applyAlignment="1">
      <alignment horizontal="center"/>
    </xf>
    <xf numFmtId="0" fontId="34" fillId="0" borderId="1" xfId="19" applyFont="1" applyFill="1" applyBorder="1" applyAlignment="1">
      <alignment horizontal="center"/>
    </xf>
    <xf numFmtId="3" fontId="77" fillId="0" borderId="38" xfId="19" applyNumberFormat="1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9" fillId="2" borderId="22" xfId="0" applyFont="1" applyFill="1" applyBorder="1"/>
    <xf numFmtId="0" fontId="9" fillId="2" borderId="4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2" fontId="27" fillId="0" borderId="9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167" fontId="66" fillId="0" borderId="0" xfId="10" applyNumberFormat="1" applyFont="1" applyFill="1" applyBorder="1"/>
    <xf numFmtId="0" fontId="42" fillId="0" borderId="0" xfId="0" applyFont="1" applyFill="1" applyBorder="1" applyAlignment="1">
      <alignment horizontal="left" wrapText="1"/>
    </xf>
    <xf numFmtId="167" fontId="71" fillId="0" borderId="0" xfId="17" applyNumberFormat="1" applyFont="1" applyFill="1" applyBorder="1" applyAlignment="1">
      <alignment horizontal="center" wrapText="1"/>
    </xf>
    <xf numFmtId="0" fontId="14" fillId="0" borderId="39" xfId="19" applyFont="1" applyFill="1" applyBorder="1" applyAlignment="1">
      <alignment horizontal="center" vertical="center"/>
    </xf>
    <xf numFmtId="0" fontId="13" fillId="0" borderId="12" xfId="19" applyFont="1" applyFill="1" applyBorder="1" applyAlignment="1">
      <alignment horizontal="left"/>
    </xf>
    <xf numFmtId="0" fontId="14" fillId="2" borderId="0" xfId="0" applyFont="1" applyFill="1" applyBorder="1"/>
    <xf numFmtId="0" fontId="9" fillId="2" borderId="0" xfId="0" applyFont="1" applyFill="1" applyBorder="1"/>
    <xf numFmtId="0" fontId="14" fillId="2" borderId="0" xfId="0" applyFont="1" applyFill="1"/>
    <xf numFmtId="166" fontId="14" fillId="2" borderId="59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166" fontId="14" fillId="2" borderId="59" xfId="0" applyNumberFormat="1" applyFont="1" applyFill="1" applyBorder="1"/>
    <xf numFmtId="0" fontId="14" fillId="2" borderId="4" xfId="0" applyFont="1" applyFill="1" applyBorder="1"/>
    <xf numFmtId="0" fontId="14" fillId="2" borderId="59" xfId="0" applyFont="1" applyFill="1" applyBorder="1"/>
    <xf numFmtId="0" fontId="13" fillId="2" borderId="31" xfId="0" applyFont="1" applyFill="1" applyBorder="1" applyAlignment="1">
      <alignment horizontal="left"/>
    </xf>
    <xf numFmtId="4" fontId="14" fillId="2" borderId="3" xfId="0" applyNumberFormat="1" applyFont="1" applyFill="1" applyBorder="1"/>
    <xf numFmtId="166" fontId="13" fillId="2" borderId="39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166" fontId="13" fillId="2" borderId="3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166" fontId="14" fillId="2" borderId="59" xfId="0" applyNumberFormat="1" applyFont="1" applyFill="1" applyBorder="1" applyAlignment="1">
      <alignment horizontal="center"/>
    </xf>
    <xf numFmtId="4" fontId="9" fillId="2" borderId="0" xfId="0" applyNumberFormat="1" applyFont="1" applyFill="1"/>
    <xf numFmtId="0" fontId="13" fillId="2" borderId="55" xfId="0" applyFont="1" applyFill="1" applyBorder="1" applyAlignment="1">
      <alignment horizontal="left"/>
    </xf>
    <xf numFmtId="166" fontId="14" fillId="2" borderId="2" xfId="0" applyNumberFormat="1" applyFont="1" applyFill="1" applyBorder="1" applyAlignment="1">
      <alignment horizontal="right"/>
    </xf>
    <xf numFmtId="166" fontId="13" fillId="2" borderId="40" xfId="0" applyNumberFormat="1" applyFont="1" applyFill="1" applyBorder="1" applyAlignment="1">
      <alignment horizontal="center"/>
    </xf>
    <xf numFmtId="167" fontId="10" fillId="5" borderId="19" xfId="0" applyNumberFormat="1" applyFont="1" applyFill="1" applyBorder="1" applyAlignment="1">
      <alignment horizontal="center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167" fontId="14" fillId="0" borderId="32" xfId="0" applyNumberFormat="1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top" wrapText="1"/>
    </xf>
    <xf numFmtId="0" fontId="72" fillId="0" borderId="32" xfId="0" applyFont="1" applyFill="1" applyBorder="1" applyAlignment="1">
      <alignment horizontal="center" vertical="top" wrapText="1"/>
    </xf>
    <xf numFmtId="0" fontId="73" fillId="0" borderId="57" xfId="0" applyFont="1" applyFill="1" applyBorder="1" applyAlignment="1">
      <alignment horizontal="center" vertical="center" wrapText="1"/>
    </xf>
    <xf numFmtId="166" fontId="73" fillId="0" borderId="12" xfId="0" applyNumberFormat="1" applyFont="1" applyFill="1" applyBorder="1" applyAlignment="1">
      <alignment horizontal="center" vertical="center" wrapText="1"/>
    </xf>
    <xf numFmtId="166" fontId="73" fillId="0" borderId="13" xfId="0" applyNumberFormat="1" applyFont="1" applyFill="1" applyBorder="1" applyAlignment="1">
      <alignment horizontal="center" vertical="center" wrapText="1"/>
    </xf>
    <xf numFmtId="166" fontId="73" fillId="0" borderId="41" xfId="0" applyNumberFormat="1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166" fontId="73" fillId="0" borderId="14" xfId="0" applyNumberFormat="1" applyFont="1" applyFill="1" applyBorder="1" applyAlignment="1">
      <alignment horizontal="center" vertical="center" wrapText="1"/>
    </xf>
    <xf numFmtId="166" fontId="73" fillId="0" borderId="16" xfId="0" applyNumberFormat="1" applyFont="1" applyFill="1" applyBorder="1" applyAlignment="1">
      <alignment horizontal="center" vertical="center" wrapText="1"/>
    </xf>
    <xf numFmtId="166" fontId="73" fillId="0" borderId="43" xfId="0" applyNumberFormat="1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166" fontId="73" fillId="0" borderId="23" xfId="0" applyNumberFormat="1" applyFont="1" applyFill="1" applyBorder="1" applyAlignment="1">
      <alignment horizontal="center" vertical="center" wrapText="1"/>
    </xf>
    <xf numFmtId="166" fontId="73" fillId="0" borderId="49" xfId="0" applyNumberFormat="1" applyFont="1" applyFill="1" applyBorder="1" applyAlignment="1">
      <alignment horizontal="center" vertical="center" wrapText="1"/>
    </xf>
    <xf numFmtId="166" fontId="73" fillId="0" borderId="15" xfId="0" applyNumberFormat="1" applyFont="1" applyFill="1" applyBorder="1" applyAlignment="1">
      <alignment horizontal="center" vertical="center" wrapText="1"/>
    </xf>
    <xf numFmtId="166" fontId="73" fillId="0" borderId="22" xfId="0" applyNumberFormat="1" applyFont="1" applyFill="1" applyBorder="1" applyAlignment="1">
      <alignment horizontal="center" vertical="center" wrapText="1"/>
    </xf>
    <xf numFmtId="166" fontId="73" fillId="0" borderId="21" xfId="0" applyNumberFormat="1" applyFont="1" applyFill="1" applyBorder="1" applyAlignment="1">
      <alignment horizontal="center" vertical="center" wrapText="1"/>
    </xf>
    <xf numFmtId="166" fontId="73" fillId="0" borderId="48" xfId="0" applyNumberFormat="1" applyFont="1" applyFill="1" applyBorder="1" applyAlignment="1">
      <alignment horizontal="center" vertical="center" wrapText="1"/>
    </xf>
    <xf numFmtId="166" fontId="73" fillId="0" borderId="67" xfId="0" applyNumberFormat="1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166" fontId="72" fillId="0" borderId="27" xfId="0" applyNumberFormat="1" applyFont="1" applyFill="1" applyBorder="1" applyAlignment="1">
      <alignment horizontal="center" vertical="center" wrapText="1"/>
    </xf>
    <xf numFmtId="166" fontId="72" fillId="0" borderId="32" xfId="0" applyNumberFormat="1" applyFont="1" applyFill="1" applyBorder="1" applyAlignment="1">
      <alignment horizontal="center" vertical="center" wrapText="1"/>
    </xf>
    <xf numFmtId="166" fontId="45" fillId="0" borderId="19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/>
    </xf>
    <xf numFmtId="166" fontId="45" fillId="0" borderId="69" xfId="0" applyNumberFormat="1" applyFont="1" applyFill="1" applyBorder="1" applyAlignment="1">
      <alignment horizontal="center"/>
    </xf>
    <xf numFmtId="4" fontId="45" fillId="0" borderId="61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59" xfId="0" applyFont="1" applyFill="1" applyBorder="1" applyAlignment="1">
      <alignment horizontal="center"/>
    </xf>
    <xf numFmtId="4" fontId="45" fillId="0" borderId="59" xfId="0" applyNumberFormat="1" applyFont="1" applyFill="1" applyBorder="1" applyAlignment="1">
      <alignment horizontal="center"/>
    </xf>
    <xf numFmtId="167" fontId="45" fillId="0" borderId="65" xfId="0" applyNumberFormat="1" applyFont="1" applyFill="1" applyBorder="1" applyAlignment="1">
      <alignment horizontal="center"/>
    </xf>
    <xf numFmtId="166" fontId="45" fillId="0" borderId="59" xfId="0" applyNumberFormat="1" applyFont="1" applyFill="1" applyBorder="1" applyAlignment="1">
      <alignment horizontal="center" vertical="center"/>
    </xf>
    <xf numFmtId="167" fontId="45" fillId="0" borderId="65" xfId="0" applyNumberFormat="1" applyFont="1" applyFill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166" fontId="45" fillId="0" borderId="17" xfId="0" applyNumberFormat="1" applyFont="1" applyFill="1" applyBorder="1" applyAlignment="1">
      <alignment horizontal="center" vertical="center"/>
    </xf>
    <xf numFmtId="4" fontId="45" fillId="0" borderId="17" xfId="0" applyNumberFormat="1" applyFont="1" applyFill="1" applyBorder="1" applyAlignment="1">
      <alignment horizontal="center"/>
    </xf>
    <xf numFmtId="166" fontId="45" fillId="0" borderId="44" xfId="0" applyNumberFormat="1" applyFont="1" applyFill="1" applyBorder="1" applyAlignment="1">
      <alignment horizontal="center" vertical="center"/>
    </xf>
    <xf numFmtId="166" fontId="45" fillId="0" borderId="65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0" fontId="12" fillId="0" borderId="55" xfId="0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 vertical="center"/>
    </xf>
    <xf numFmtId="166" fontId="14" fillId="0" borderId="5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wrapText="1"/>
    </xf>
    <xf numFmtId="0" fontId="14" fillId="0" borderId="31" xfId="0" applyFont="1" applyFill="1" applyBorder="1" applyAlignment="1">
      <alignment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wrapText="1"/>
    </xf>
    <xf numFmtId="166" fontId="14" fillId="0" borderId="55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 wrapText="1"/>
    </xf>
    <xf numFmtId="166" fontId="14" fillId="0" borderId="50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 wrapText="1"/>
    </xf>
    <xf numFmtId="166" fontId="10" fillId="0" borderId="3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6" fontId="14" fillId="0" borderId="38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4" fillId="0" borderId="39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4" fontId="14" fillId="0" borderId="39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center" vertical="center"/>
    </xf>
    <xf numFmtId="166" fontId="17" fillId="0" borderId="38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left" wrapText="1"/>
    </xf>
    <xf numFmtId="166" fontId="14" fillId="0" borderId="39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top" wrapText="1"/>
    </xf>
    <xf numFmtId="0" fontId="29" fillId="0" borderId="0" xfId="0" applyFont="1" applyFill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center"/>
    </xf>
    <xf numFmtId="166" fontId="14" fillId="0" borderId="2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/>
    </xf>
    <xf numFmtId="2" fontId="9" fillId="0" borderId="1" xfId="0" applyNumberFormat="1" applyFont="1" applyFill="1" applyBorder="1"/>
    <xf numFmtId="2" fontId="13" fillId="0" borderId="52" xfId="0" applyNumberFormat="1" applyFont="1" applyFill="1" applyBorder="1" applyAlignment="1">
      <alignment horizontal="center" vertical="top"/>
    </xf>
    <xf numFmtId="49" fontId="13" fillId="0" borderId="52" xfId="0" applyNumberFormat="1" applyFont="1" applyFill="1" applyBorder="1" applyAlignment="1">
      <alignment horizontal="center" vertical="center" wrapText="1"/>
    </xf>
    <xf numFmtId="167" fontId="42" fillId="2" borderId="18" xfId="0" applyNumberFormat="1" applyFont="1" applyFill="1" applyBorder="1" applyAlignment="1">
      <alignment horizontal="center" vertical="center" wrapText="1"/>
    </xf>
    <xf numFmtId="167" fontId="42" fillId="2" borderId="59" xfId="0" applyNumberFormat="1" applyFont="1" applyFill="1" applyBorder="1" applyAlignment="1">
      <alignment horizontal="center" vertical="center" wrapText="1"/>
    </xf>
    <xf numFmtId="167" fontId="42" fillId="2" borderId="62" xfId="0" applyNumberFormat="1" applyFont="1" applyFill="1" applyBorder="1" applyAlignment="1">
      <alignment horizontal="center" vertical="center" wrapText="1"/>
    </xf>
    <xf numFmtId="167" fontId="42" fillId="2" borderId="37" xfId="0" applyNumberFormat="1" applyFont="1" applyFill="1" applyBorder="1" applyAlignment="1">
      <alignment horizontal="center" vertical="center" wrapText="1"/>
    </xf>
    <xf numFmtId="49" fontId="42" fillId="2" borderId="67" xfId="0" applyNumberFormat="1" applyFont="1" applyFill="1" applyBorder="1" applyAlignment="1">
      <alignment horizontal="center" vertical="center" wrapText="1"/>
    </xf>
    <xf numFmtId="167" fontId="42" fillId="2" borderId="65" xfId="0" applyNumberFormat="1" applyFont="1" applyFill="1" applyBorder="1" applyAlignment="1">
      <alignment horizontal="center" vertical="center" wrapText="1"/>
    </xf>
    <xf numFmtId="167" fontId="42" fillId="2" borderId="68" xfId="0" applyNumberFormat="1" applyFont="1" applyFill="1" applyBorder="1" applyAlignment="1">
      <alignment horizontal="center" vertical="center" wrapText="1"/>
    </xf>
    <xf numFmtId="49" fontId="42" fillId="2" borderId="14" xfId="0" applyNumberFormat="1" applyFont="1" applyFill="1" applyBorder="1" applyAlignment="1">
      <alignment horizontal="center" vertical="center" wrapText="1"/>
    </xf>
    <xf numFmtId="49" fontId="42" fillId="2" borderId="23" xfId="0" applyNumberFormat="1" applyFont="1" applyFill="1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vertical="center" wrapText="1"/>
    </xf>
    <xf numFmtId="167" fontId="42" fillId="2" borderId="7" xfId="0" applyNumberFormat="1" applyFont="1" applyFill="1" applyBorder="1" applyAlignment="1">
      <alignment horizontal="center" vertical="center" wrapText="1"/>
    </xf>
    <xf numFmtId="167" fontId="42" fillId="2" borderId="47" xfId="0" applyNumberFormat="1" applyFont="1" applyFill="1" applyBorder="1" applyAlignment="1">
      <alignment horizontal="center" vertical="center" wrapText="1"/>
    </xf>
    <xf numFmtId="166" fontId="45" fillId="0" borderId="65" xfId="0" applyNumberFormat="1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 wrapText="1"/>
    </xf>
    <xf numFmtId="166" fontId="0" fillId="0" borderId="0" xfId="0" applyNumberFormat="1" applyFill="1"/>
    <xf numFmtId="0" fontId="45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31" fillId="0" borderId="6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4" fillId="2" borderId="36" xfId="0" applyFont="1" applyFill="1" applyBorder="1"/>
    <xf numFmtId="0" fontId="42" fillId="2" borderId="1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4" fillId="2" borderId="57" xfId="0" applyFont="1" applyFill="1" applyBorder="1" applyAlignment="1">
      <alignment vertical="top" wrapText="1"/>
    </xf>
    <xf numFmtId="167" fontId="42" fillId="2" borderId="12" xfId="0" applyNumberFormat="1" applyFont="1" applyFill="1" applyBorder="1" applyAlignment="1">
      <alignment horizontal="center" wrapText="1"/>
    </xf>
    <xf numFmtId="167" fontId="10" fillId="2" borderId="13" xfId="0" applyNumberFormat="1" applyFont="1" applyFill="1" applyBorder="1" applyAlignment="1">
      <alignment horizontal="center"/>
    </xf>
    <xf numFmtId="167" fontId="10" fillId="2" borderId="12" xfId="0" applyNumberFormat="1" applyFont="1" applyFill="1" applyBorder="1" applyAlignment="1">
      <alignment horizontal="center"/>
    </xf>
    <xf numFmtId="167" fontId="42" fillId="2" borderId="57" xfId="0" applyNumberFormat="1" applyFont="1" applyFill="1" applyBorder="1" applyAlignment="1">
      <alignment horizontal="center" wrapText="1"/>
    </xf>
    <xf numFmtId="167" fontId="10" fillId="2" borderId="41" xfId="0" applyNumberFormat="1" applyFont="1" applyFill="1" applyBorder="1" applyAlignment="1">
      <alignment horizontal="center"/>
    </xf>
    <xf numFmtId="167" fontId="42" fillId="2" borderId="13" xfId="0" applyNumberFormat="1" applyFont="1" applyFill="1" applyBorder="1" applyAlignment="1">
      <alignment horizontal="center" wrapText="1"/>
    </xf>
    <xf numFmtId="167" fontId="10" fillId="2" borderId="57" xfId="0" applyNumberFormat="1" applyFont="1" applyFill="1" applyBorder="1" applyAlignment="1">
      <alignment horizontal="center"/>
    </xf>
    <xf numFmtId="0" fontId="34" fillId="2" borderId="29" xfId="0" applyFont="1" applyFill="1" applyBorder="1" applyAlignment="1">
      <alignment vertical="top" wrapText="1"/>
    </xf>
    <xf numFmtId="167" fontId="42" fillId="2" borderId="14" xfId="0" applyNumberFormat="1" applyFont="1" applyFill="1" applyBorder="1" applyAlignment="1">
      <alignment horizontal="center" wrapText="1"/>
    </xf>
    <xf numFmtId="167" fontId="10" fillId="2" borderId="16" xfId="0" applyNumberFormat="1" applyFont="1" applyFill="1" applyBorder="1" applyAlignment="1">
      <alignment horizontal="center"/>
    </xf>
    <xf numFmtId="167" fontId="10" fillId="2" borderId="14" xfId="0" applyNumberFormat="1" applyFont="1" applyFill="1" applyBorder="1" applyAlignment="1">
      <alignment horizontal="center"/>
    </xf>
    <xf numFmtId="167" fontId="42" fillId="2" borderId="29" xfId="0" applyNumberFormat="1" applyFont="1" applyFill="1" applyBorder="1" applyAlignment="1">
      <alignment horizontal="center" wrapText="1"/>
    </xf>
    <xf numFmtId="167" fontId="10" fillId="2" borderId="43" xfId="0" applyNumberFormat="1" applyFont="1" applyFill="1" applyBorder="1" applyAlignment="1">
      <alignment horizontal="center"/>
    </xf>
    <xf numFmtId="167" fontId="42" fillId="2" borderId="16" xfId="0" applyNumberFormat="1" applyFont="1" applyFill="1" applyBorder="1" applyAlignment="1">
      <alignment horizontal="center" wrapText="1"/>
    </xf>
    <xf numFmtId="167" fontId="10" fillId="2" borderId="29" xfId="0" applyNumberFormat="1" applyFont="1" applyFill="1" applyBorder="1" applyAlignment="1">
      <alignment horizontal="center"/>
    </xf>
    <xf numFmtId="167" fontId="42" fillId="2" borderId="14" xfId="0" applyNumberFormat="1" applyFont="1" applyFill="1" applyBorder="1" applyAlignment="1">
      <alignment horizontal="center" vertical="top" wrapText="1"/>
    </xf>
    <xf numFmtId="167" fontId="42" fillId="2" borderId="29" xfId="0" applyNumberFormat="1" applyFont="1" applyFill="1" applyBorder="1" applyAlignment="1">
      <alignment horizontal="center" vertical="top" wrapText="1"/>
    </xf>
    <xf numFmtId="167" fontId="42" fillId="2" borderId="16" xfId="0" applyNumberFormat="1" applyFont="1" applyFill="1" applyBorder="1" applyAlignment="1">
      <alignment horizontal="center" vertical="top" wrapText="1"/>
    </xf>
    <xf numFmtId="167" fontId="42" fillId="2" borderId="14" xfId="0" applyNumberFormat="1" applyFont="1" applyFill="1" applyBorder="1" applyAlignment="1">
      <alignment horizontal="center"/>
    </xf>
    <xf numFmtId="167" fontId="42" fillId="2" borderId="29" xfId="0" applyNumberFormat="1" applyFont="1" applyFill="1" applyBorder="1" applyAlignment="1">
      <alignment horizontal="center"/>
    </xf>
    <xf numFmtId="167" fontId="42" fillId="2" borderId="16" xfId="0" applyNumberFormat="1" applyFont="1" applyFill="1" applyBorder="1" applyAlignment="1">
      <alignment horizontal="center"/>
    </xf>
    <xf numFmtId="0" fontId="14" fillId="2" borderId="66" xfId="0" applyFont="1" applyFill="1" applyBorder="1"/>
    <xf numFmtId="167" fontId="42" fillId="2" borderId="67" xfId="0" applyNumberFormat="1" applyFont="1" applyFill="1" applyBorder="1" applyAlignment="1">
      <alignment horizontal="center"/>
    </xf>
    <xf numFmtId="167" fontId="10" fillId="2" borderId="54" xfId="0" applyNumberFormat="1" applyFont="1" applyFill="1" applyBorder="1" applyAlignment="1">
      <alignment horizontal="center"/>
    </xf>
    <xf numFmtId="167" fontId="10" fillId="2" borderId="67" xfId="0" applyNumberFormat="1" applyFont="1" applyFill="1" applyBorder="1" applyAlignment="1">
      <alignment horizontal="center"/>
    </xf>
    <xf numFmtId="167" fontId="42" fillId="2" borderId="66" xfId="0" applyNumberFormat="1" applyFont="1" applyFill="1" applyBorder="1" applyAlignment="1">
      <alignment horizontal="center"/>
    </xf>
    <xf numFmtId="167" fontId="10" fillId="2" borderId="45" xfId="0" applyNumberFormat="1" applyFont="1" applyFill="1" applyBorder="1" applyAlignment="1">
      <alignment horizontal="center"/>
    </xf>
    <xf numFmtId="167" fontId="42" fillId="2" borderId="54" xfId="0" applyNumberFormat="1" applyFont="1" applyFill="1" applyBorder="1" applyAlignment="1">
      <alignment horizontal="center"/>
    </xf>
    <xf numFmtId="167" fontId="10" fillId="2" borderId="66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7" fontId="45" fillId="0" borderId="69" xfId="0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/>
    <xf numFmtId="0" fontId="14" fillId="0" borderId="14" xfId="0" applyFont="1" applyFill="1" applyBorder="1" applyAlignment="1">
      <alignment horizontal="left" vertical="center"/>
    </xf>
    <xf numFmtId="0" fontId="9" fillId="0" borderId="14" xfId="0" applyFont="1" applyFill="1" applyBorder="1"/>
    <xf numFmtId="49" fontId="1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 wrapText="1"/>
    </xf>
    <xf numFmtId="0" fontId="31" fillId="0" borderId="2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166" fontId="31" fillId="0" borderId="14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166" fontId="30" fillId="0" borderId="23" xfId="0" applyNumberFormat="1" applyFont="1" applyFill="1" applyBorder="1" applyAlignment="1">
      <alignment horizontal="center" vertical="center" wrapText="1"/>
    </xf>
    <xf numFmtId="3" fontId="30" fillId="0" borderId="67" xfId="0" applyNumberFormat="1" applyFont="1" applyFill="1" applyBorder="1" applyAlignment="1">
      <alignment horizontal="center" vertical="center" wrapText="1"/>
    </xf>
    <xf numFmtId="166" fontId="30" fillId="0" borderId="67" xfId="0" applyNumberFormat="1" applyFont="1" applyFill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39" fillId="0" borderId="43" xfId="0" applyNumberFormat="1" applyFont="1" applyFill="1" applyBorder="1" applyAlignment="1">
      <alignment horizontal="center" vertical="center"/>
    </xf>
    <xf numFmtId="0" fontId="39" fillId="0" borderId="49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75" fillId="0" borderId="45" xfId="0" applyNumberFormat="1" applyFont="1" applyFill="1" applyBorder="1" applyAlignment="1">
      <alignment horizontal="center" vertical="center"/>
    </xf>
    <xf numFmtId="166" fontId="14" fillId="0" borderId="22" xfId="0" applyNumberFormat="1" applyFont="1" applyFill="1" applyBorder="1" applyAlignment="1">
      <alignment horizontal="center" vertical="center"/>
    </xf>
    <xf numFmtId="166" fontId="14" fillId="0" borderId="67" xfId="0" applyNumberFormat="1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166" fontId="30" fillId="0" borderId="14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90" fillId="0" borderId="0" xfId="0" applyFont="1" applyFill="1" applyAlignment="1"/>
    <xf numFmtId="166" fontId="10" fillId="0" borderId="52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31" fillId="0" borderId="31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167" fontId="14" fillId="0" borderId="55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/>
    <xf numFmtId="0" fontId="9" fillId="0" borderId="17" xfId="0" applyFont="1" applyFill="1" applyBorder="1"/>
    <xf numFmtId="0" fontId="14" fillId="0" borderId="17" xfId="0" applyFont="1" applyFill="1" applyBorder="1"/>
    <xf numFmtId="0" fontId="14" fillId="0" borderId="44" xfId="0" applyFont="1" applyFill="1" applyBorder="1"/>
    <xf numFmtId="0" fontId="13" fillId="0" borderId="57" xfId="0" applyFont="1" applyFill="1" applyBorder="1"/>
    <xf numFmtId="0" fontId="14" fillId="0" borderId="29" xfId="0" applyFont="1" applyFill="1" applyBorder="1"/>
    <xf numFmtId="0" fontId="14" fillId="0" borderId="36" xfId="0" applyFont="1" applyFill="1" applyBorder="1"/>
    <xf numFmtId="0" fontId="9" fillId="0" borderId="11" xfId="0" applyFont="1" applyFill="1" applyBorder="1"/>
    <xf numFmtId="0" fontId="10" fillId="0" borderId="17" xfId="0" applyFont="1" applyFill="1" applyBorder="1"/>
    <xf numFmtId="0" fontId="10" fillId="0" borderId="24" xfId="0" applyFont="1" applyFill="1" applyBorder="1"/>
    <xf numFmtId="0" fontId="9" fillId="0" borderId="59" xfId="0" applyFont="1" applyFill="1" applyBorder="1"/>
    <xf numFmtId="0" fontId="9" fillId="0" borderId="39" xfId="0" applyFont="1" applyFill="1" applyBorder="1"/>
    <xf numFmtId="0" fontId="14" fillId="0" borderId="11" xfId="0" applyFont="1" applyFill="1" applyBorder="1"/>
    <xf numFmtId="0" fontId="14" fillId="0" borderId="58" xfId="0" applyFont="1" applyFill="1" applyBorder="1"/>
    <xf numFmtId="3" fontId="14" fillId="0" borderId="60" xfId="0" applyNumberFormat="1" applyFont="1" applyFill="1" applyBorder="1" applyAlignment="1">
      <alignment horizontal="center" vertical="center"/>
    </xf>
    <xf numFmtId="167" fontId="14" fillId="0" borderId="58" xfId="0" applyNumberFormat="1" applyFont="1" applyFill="1" applyBorder="1" applyAlignment="1">
      <alignment horizontal="center"/>
    </xf>
    <xf numFmtId="166" fontId="91" fillId="0" borderId="1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6" fontId="14" fillId="0" borderId="65" xfId="0" applyNumberFormat="1" applyFont="1" applyFill="1" applyBorder="1" applyAlignment="1">
      <alignment horizontal="center" vertical="center"/>
    </xf>
    <xf numFmtId="166" fontId="14" fillId="0" borderId="68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167" fontId="10" fillId="0" borderId="18" xfId="0" applyNumberFormat="1" applyFont="1" applyFill="1" applyBorder="1" applyAlignment="1">
      <alignment horizontal="center"/>
    </xf>
    <xf numFmtId="167" fontId="10" fillId="0" borderId="30" xfId="0" applyNumberFormat="1" applyFont="1" applyFill="1" applyBorder="1" applyAlignment="1">
      <alignment horizontal="center"/>
    </xf>
    <xf numFmtId="167" fontId="10" fillId="0" borderId="79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6" fontId="14" fillId="0" borderId="3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wrapText="1"/>
    </xf>
    <xf numFmtId="0" fontId="42" fillId="0" borderId="60" xfId="0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wrapText="1"/>
    </xf>
    <xf numFmtId="167" fontId="42" fillId="0" borderId="60" xfId="0" applyNumberFormat="1" applyFont="1" applyFill="1" applyBorder="1" applyAlignment="1">
      <alignment horizontal="center" wrapText="1"/>
    </xf>
    <xf numFmtId="167" fontId="42" fillId="0" borderId="58" xfId="0" applyNumberFormat="1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167" fontId="42" fillId="0" borderId="59" xfId="0" applyNumberFormat="1" applyFont="1" applyFill="1" applyBorder="1" applyAlignment="1">
      <alignment horizontal="center" wrapText="1"/>
    </xf>
    <xf numFmtId="167" fontId="42" fillId="0" borderId="18" xfId="0" applyNumberFormat="1" applyFont="1" applyFill="1" applyBorder="1" applyAlignment="1">
      <alignment horizontal="center" wrapText="1"/>
    </xf>
    <xf numFmtId="2" fontId="42" fillId="0" borderId="18" xfId="0" applyNumberFormat="1" applyFont="1" applyFill="1" applyBorder="1" applyAlignment="1">
      <alignment horizontal="center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46" xfId="0" applyFont="1" applyFill="1" applyBorder="1" applyAlignment="1">
      <alignment horizontal="center" wrapText="1"/>
    </xf>
    <xf numFmtId="167" fontId="42" fillId="0" borderId="62" xfId="0" applyNumberFormat="1" applyFont="1" applyFill="1" applyBorder="1" applyAlignment="1">
      <alignment horizontal="center" wrapText="1"/>
    </xf>
    <xf numFmtId="2" fontId="42" fillId="0" borderId="37" xfId="0" applyNumberFormat="1" applyFont="1" applyFill="1" applyBorder="1" applyAlignment="1">
      <alignment horizontal="center" wrapText="1"/>
    </xf>
    <xf numFmtId="167" fontId="42" fillId="0" borderId="37" xfId="0" applyNumberFormat="1" applyFont="1" applyFill="1" applyBorder="1" applyAlignment="1">
      <alignment horizontal="center" wrapText="1"/>
    </xf>
    <xf numFmtId="49" fontId="42" fillId="0" borderId="12" xfId="0" applyNumberFormat="1" applyFont="1" applyFill="1" applyBorder="1" applyAlignment="1">
      <alignment horizontal="center" vertical="top" wrapText="1"/>
    </xf>
    <xf numFmtId="2" fontId="42" fillId="0" borderId="58" xfId="0" applyNumberFormat="1" applyFont="1" applyFill="1" applyBorder="1" applyAlignment="1">
      <alignment horizontal="center" wrapText="1"/>
    </xf>
    <xf numFmtId="167" fontId="42" fillId="0" borderId="11" xfId="0" applyNumberFormat="1" applyFont="1" applyFill="1" applyBorder="1" applyAlignment="1">
      <alignment horizontal="center" wrapText="1"/>
    </xf>
    <xf numFmtId="49" fontId="42" fillId="0" borderId="23" xfId="0" applyNumberFormat="1" applyFont="1" applyFill="1" applyBorder="1" applyAlignment="1">
      <alignment horizontal="center" vertical="top" wrapText="1"/>
    </xf>
    <xf numFmtId="167" fontId="42" fillId="0" borderId="46" xfId="0" applyNumberFormat="1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 wrapText="1"/>
    </xf>
    <xf numFmtId="167" fontId="42" fillId="0" borderId="17" xfId="0" applyNumberFormat="1" applyFont="1" applyFill="1" applyBorder="1" applyAlignment="1">
      <alignment horizontal="center" wrapText="1"/>
    </xf>
    <xf numFmtId="49" fontId="42" fillId="0" borderId="57" xfId="0" applyNumberFormat="1" applyFont="1" applyFill="1" applyBorder="1" applyAlignment="1">
      <alignment horizontal="center" vertical="top" wrapText="1"/>
    </xf>
    <xf numFmtId="167" fontId="42" fillId="0" borderId="61" xfId="0" applyNumberFormat="1" applyFont="1" applyFill="1" applyBorder="1" applyAlignment="1">
      <alignment horizontal="center" wrapText="1"/>
    </xf>
    <xf numFmtId="167" fontId="42" fillId="0" borderId="53" xfId="0" applyNumberFormat="1" applyFont="1" applyFill="1" applyBorder="1" applyAlignment="1">
      <alignment horizontal="center" wrapText="1"/>
    </xf>
    <xf numFmtId="2" fontId="42" fillId="0" borderId="11" xfId="0" applyNumberFormat="1" applyFont="1" applyFill="1" applyBorder="1" applyAlignment="1">
      <alignment horizontal="center" wrapText="1"/>
    </xf>
    <xf numFmtId="49" fontId="42" fillId="0" borderId="29" xfId="0" applyNumberFormat="1" applyFont="1" applyFill="1" applyBorder="1" applyAlignment="1">
      <alignment horizontal="center" vertical="top" wrapText="1"/>
    </xf>
    <xf numFmtId="167" fontId="42" fillId="0" borderId="19" xfId="0" applyNumberFormat="1" applyFont="1" applyFill="1" applyBorder="1" applyAlignment="1">
      <alignment horizontal="center" wrapText="1"/>
    </xf>
    <xf numFmtId="167" fontId="42" fillId="0" borderId="20" xfId="0" applyNumberFormat="1" applyFont="1" applyFill="1" applyBorder="1" applyAlignment="1">
      <alignment horizontal="center" wrapText="1"/>
    </xf>
    <xf numFmtId="49" fontId="42" fillId="0" borderId="36" xfId="0" applyNumberFormat="1" applyFont="1" applyFill="1" applyBorder="1" applyAlignment="1">
      <alignment horizontal="center" vertical="top" wrapText="1"/>
    </xf>
    <xf numFmtId="167" fontId="42" fillId="0" borderId="63" xfId="0" applyNumberFormat="1" applyFont="1" applyFill="1" applyBorder="1" applyAlignment="1">
      <alignment horizontal="center" wrapText="1"/>
    </xf>
    <xf numFmtId="2" fontId="42" fillId="0" borderId="62" xfId="0" applyNumberFormat="1" applyFont="1" applyFill="1" applyBorder="1" applyAlignment="1">
      <alignment horizontal="center" wrapText="1"/>
    </xf>
    <xf numFmtId="167" fontId="42" fillId="0" borderId="26" xfId="0" applyNumberFormat="1" applyFont="1" applyFill="1" applyBorder="1" applyAlignment="1">
      <alignment horizontal="center" wrapText="1"/>
    </xf>
    <xf numFmtId="2" fontId="42" fillId="0" borderId="46" xfId="0" applyNumberFormat="1" applyFont="1" applyFill="1" applyBorder="1" applyAlignment="1">
      <alignment horizontal="center" wrapText="1"/>
    </xf>
    <xf numFmtId="2" fontId="42" fillId="0" borderId="59" xfId="0" applyNumberFormat="1" applyFont="1" applyFill="1" applyBorder="1" applyAlignment="1">
      <alignment horizontal="center" wrapText="1"/>
    </xf>
    <xf numFmtId="2" fontId="42" fillId="0" borderId="17" xfId="0" applyNumberFormat="1" applyFont="1" applyFill="1" applyBorder="1" applyAlignment="1">
      <alignment horizontal="center" wrapText="1"/>
    </xf>
    <xf numFmtId="49" fontId="42" fillId="0" borderId="14" xfId="0" applyNumberFormat="1" applyFont="1" applyFill="1" applyBorder="1" applyAlignment="1">
      <alignment horizontal="center" vertical="top" wrapText="1"/>
    </xf>
    <xf numFmtId="49" fontId="42" fillId="0" borderId="67" xfId="0" applyNumberFormat="1" applyFont="1" applyFill="1" applyBorder="1" applyAlignment="1">
      <alignment horizontal="center" vertical="top" wrapText="1"/>
    </xf>
    <xf numFmtId="167" fontId="42" fillId="0" borderId="44" xfId="0" applyNumberFormat="1" applyFont="1" applyFill="1" applyBorder="1" applyAlignment="1">
      <alignment horizontal="center" wrapText="1"/>
    </xf>
    <xf numFmtId="167" fontId="42" fillId="0" borderId="65" xfId="0" applyNumberFormat="1" applyFont="1" applyFill="1" applyBorder="1" applyAlignment="1">
      <alignment horizontal="center" wrapText="1"/>
    </xf>
    <xf numFmtId="167" fontId="42" fillId="0" borderId="68" xfId="0" applyNumberFormat="1" applyFont="1" applyFill="1" applyBorder="1" applyAlignment="1">
      <alignment horizontal="center" wrapText="1"/>
    </xf>
    <xf numFmtId="167" fontId="42" fillId="0" borderId="69" xfId="0" applyNumberFormat="1" applyFont="1" applyFill="1" applyBorder="1" applyAlignment="1">
      <alignment horizontal="center" wrapText="1"/>
    </xf>
    <xf numFmtId="167" fontId="42" fillId="0" borderId="11" xfId="0" applyNumberFormat="1" applyFont="1" applyFill="1" applyBorder="1" applyAlignment="1">
      <alignment horizontal="center" vertical="center" wrapText="1"/>
    </xf>
    <xf numFmtId="167" fontId="42" fillId="0" borderId="60" xfId="0" applyNumberFormat="1" applyFont="1" applyFill="1" applyBorder="1" applyAlignment="1">
      <alignment horizontal="center" vertical="center" wrapText="1"/>
    </xf>
    <xf numFmtId="167" fontId="42" fillId="0" borderId="58" xfId="0" applyNumberFormat="1" applyFont="1" applyFill="1" applyBorder="1" applyAlignment="1">
      <alignment horizontal="center" vertical="center" wrapText="1"/>
    </xf>
    <xf numFmtId="167" fontId="42" fillId="0" borderId="61" xfId="0" applyNumberFormat="1" applyFont="1" applyFill="1" applyBorder="1" applyAlignment="1">
      <alignment horizontal="center" vertical="center" wrapText="1"/>
    </xf>
    <xf numFmtId="167" fontId="42" fillId="0" borderId="53" xfId="0" applyNumberFormat="1" applyFont="1" applyFill="1" applyBorder="1" applyAlignment="1">
      <alignment horizontal="center" vertical="center" wrapText="1"/>
    </xf>
    <xf numFmtId="167" fontId="42" fillId="0" borderId="18" xfId="0" applyNumberFormat="1" applyFont="1" applyFill="1" applyBorder="1" applyAlignment="1">
      <alignment horizontal="center" vertical="center" wrapText="1"/>
    </xf>
    <xf numFmtId="167" fontId="42" fillId="0" borderId="20" xfId="0" applyNumberFormat="1" applyFont="1" applyFill="1" applyBorder="1" applyAlignment="1">
      <alignment horizontal="center" vertical="center" wrapText="1"/>
    </xf>
    <xf numFmtId="167" fontId="42" fillId="0" borderId="17" xfId="0" applyNumberFormat="1" applyFont="1" applyFill="1" applyBorder="1" applyAlignment="1">
      <alignment horizontal="center" vertical="center" wrapText="1"/>
    </xf>
    <xf numFmtId="49" fontId="42" fillId="0" borderId="29" xfId="0" applyNumberFormat="1" applyFont="1" applyFill="1" applyBorder="1" applyAlignment="1">
      <alignment horizontal="center" vertical="center" wrapText="1"/>
    </xf>
    <xf numFmtId="167" fontId="42" fillId="0" borderId="59" xfId="0" applyNumberFormat="1" applyFont="1" applyFill="1" applyBorder="1" applyAlignment="1">
      <alignment horizontal="center" vertical="center" wrapText="1"/>
    </xf>
    <xf numFmtId="167" fontId="42" fillId="0" borderId="19" xfId="0" applyNumberFormat="1" applyFont="1" applyFill="1" applyBorder="1" applyAlignment="1">
      <alignment horizontal="center" vertical="center" wrapText="1"/>
    </xf>
    <xf numFmtId="49" fontId="42" fillId="0" borderId="36" xfId="0" applyNumberFormat="1" applyFont="1" applyFill="1" applyBorder="1" applyAlignment="1">
      <alignment horizontal="center" vertical="center" wrapText="1"/>
    </xf>
    <xf numFmtId="167" fontId="42" fillId="0" borderId="46" xfId="0" applyNumberFormat="1" applyFont="1" applyFill="1" applyBorder="1" applyAlignment="1">
      <alignment horizontal="center" vertical="center" wrapText="1"/>
    </xf>
    <xf numFmtId="167" fontId="42" fillId="0" borderId="62" xfId="0" applyNumberFormat="1" applyFont="1" applyFill="1" applyBorder="1" applyAlignment="1">
      <alignment horizontal="center" vertical="center" wrapText="1"/>
    </xf>
    <xf numFmtId="167" fontId="42" fillId="0" borderId="37" xfId="0" applyNumberFormat="1" applyFont="1" applyFill="1" applyBorder="1" applyAlignment="1">
      <alignment horizontal="center" vertical="center" wrapText="1"/>
    </xf>
    <xf numFmtId="167" fontId="42" fillId="0" borderId="63" xfId="0" applyNumberFormat="1" applyFont="1" applyFill="1" applyBorder="1" applyAlignment="1">
      <alignment horizontal="center" vertical="center" wrapText="1"/>
    </xf>
    <xf numFmtId="167" fontId="42" fillId="0" borderId="26" xfId="0" applyNumberFormat="1" applyFont="1" applyFill="1" applyBorder="1" applyAlignment="1">
      <alignment horizontal="center" vertical="center" wrapText="1"/>
    </xf>
    <xf numFmtId="49" fontId="42" fillId="0" borderId="67" xfId="0" applyNumberFormat="1" applyFont="1" applyFill="1" applyBorder="1" applyAlignment="1">
      <alignment horizontal="center" vertical="center" wrapText="1"/>
    </xf>
    <xf numFmtId="166" fontId="42" fillId="0" borderId="44" xfId="0" applyNumberFormat="1" applyFont="1" applyFill="1" applyBorder="1" applyAlignment="1">
      <alignment horizontal="center" vertical="center" wrapText="1"/>
    </xf>
    <xf numFmtId="167" fontId="42" fillId="0" borderId="65" xfId="0" applyNumberFormat="1" applyFont="1" applyFill="1" applyBorder="1" applyAlignment="1">
      <alignment horizontal="center" vertical="center" wrapText="1"/>
    </xf>
    <xf numFmtId="167" fontId="42" fillId="0" borderId="68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66" fontId="42" fillId="0" borderId="11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166" fontId="42" fillId="0" borderId="17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Fill="1" applyBorder="1" applyAlignment="1">
      <alignment horizontal="center" vertical="center" wrapText="1"/>
    </xf>
    <xf numFmtId="166" fontId="42" fillId="0" borderId="46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41" xfId="0" applyFont="1" applyFill="1" applyBorder="1"/>
    <xf numFmtId="0" fontId="42" fillId="0" borderId="14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2" fillId="0" borderId="67" xfId="0" applyFont="1" applyFill="1" applyBorder="1" applyAlignment="1">
      <alignment horizontal="left" wrapText="1"/>
    </xf>
    <xf numFmtId="167" fontId="71" fillId="0" borderId="14" xfId="17" applyNumberFormat="1" applyFont="1" applyFill="1" applyBorder="1" applyAlignment="1">
      <alignment horizontal="center" wrapText="1"/>
    </xf>
    <xf numFmtId="167" fontId="76" fillId="0" borderId="14" xfId="17" applyNumberFormat="1" applyFont="1" applyFill="1" applyBorder="1" applyAlignment="1">
      <alignment horizontal="center" wrapText="1"/>
    </xf>
    <xf numFmtId="167" fontId="71" fillId="0" borderId="67" xfId="17" applyNumberFormat="1" applyFont="1" applyFill="1" applyBorder="1" applyAlignment="1">
      <alignment horizontal="center" wrapText="1"/>
    </xf>
    <xf numFmtId="0" fontId="53" fillId="0" borderId="0" xfId="0" applyFont="1" applyFill="1" applyBorder="1" applyAlignment="1"/>
    <xf numFmtId="166" fontId="42" fillId="0" borderId="80" xfId="0" applyNumberFormat="1" applyFont="1" applyFill="1" applyBorder="1" applyAlignment="1">
      <alignment horizontal="center" vertical="center" wrapText="1"/>
    </xf>
    <xf numFmtId="167" fontId="42" fillId="0" borderId="7" xfId="0" applyNumberFormat="1" applyFont="1" applyFill="1" applyBorder="1" applyAlignment="1">
      <alignment horizontal="center" vertical="center" wrapText="1"/>
    </xf>
    <xf numFmtId="167" fontId="42" fillId="0" borderId="47" xfId="0" applyNumberFormat="1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top" wrapText="1"/>
    </xf>
    <xf numFmtId="0" fontId="41" fillId="2" borderId="66" xfId="0" applyFont="1" applyFill="1" applyBorder="1" applyAlignment="1">
      <alignment horizontal="center" vertical="top" wrapText="1"/>
    </xf>
    <xf numFmtId="0" fontId="41" fillId="2" borderId="5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1" fillId="2" borderId="38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166" fontId="13" fillId="2" borderId="55" xfId="0" applyNumberFormat="1" applyFont="1" applyFill="1" applyBorder="1" applyAlignment="1">
      <alignment horizontal="center" vertical="center" wrapText="1"/>
    </xf>
    <xf numFmtId="166" fontId="13" fillId="2" borderId="52" xfId="0" applyNumberFormat="1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2" fontId="40" fillId="0" borderId="55" xfId="0" applyNumberFormat="1" applyFont="1" applyFill="1" applyBorder="1" applyAlignment="1">
      <alignment horizontal="center" vertical="center"/>
    </xf>
    <xf numFmtId="2" fontId="40" fillId="0" borderId="52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14" fillId="0" borderId="52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38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3" fontId="59" fillId="0" borderId="55" xfId="0" applyNumberFormat="1" applyFont="1" applyFill="1" applyBorder="1" applyAlignment="1">
      <alignment horizontal="center" vertical="center" wrapText="1"/>
    </xf>
    <xf numFmtId="3" fontId="59" fillId="0" borderId="52" xfId="0" applyNumberFormat="1" applyFont="1" applyFill="1" applyBorder="1" applyAlignment="1">
      <alignment horizontal="center" vertical="center" wrapText="1"/>
    </xf>
    <xf numFmtId="3" fontId="28" fillId="0" borderId="55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75" fillId="0" borderId="44" xfId="0" applyFont="1" applyFill="1" applyBorder="1" applyAlignment="1">
      <alignment horizontal="left" vertical="center" wrapText="1"/>
    </xf>
    <xf numFmtId="0" fontId="75" fillId="0" borderId="6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58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2" fontId="59" fillId="0" borderId="55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38" fillId="0" borderId="17" xfId="0" applyNumberFormat="1" applyFont="1" applyFill="1" applyBorder="1" applyAlignment="1">
      <alignment horizontal="left" vertical="center" wrapText="1"/>
    </xf>
    <xf numFmtId="0" fontId="38" fillId="0" borderId="18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67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2" fontId="59" fillId="0" borderId="71" xfId="0" applyNumberFormat="1" applyFont="1" applyFill="1" applyBorder="1" applyAlignment="1">
      <alignment horizontal="center" vertical="center" wrapText="1"/>
    </xf>
    <xf numFmtId="2" fontId="59" fillId="0" borderId="7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3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4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49" fontId="43" fillId="0" borderId="55" xfId="0" applyNumberFormat="1" applyFont="1" applyFill="1" applyBorder="1" applyAlignment="1">
      <alignment horizontal="center" vertical="center" wrapText="1"/>
    </xf>
    <xf numFmtId="49" fontId="43" fillId="0" borderId="50" xfId="0" applyNumberFormat="1" applyFont="1" applyFill="1" applyBorder="1" applyAlignment="1">
      <alignment horizontal="center" vertical="center" wrapText="1"/>
    </xf>
    <xf numFmtId="49" fontId="43" fillId="0" borderId="52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justify"/>
    </xf>
    <xf numFmtId="0" fontId="55" fillId="0" borderId="34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5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center" vertical="top" wrapText="1"/>
    </xf>
    <xf numFmtId="0" fontId="42" fillId="0" borderId="66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34" fillId="0" borderId="0" xfId="19" applyFont="1" applyFill="1" applyAlignment="1">
      <alignment horizontal="left" vertical="center" wrapText="1"/>
    </xf>
    <xf numFmtId="49" fontId="41" fillId="0" borderId="0" xfId="25" applyNumberFormat="1" applyFont="1" applyFill="1" applyAlignment="1">
      <alignment horizontal="left" vertical="center" wrapText="1"/>
    </xf>
    <xf numFmtId="49" fontId="34" fillId="0" borderId="0" xfId="25" applyNumberFormat="1" applyFont="1" applyFill="1" applyAlignment="1">
      <alignment horizontal="left" vertical="center" wrapText="1"/>
    </xf>
    <xf numFmtId="0" fontId="13" fillId="0" borderId="1" xfId="19" applyFont="1" applyFill="1" applyBorder="1" applyAlignment="1">
      <alignment horizontal="center" vertical="center" textRotation="90"/>
    </xf>
    <xf numFmtId="0" fontId="13" fillId="0" borderId="3" xfId="19" applyFont="1" applyFill="1" applyBorder="1" applyAlignment="1">
      <alignment horizontal="center" vertical="center" textRotation="90"/>
    </xf>
    <xf numFmtId="0" fontId="13" fillId="0" borderId="2" xfId="19" applyFont="1" applyFill="1" applyBorder="1" applyAlignment="1">
      <alignment horizontal="center" vertical="center" textRotation="90"/>
    </xf>
    <xf numFmtId="0" fontId="14" fillId="0" borderId="3" xfId="19" applyNumberFormat="1" applyFont="1" applyFill="1" applyBorder="1" applyAlignment="1">
      <alignment horizontal="center" wrapText="1"/>
    </xf>
    <xf numFmtId="0" fontId="14" fillId="0" borderId="2" xfId="19" applyNumberFormat="1" applyFont="1" applyFill="1" applyBorder="1" applyAlignment="1">
      <alignment horizontal="center" wrapText="1"/>
    </xf>
    <xf numFmtId="0" fontId="13" fillId="0" borderId="12" xfId="19" applyFont="1" applyFill="1" applyBorder="1" applyAlignment="1">
      <alignment horizontal="center" vertical="center" textRotation="90" wrapText="1"/>
    </xf>
    <xf numFmtId="0" fontId="13" fillId="0" borderId="14" xfId="19" applyFont="1" applyFill="1" applyBorder="1" applyAlignment="1">
      <alignment horizontal="center" vertical="center" textRotation="90" wrapText="1"/>
    </xf>
    <xf numFmtId="0" fontId="13" fillId="0" borderId="67" xfId="19" applyFont="1" applyFill="1" applyBorder="1" applyAlignment="1">
      <alignment horizontal="center" vertical="center" textRotation="90" wrapText="1"/>
    </xf>
    <xf numFmtId="0" fontId="13" fillId="0" borderId="33" xfId="19" applyFont="1" applyFill="1" applyBorder="1" applyAlignment="1">
      <alignment horizontal="center" vertical="center" textRotation="90"/>
    </xf>
    <xf numFmtId="0" fontId="13" fillId="0" borderId="66" xfId="19" applyFont="1" applyFill="1" applyBorder="1" applyAlignment="1">
      <alignment horizontal="center" vertical="center" textRotation="90"/>
    </xf>
    <xf numFmtId="0" fontId="13" fillId="0" borderId="4" xfId="19" applyFont="1" applyFill="1" applyBorder="1" applyAlignment="1">
      <alignment horizontal="center" vertical="center" textRotation="90"/>
    </xf>
    <xf numFmtId="0" fontId="24" fillId="0" borderId="0" xfId="19" applyFont="1" applyFill="1" applyBorder="1" applyAlignment="1">
      <alignment horizontal="center"/>
    </xf>
    <xf numFmtId="0" fontId="16" fillId="0" borderId="0" xfId="19" applyFont="1" applyFill="1" applyBorder="1" applyAlignment="1">
      <alignment horizontal="center"/>
    </xf>
    <xf numFmtId="0" fontId="14" fillId="0" borderId="5" xfId="19" applyFont="1" applyFill="1" applyBorder="1" applyAlignment="1">
      <alignment horizontal="center"/>
    </xf>
    <xf numFmtId="0" fontId="14" fillId="0" borderId="31" xfId="19" applyFont="1" applyFill="1" applyBorder="1" applyAlignment="1">
      <alignment horizontal="center"/>
    </xf>
    <xf numFmtId="0" fontId="12" fillId="0" borderId="1" xfId="19" applyFont="1" applyFill="1" applyBorder="1" applyAlignment="1">
      <alignment horizontal="center" vertical="center"/>
    </xf>
    <xf numFmtId="0" fontId="12" fillId="0" borderId="2" xfId="19" applyFont="1" applyFill="1" applyBorder="1" applyAlignment="1">
      <alignment horizontal="center" vertical="center"/>
    </xf>
    <xf numFmtId="0" fontId="41" fillId="0" borderId="55" xfId="19" applyFont="1" applyFill="1" applyBorder="1" applyAlignment="1">
      <alignment horizontal="center" vertical="center"/>
    </xf>
    <xf numFmtId="0" fontId="41" fillId="0" borderId="50" xfId="19" applyFont="1" applyFill="1" applyBorder="1" applyAlignment="1">
      <alignment horizontal="center" vertical="center"/>
    </xf>
    <xf numFmtId="0" fontId="41" fillId="0" borderId="52" xfId="1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2" fillId="0" borderId="55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72" fillId="0" borderId="1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2" fillId="0" borderId="55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68" fontId="58" fillId="0" borderId="29" xfId="0" applyNumberFormat="1" applyFont="1" applyFill="1" applyBorder="1" applyAlignment="1">
      <alignment horizontal="left" vertical="top" wrapText="1"/>
    </xf>
    <xf numFmtId="168" fontId="58" fillId="0" borderId="19" xfId="0" applyNumberFormat="1" applyFont="1" applyFill="1" applyBorder="1" applyAlignment="1">
      <alignment horizontal="left" vertical="top" wrapText="1"/>
    </xf>
    <xf numFmtId="167" fontId="45" fillId="0" borderId="20" xfId="0" applyNumberFormat="1" applyFont="1" applyFill="1" applyBorder="1" applyAlignment="1">
      <alignment horizontal="center" vertical="center"/>
    </xf>
    <xf numFmtId="167" fontId="45" fillId="0" borderId="16" xfId="0" applyNumberFormat="1" applyFont="1" applyFill="1" applyBorder="1" applyAlignment="1">
      <alignment horizontal="center" vertical="center"/>
    </xf>
    <xf numFmtId="167" fontId="45" fillId="0" borderId="43" xfId="0" applyNumberFormat="1" applyFont="1" applyFill="1" applyBorder="1" applyAlignment="1">
      <alignment horizontal="center" vertical="center"/>
    </xf>
    <xf numFmtId="166" fontId="45" fillId="0" borderId="17" xfId="0" applyNumberFormat="1" applyFont="1" applyFill="1" applyBorder="1" applyAlignment="1">
      <alignment horizontal="center"/>
    </xf>
    <xf numFmtId="166" fontId="45" fillId="0" borderId="59" xfId="0" applyNumberFormat="1" applyFont="1" applyFill="1" applyBorder="1" applyAlignment="1">
      <alignment horizontal="center"/>
    </xf>
    <xf numFmtId="166" fontId="45" fillId="0" borderId="18" xfId="0" applyNumberFormat="1" applyFont="1" applyFill="1" applyBorder="1" applyAlignment="1">
      <alignment horizontal="center"/>
    </xf>
    <xf numFmtId="168" fontId="58" fillId="0" borderId="66" xfId="0" applyNumberFormat="1" applyFont="1" applyFill="1" applyBorder="1" applyAlignment="1">
      <alignment horizontal="left" vertical="top" wrapText="1"/>
    </xf>
    <xf numFmtId="168" fontId="58" fillId="0" borderId="69" xfId="0" applyNumberFormat="1" applyFont="1" applyFill="1" applyBorder="1" applyAlignment="1">
      <alignment horizontal="left" vertical="top" wrapText="1"/>
    </xf>
    <xf numFmtId="167" fontId="45" fillId="0" borderId="75" xfId="0" applyNumberFormat="1" applyFont="1" applyFill="1" applyBorder="1" applyAlignment="1">
      <alignment horizontal="center"/>
    </xf>
    <xf numFmtId="167" fontId="45" fillId="0" borderId="54" xfId="0" applyNumberFormat="1" applyFont="1" applyFill="1" applyBorder="1" applyAlignment="1">
      <alignment horizontal="center"/>
    </xf>
    <xf numFmtId="167" fontId="45" fillId="0" borderId="45" xfId="0" applyNumberFormat="1" applyFont="1" applyFill="1" applyBorder="1" applyAlignment="1">
      <alignment horizontal="center"/>
    </xf>
    <xf numFmtId="166" fontId="45" fillId="0" borderId="44" xfId="0" applyNumberFormat="1" applyFont="1" applyFill="1" applyBorder="1" applyAlignment="1">
      <alignment horizontal="center"/>
    </xf>
    <xf numFmtId="166" fontId="45" fillId="0" borderId="65" xfId="0" applyNumberFormat="1" applyFont="1" applyFill="1" applyBorder="1" applyAlignment="1">
      <alignment horizontal="center"/>
    </xf>
    <xf numFmtId="166" fontId="45" fillId="0" borderId="68" xfId="0" applyNumberFormat="1" applyFont="1" applyFill="1" applyBorder="1" applyAlignment="1">
      <alignment horizontal="center"/>
    </xf>
    <xf numFmtId="1" fontId="58" fillId="0" borderId="78" xfId="0" applyNumberFormat="1" applyFont="1" applyFill="1" applyBorder="1" applyAlignment="1">
      <alignment horizontal="center" vertical="center"/>
    </xf>
    <xf numFmtId="1" fontId="58" fillId="0" borderId="7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left" vertical="center" wrapText="1"/>
    </xf>
    <xf numFmtId="0" fontId="58" fillId="0" borderId="73" xfId="0" applyFont="1" applyFill="1" applyBorder="1" applyAlignment="1">
      <alignment horizontal="left" vertical="center" wrapText="1"/>
    </xf>
    <xf numFmtId="49" fontId="58" fillId="0" borderId="51" xfId="0" applyNumberFormat="1" applyFont="1" applyFill="1" applyBorder="1" applyAlignment="1">
      <alignment horizontal="center" vertical="center"/>
    </xf>
    <xf numFmtId="49" fontId="58" fillId="0" borderId="50" xfId="0" applyNumberFormat="1" applyFont="1" applyFill="1" applyBorder="1" applyAlignment="1">
      <alignment horizontal="center" vertical="center"/>
    </xf>
    <xf numFmtId="49" fontId="58" fillId="0" borderId="52" xfId="0" applyNumberFormat="1" applyFont="1" applyFill="1" applyBorder="1" applyAlignment="1">
      <alignment horizontal="center" vertical="center"/>
    </xf>
    <xf numFmtId="49" fontId="58" fillId="0" borderId="27" xfId="0" applyNumberFormat="1" applyFont="1" applyFill="1" applyBorder="1" applyAlignment="1">
      <alignment horizontal="center" vertical="center"/>
    </xf>
    <xf numFmtId="49" fontId="58" fillId="0" borderId="64" xfId="0" applyNumberFormat="1" applyFont="1" applyFill="1" applyBorder="1" applyAlignment="1">
      <alignment horizontal="center" vertical="center"/>
    </xf>
    <xf numFmtId="49" fontId="58" fillId="0" borderId="28" xfId="0" applyNumberFormat="1" applyFont="1" applyFill="1" applyBorder="1" applyAlignment="1">
      <alignment horizontal="center" vertical="center"/>
    </xf>
    <xf numFmtId="1" fontId="58" fillId="0" borderId="74" xfId="0" applyNumberFormat="1" applyFont="1" applyFill="1" applyBorder="1" applyAlignment="1">
      <alignment horizontal="center" vertical="center"/>
    </xf>
    <xf numFmtId="1" fontId="58" fillId="0" borderId="25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168" fontId="58" fillId="0" borderId="57" xfId="0" applyNumberFormat="1" applyFont="1" applyFill="1" applyBorder="1" applyAlignment="1">
      <alignment horizontal="left" vertical="top" wrapText="1"/>
    </xf>
    <xf numFmtId="168" fontId="58" fillId="0" borderId="61" xfId="0" applyNumberFormat="1" applyFont="1" applyFill="1" applyBorder="1" applyAlignment="1">
      <alignment horizontal="left" vertical="top" wrapText="1"/>
    </xf>
    <xf numFmtId="167" fontId="45" fillId="0" borderId="53" xfId="0" applyNumberFormat="1" applyFont="1" applyFill="1" applyBorder="1" applyAlignment="1">
      <alignment horizontal="center" vertical="center"/>
    </xf>
    <xf numFmtId="167" fontId="45" fillId="0" borderId="13" xfId="0" applyNumberFormat="1" applyFont="1" applyFill="1" applyBorder="1" applyAlignment="1">
      <alignment horizontal="center" vertical="center"/>
    </xf>
    <xf numFmtId="167" fontId="45" fillId="0" borderId="41" xfId="0" applyNumberFormat="1" applyFont="1" applyFill="1" applyBorder="1" applyAlignment="1">
      <alignment horizontal="center" vertical="center"/>
    </xf>
    <xf numFmtId="166" fontId="45" fillId="0" borderId="11" xfId="0" applyNumberFormat="1" applyFont="1" applyFill="1" applyBorder="1" applyAlignment="1">
      <alignment horizontal="center" vertical="center"/>
    </xf>
    <xf numFmtId="166" fontId="45" fillId="0" borderId="60" xfId="0" applyNumberFormat="1" applyFont="1" applyFill="1" applyBorder="1" applyAlignment="1">
      <alignment horizontal="center" vertical="center"/>
    </xf>
    <xf numFmtId="166" fontId="45" fillId="0" borderId="58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center"/>
    </xf>
    <xf numFmtId="0" fontId="61" fillId="0" borderId="58" xfId="0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 wrapText="1"/>
    </xf>
    <xf numFmtId="168" fontId="58" fillId="0" borderId="36" xfId="0" applyNumberFormat="1" applyFont="1" applyFill="1" applyBorder="1" applyAlignment="1">
      <alignment vertical="center" wrapText="1"/>
    </xf>
    <xf numFmtId="168" fontId="58" fillId="0" borderId="63" xfId="0" applyNumberFormat="1" applyFont="1" applyFill="1" applyBorder="1" applyAlignment="1">
      <alignment vertical="center" wrapText="1"/>
    </xf>
    <xf numFmtId="168" fontId="58" fillId="0" borderId="4" xfId="0" applyNumberFormat="1" applyFont="1" applyFill="1" applyBorder="1" applyAlignment="1">
      <alignment vertical="center" wrapText="1"/>
    </xf>
    <xf numFmtId="168" fontId="58" fillId="0" borderId="6" xfId="0" applyNumberFormat="1" applyFont="1" applyFill="1" applyBorder="1" applyAlignment="1">
      <alignment vertical="center" wrapText="1"/>
    </xf>
    <xf numFmtId="168" fontId="58" fillId="0" borderId="31" xfId="0" applyNumberFormat="1" applyFont="1" applyFill="1" applyBorder="1" applyAlignment="1">
      <alignment vertical="center" wrapText="1"/>
    </xf>
    <xf numFmtId="168" fontId="58" fillId="0" borderId="77" xfId="0" applyNumberFormat="1" applyFont="1" applyFill="1" applyBorder="1" applyAlignment="1">
      <alignment vertical="center" wrapText="1"/>
    </xf>
    <xf numFmtId="167" fontId="45" fillId="0" borderId="62" xfId="0" applyNumberFormat="1" applyFont="1" applyFill="1" applyBorder="1" applyAlignment="1">
      <alignment horizontal="center" vertical="center"/>
    </xf>
    <xf numFmtId="167" fontId="45" fillId="0" borderId="7" xfId="0" applyNumberFormat="1" applyFont="1" applyFill="1" applyBorder="1" applyAlignment="1">
      <alignment horizontal="center" vertical="center"/>
    </xf>
    <xf numFmtId="167" fontId="45" fillId="0" borderId="79" xfId="0" applyNumberFormat="1" applyFont="1" applyFill="1" applyBorder="1" applyAlignment="1">
      <alignment horizontal="center" vertical="center"/>
    </xf>
    <xf numFmtId="170" fontId="45" fillId="0" borderId="26" xfId="1" applyNumberFormat="1" applyFont="1" applyFill="1" applyBorder="1" applyAlignment="1">
      <alignment horizontal="center" vertical="center"/>
    </xf>
    <xf numFmtId="170" fontId="45" fillId="0" borderId="8" xfId="1" applyNumberFormat="1" applyFont="1" applyFill="1" applyBorder="1" applyAlignment="1">
      <alignment horizontal="center" vertical="center"/>
    </xf>
    <xf numFmtId="170" fontId="45" fillId="0" borderId="56" xfId="1" applyNumberFormat="1" applyFont="1" applyFill="1" applyBorder="1" applyAlignment="1">
      <alignment horizontal="center" vertical="center"/>
    </xf>
    <xf numFmtId="170" fontId="45" fillId="0" borderId="18" xfId="1" applyNumberFormat="1" applyFont="1" applyFill="1" applyBorder="1" applyAlignment="1">
      <alignment horizontal="center" vertical="center"/>
    </xf>
    <xf numFmtId="170" fontId="45" fillId="0" borderId="68" xfId="1" applyNumberFormat="1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 wrapText="1"/>
    </xf>
    <xf numFmtId="0" fontId="58" fillId="0" borderId="76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67" fontId="45" fillId="0" borderId="69" xfId="0" applyNumberFormat="1" applyFont="1" applyFill="1" applyBorder="1" applyAlignment="1">
      <alignment horizontal="center"/>
    </xf>
    <xf numFmtId="167" fontId="45" fillId="0" borderId="61" xfId="0" applyNumberFormat="1" applyFont="1" applyFill="1" applyBorder="1" applyAlignment="1">
      <alignment horizontal="center" vertical="center"/>
    </xf>
    <xf numFmtId="166" fontId="45" fillId="0" borderId="75" xfId="0" applyNumberFormat="1" applyFont="1" applyFill="1" applyBorder="1" applyAlignment="1">
      <alignment horizontal="center"/>
    </xf>
    <xf numFmtId="166" fontId="45" fillId="0" borderId="54" xfId="0" applyNumberFormat="1" applyFont="1" applyFill="1" applyBorder="1" applyAlignment="1">
      <alignment horizontal="center"/>
    </xf>
    <xf numFmtId="166" fontId="45" fillId="0" borderId="45" xfId="0" applyNumberFormat="1" applyFont="1" applyFill="1" applyBorder="1" applyAlignment="1">
      <alignment horizontal="center"/>
    </xf>
    <xf numFmtId="166" fontId="45" fillId="0" borderId="53" xfId="0" applyNumberFormat="1" applyFont="1" applyFill="1" applyBorder="1" applyAlignment="1">
      <alignment horizontal="center" vertical="center"/>
    </xf>
    <xf numFmtId="166" fontId="45" fillId="0" borderId="13" xfId="0" applyNumberFormat="1" applyFont="1" applyFill="1" applyBorder="1" applyAlignment="1">
      <alignment horizontal="center" vertical="center"/>
    </xf>
    <xf numFmtId="166" fontId="45" fillId="0" borderId="41" xfId="0" applyNumberFormat="1" applyFont="1" applyFill="1" applyBorder="1" applyAlignment="1">
      <alignment horizontal="center" vertical="center"/>
    </xf>
    <xf numFmtId="167" fontId="45" fillId="0" borderId="19" xfId="0" applyNumberFormat="1" applyFont="1" applyFill="1" applyBorder="1" applyAlignment="1">
      <alignment horizontal="center" vertical="center"/>
    </xf>
    <xf numFmtId="166" fontId="45" fillId="0" borderId="20" xfId="0" applyNumberFormat="1" applyFont="1" applyFill="1" applyBorder="1" applyAlignment="1">
      <alignment horizontal="center"/>
    </xf>
    <xf numFmtId="166" fontId="45" fillId="0" borderId="16" xfId="0" applyNumberFormat="1" applyFont="1" applyFill="1" applyBorder="1" applyAlignment="1">
      <alignment horizontal="center"/>
    </xf>
    <xf numFmtId="166" fontId="45" fillId="0" borderId="43" xfId="0" applyNumberFormat="1" applyFont="1" applyFill="1" applyBorder="1" applyAlignment="1">
      <alignment horizontal="center"/>
    </xf>
    <xf numFmtId="167" fontId="45" fillId="0" borderId="72" xfId="0" applyNumberFormat="1" applyFont="1" applyFill="1" applyBorder="1" applyAlignment="1">
      <alignment horizontal="center" vertical="center"/>
    </xf>
    <xf numFmtId="167" fontId="45" fillId="0" borderId="47" xfId="0" applyNumberFormat="1" applyFont="1" applyFill="1" applyBorder="1" applyAlignment="1">
      <alignment horizontal="center" vertical="center"/>
    </xf>
    <xf numFmtId="167" fontId="45" fillId="0" borderId="40" xfId="0" applyNumberFormat="1" applyFont="1" applyFill="1" applyBorder="1" applyAlignment="1">
      <alignment horizontal="center" vertical="center"/>
    </xf>
    <xf numFmtId="49" fontId="58" fillId="0" borderId="73" xfId="0" applyNumberFormat="1" applyFont="1" applyFill="1" applyBorder="1" applyAlignment="1">
      <alignment horizontal="center" vertical="center"/>
    </xf>
    <xf numFmtId="49" fontId="58" fillId="0" borderId="5" xfId="0" applyNumberFormat="1" applyFont="1" applyFill="1" applyBorder="1" applyAlignment="1">
      <alignment vertical="center" wrapText="1"/>
    </xf>
    <xf numFmtId="0" fontId="8" fillId="0" borderId="76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/>
    </xf>
    <xf numFmtId="167" fontId="45" fillId="0" borderId="78" xfId="0" applyNumberFormat="1" applyFont="1" applyFill="1" applyBorder="1" applyAlignment="1">
      <alignment horizontal="center" vertical="center"/>
    </xf>
    <xf numFmtId="167" fontId="45" fillId="0" borderId="74" xfId="0" applyNumberFormat="1" applyFont="1" applyFill="1" applyBorder="1" applyAlignment="1">
      <alignment horizontal="center" vertical="center"/>
    </xf>
    <xf numFmtId="167" fontId="45" fillId="0" borderId="8" xfId="0" applyNumberFormat="1" applyFont="1" applyFill="1" applyBorder="1" applyAlignment="1">
      <alignment horizontal="center" vertical="center"/>
    </xf>
    <xf numFmtId="167" fontId="45" fillId="0" borderId="56" xfId="0" applyNumberFormat="1" applyFont="1" applyFill="1" applyBorder="1" applyAlignment="1">
      <alignment horizontal="center" vertical="center"/>
    </xf>
    <xf numFmtId="167" fontId="45" fillId="0" borderId="75" xfId="0" applyNumberFormat="1" applyFont="1" applyFill="1" applyBorder="1" applyAlignment="1">
      <alignment horizontal="center" vertical="center"/>
    </xf>
    <xf numFmtId="167" fontId="45" fillId="0" borderId="58" xfId="0" applyNumberFormat="1" applyFont="1" applyFill="1" applyBorder="1" applyAlignment="1">
      <alignment horizontal="center" vertical="center"/>
    </xf>
    <xf numFmtId="167" fontId="45" fillId="0" borderId="18" xfId="0" applyNumberFormat="1" applyFont="1" applyFill="1" applyBorder="1" applyAlignment="1">
      <alignment horizontal="center" vertical="center"/>
    </xf>
    <xf numFmtId="167" fontId="45" fillId="0" borderId="68" xfId="0" applyNumberFormat="1" applyFont="1" applyFill="1" applyBorder="1" applyAlignment="1">
      <alignment horizontal="center" vertical="center"/>
    </xf>
    <xf numFmtId="167" fontId="45" fillId="0" borderId="30" xfId="0" applyNumberFormat="1" applyFont="1" applyFill="1" applyBorder="1" applyAlignment="1">
      <alignment horizontal="center" vertical="center"/>
    </xf>
    <xf numFmtId="168" fontId="58" fillId="0" borderId="5" xfId="0" applyNumberFormat="1" applyFont="1" applyFill="1" applyBorder="1" applyAlignment="1">
      <alignment vertical="center" wrapText="1"/>
    </xf>
    <xf numFmtId="168" fontId="58" fillId="0" borderId="76" xfId="0" applyNumberFormat="1" applyFont="1" applyFill="1" applyBorder="1" applyAlignment="1">
      <alignment vertical="center" wrapText="1"/>
    </xf>
    <xf numFmtId="170" fontId="45" fillId="0" borderId="74" xfId="1" applyNumberFormat="1" applyFont="1" applyFill="1" applyBorder="1" applyAlignment="1">
      <alignment horizontal="center" vertical="center"/>
    </xf>
    <xf numFmtId="170" fontId="45" fillId="0" borderId="53" xfId="1" applyNumberFormat="1" applyFont="1" applyFill="1" applyBorder="1" applyAlignment="1">
      <alignment horizontal="center" vertical="center"/>
    </xf>
    <xf numFmtId="170" fontId="45" fillId="0" borderId="20" xfId="1" applyNumberFormat="1" applyFont="1" applyFill="1" applyBorder="1" applyAlignment="1">
      <alignment horizontal="center" vertical="center"/>
    </xf>
    <xf numFmtId="170" fontId="45" fillId="0" borderId="75" xfId="1" applyNumberFormat="1" applyFont="1" applyFill="1" applyBorder="1" applyAlignment="1">
      <alignment horizontal="center" vertical="center"/>
    </xf>
    <xf numFmtId="170" fontId="45" fillId="0" borderId="58" xfId="1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1" fontId="58" fillId="0" borderId="71" xfId="0" applyNumberFormat="1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79" xfId="0" applyNumberFormat="1" applyFont="1" applyFill="1" applyBorder="1" applyAlignment="1">
      <alignment horizontal="center" vertical="center"/>
    </xf>
    <xf numFmtId="1" fontId="58" fillId="0" borderId="56" xfId="0" applyNumberFormat="1" applyFont="1" applyFill="1" applyBorder="1" applyAlignment="1">
      <alignment horizontal="center" vertical="center"/>
    </xf>
    <xf numFmtId="1" fontId="58" fillId="0" borderId="72" xfId="0" applyNumberFormat="1" applyFont="1" applyFill="1" applyBorder="1" applyAlignment="1">
      <alignment horizontal="center" vertical="center"/>
    </xf>
    <xf numFmtId="1" fontId="58" fillId="0" borderId="30" xfId="0" applyNumberFormat="1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/>
    </xf>
    <xf numFmtId="0" fontId="42" fillId="0" borderId="62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 wrapText="1"/>
    </xf>
    <xf numFmtId="0" fontId="42" fillId="0" borderId="55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top" wrapText="1"/>
    </xf>
    <xf numFmtId="0" fontId="42" fillId="0" borderId="50" xfId="0" applyFont="1" applyFill="1" applyBorder="1" applyAlignment="1">
      <alignment horizontal="center" vertical="top" wrapText="1"/>
    </xf>
    <xf numFmtId="0" fontId="42" fillId="0" borderId="52" xfId="0" applyFont="1" applyFill="1" applyBorder="1" applyAlignment="1">
      <alignment horizontal="center" vertical="top" wrapText="1"/>
    </xf>
    <xf numFmtId="2" fontId="42" fillId="0" borderId="55" xfId="0" applyNumberFormat="1" applyFont="1" applyFill="1" applyBorder="1" applyAlignment="1">
      <alignment horizontal="center" vertical="center"/>
    </xf>
    <xf numFmtId="2" fontId="42" fillId="0" borderId="50" xfId="0" applyNumberFormat="1" applyFont="1" applyFill="1" applyBorder="1" applyAlignment="1">
      <alignment horizontal="center" vertical="center"/>
    </xf>
    <xf numFmtId="2" fontId="42" fillId="0" borderId="52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38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167" fontId="42" fillId="0" borderId="5" xfId="0" applyNumberFormat="1" applyFont="1" applyFill="1" applyBorder="1" applyAlignment="1">
      <alignment horizontal="center" vertical="center"/>
    </xf>
    <xf numFmtId="167" fontId="42" fillId="0" borderId="10" xfId="0" applyNumberFormat="1" applyFont="1" applyFill="1" applyBorder="1" applyAlignment="1">
      <alignment horizontal="center" vertical="center"/>
    </xf>
    <xf numFmtId="167" fontId="42" fillId="0" borderId="38" xfId="0" applyNumberFormat="1" applyFont="1" applyFill="1" applyBorder="1" applyAlignment="1">
      <alignment horizontal="center" vertical="center"/>
    </xf>
    <xf numFmtId="167" fontId="42" fillId="0" borderId="55" xfId="0" applyNumberFormat="1" applyFont="1" applyFill="1" applyBorder="1" applyAlignment="1">
      <alignment horizontal="center" vertical="center"/>
    </xf>
    <xf numFmtId="167" fontId="42" fillId="0" borderId="50" xfId="0" applyNumberFormat="1" applyFont="1" applyFill="1" applyBorder="1" applyAlignment="1">
      <alignment horizontal="center" vertical="center"/>
    </xf>
    <xf numFmtId="167" fontId="42" fillId="0" borderId="52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" fontId="42" fillId="0" borderId="4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42" fillId="0" borderId="3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27" xfId="0" applyFont="1" applyFill="1" applyBorder="1" applyAlignment="1">
      <alignment horizontal="center" vertical="top" wrapText="1"/>
    </xf>
    <xf numFmtId="0" fontId="42" fillId="0" borderId="64" xfId="0" applyFont="1" applyFill="1" applyBorder="1" applyAlignment="1">
      <alignment horizontal="center" vertical="top" wrapText="1"/>
    </xf>
    <xf numFmtId="0" fontId="42" fillId="0" borderId="28" xfId="0" applyFont="1" applyFill="1" applyBorder="1" applyAlignment="1">
      <alignment horizontal="center" vertical="top" wrapText="1"/>
    </xf>
    <xf numFmtId="0" fontId="55" fillId="0" borderId="7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55" fillId="0" borderId="55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55" fillId="0" borderId="52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42" fillId="0" borderId="42" xfId="0" applyFont="1" applyFill="1" applyBorder="1" applyAlignment="1">
      <alignment horizontal="center" vertical="top" wrapText="1"/>
    </xf>
    <xf numFmtId="0" fontId="42" fillId="0" borderId="70" xfId="0" applyFont="1" applyFill="1" applyBorder="1" applyAlignment="1">
      <alignment horizontal="center" vertical="top" wrapText="1"/>
    </xf>
    <xf numFmtId="0" fontId="42" fillId="0" borderId="34" xfId="0" applyFont="1" applyFill="1" applyBorder="1" applyAlignment="1">
      <alignment horizontal="center" vertical="top" wrapText="1"/>
    </xf>
    <xf numFmtId="0" fontId="42" fillId="0" borderId="57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70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top" wrapText="1"/>
    </xf>
    <xf numFmtId="0" fontId="42" fillId="0" borderId="59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29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left" vertical="top" wrapText="1"/>
    </xf>
    <xf numFmtId="0" fontId="43" fillId="0" borderId="9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top" wrapText="1"/>
    </xf>
    <xf numFmtId="0" fontId="42" fillId="0" borderId="65" xfId="0" applyFont="1" applyFill="1" applyBorder="1" applyAlignment="1">
      <alignment horizontal="center" vertical="top" wrapText="1"/>
    </xf>
    <xf numFmtId="0" fontId="42" fillId="0" borderId="68" xfId="0" applyFont="1" applyFill="1" applyBorder="1" applyAlignment="1">
      <alignment horizontal="center" vertical="top" wrapText="1"/>
    </xf>
    <xf numFmtId="0" fontId="42" fillId="0" borderId="66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42" fillId="0" borderId="65" xfId="0" applyFont="1" applyFill="1" applyBorder="1" applyAlignment="1">
      <alignment horizontal="center"/>
    </xf>
    <xf numFmtId="0" fontId="42" fillId="0" borderId="68" xfId="0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60" xfId="0" applyNumberFormat="1" applyFont="1" applyFill="1" applyBorder="1" applyAlignment="1">
      <alignment horizontal="center" vertical="center" wrapText="1"/>
    </xf>
    <xf numFmtId="2" fontId="42" fillId="0" borderId="60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59" xfId="0" applyNumberFormat="1" applyFont="1" applyFill="1" applyBorder="1" applyAlignment="1">
      <alignment horizontal="center" vertical="center" wrapText="1"/>
    </xf>
    <xf numFmtId="2" fontId="42" fillId="0" borderId="59" xfId="0" applyNumberFormat="1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2" fontId="42" fillId="0" borderId="79" xfId="0" applyNumberFormat="1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/>
    </xf>
    <xf numFmtId="49" fontId="42" fillId="0" borderId="24" xfId="0" applyNumberFormat="1" applyFont="1" applyFill="1" applyBorder="1" applyAlignment="1">
      <alignment horizontal="center" vertical="center" wrapText="1"/>
    </xf>
    <xf numFmtId="49" fontId="42" fillId="0" borderId="79" xfId="0" applyNumberFormat="1" applyFont="1" applyFill="1" applyBorder="1" applyAlignment="1">
      <alignment horizontal="center" vertical="center" wrapText="1"/>
    </xf>
    <xf numFmtId="2" fontId="42" fillId="0" borderId="7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2" fontId="42" fillId="0" borderId="59" xfId="0" applyNumberFormat="1" applyFont="1" applyFill="1" applyBorder="1" applyAlignment="1">
      <alignment horizontal="center" vertical="center" wrapText="1"/>
    </xf>
  </cellXfs>
  <cellStyles count="27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0" xfId="15"/>
    <cellStyle name="Обычный 31" xfId="16"/>
    <cellStyle name="Обычный 4" xfId="24"/>
    <cellStyle name="Обычный 4 2" xfId="25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872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6834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249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453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2.94717244730207E-2"/>
                  <c:y val="-3.987425566525763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диаграмма!$AJ$27:$AR$27</c:f>
              <c:strCache>
                <c:ptCount val="9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</c:strCache>
            </c:strRef>
          </c:cat>
          <c:val>
            <c:numRef>
              <c:f>диаграмма!$AJ$28:$AR$28</c:f>
              <c:numCache>
                <c:formatCode>#,##0</c:formatCode>
                <c:ptCount val="9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45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092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3.7740104268256386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2.8576149736537469E-2"/>
                  <c:y val="-3.3355419865387967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0863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диаграмма!$AJ$27:$AR$27</c:f>
              <c:strCache>
                <c:ptCount val="9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</c:strCache>
            </c:strRef>
          </c:cat>
          <c:val>
            <c:numRef>
              <c:f>диаграмма!$AJ$29:$AR$29</c:f>
              <c:numCache>
                <c:formatCode>#,##0</c:formatCode>
                <c:ptCount val="9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</c:numCache>
            </c:numRef>
          </c:val>
        </c:ser>
        <c:marker val="1"/>
        <c:axId val="117147136"/>
        <c:axId val="117148672"/>
      </c:lineChart>
      <c:catAx>
        <c:axId val="117147136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17148672"/>
        <c:crosses val="autoZero"/>
        <c:auto val="1"/>
        <c:lblAlgn val="ctr"/>
        <c:lblOffset val="100"/>
      </c:catAx>
      <c:valAx>
        <c:axId val="117148672"/>
        <c:scaling>
          <c:orientation val="minMax"/>
        </c:scaling>
        <c:axPos val="l"/>
        <c:majorGridlines/>
        <c:numFmt formatCode="#,##0" sourceLinked="1"/>
        <c:tickLblPos val="nextTo"/>
        <c:crossAx val="117147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4722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8479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5833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50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1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437E-3"/>
                  <c:y val="1.352742445655843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33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083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347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356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774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76014729336096E-2"/>
                  <c:y val="4.02841139702897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66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</c:numCache>
            </c:numRef>
          </c:val>
        </c:ser>
        <c:dLbls>
          <c:showVal val="1"/>
        </c:dLbls>
        <c:marker val="1"/>
        <c:axId val="70454272"/>
        <c:axId val="70480640"/>
      </c:lineChart>
      <c:catAx>
        <c:axId val="7045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480640"/>
        <c:crosses val="autoZero"/>
        <c:auto val="1"/>
        <c:lblAlgn val="ctr"/>
        <c:lblOffset val="100"/>
        <c:tickLblSkip val="1"/>
        <c:tickMarkSkip val="1"/>
      </c:catAx>
      <c:valAx>
        <c:axId val="70480640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480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45427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766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268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14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421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9604918723837071E-2"/>
                  <c:y val="3.246263888788845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727290795304422E-2"/>
                  <c:y val="3.715396905045247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4894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7788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772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68672626281123E-2"/>
                  <c:y val="4.36356664484949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6840128071E-2"/>
                  <c:y val="4.72065425071237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49285012732E-2"/>
                  <c:y val="4.205504538632922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139213042344513E-2"/>
                  <c:y val="-4.410956187151693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172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</c:numCache>
            </c:numRef>
          </c:val>
        </c:ser>
        <c:dLbls>
          <c:showVal val="1"/>
        </c:dLbls>
        <c:marker val="1"/>
        <c:axId val="71261568"/>
        <c:axId val="71328896"/>
      </c:lineChart>
      <c:catAx>
        <c:axId val="71261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328896"/>
        <c:crosses val="autoZero"/>
        <c:auto val="1"/>
        <c:lblAlgn val="ctr"/>
        <c:lblOffset val="100"/>
        <c:tickLblSkip val="1"/>
        <c:tickMarkSkip val="1"/>
      </c:catAx>
      <c:valAx>
        <c:axId val="71328896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2615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169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36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183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5889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5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8031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44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7787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178E-2"/>
                  <c:y val="-5.204322394246847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8640987745037068E-3"/>
                  <c:y val="-1.42642943112773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24325114185754E-2"/>
                  <c:y val="-3.232725743536201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</c:numCache>
            </c:numRef>
          </c:val>
        </c:ser>
        <c:dLbls>
          <c:showVal val="1"/>
        </c:dLbls>
        <c:marker val="1"/>
        <c:axId val="71450624"/>
        <c:axId val="71452160"/>
      </c:lineChart>
      <c:catAx>
        <c:axId val="71450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52160"/>
        <c:crosses val="autoZero"/>
        <c:auto val="1"/>
        <c:lblAlgn val="ctr"/>
        <c:lblOffset val="100"/>
        <c:tickLblSkip val="1"/>
        <c:tickMarkSkip val="1"/>
      </c:catAx>
      <c:valAx>
        <c:axId val="71452160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657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5062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9869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4788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5458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5628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27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482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35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1869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3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652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643655008240249E-2"/>
                  <c:y val="3.254124251838367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457281106248574E-2"/>
                  <c:y val="4.420234071237372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285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</c:numCache>
            </c:numRef>
          </c:val>
        </c:ser>
        <c:dLbls>
          <c:showVal val="1"/>
        </c:dLbls>
        <c:marker val="1"/>
        <c:axId val="71426816"/>
        <c:axId val="71428352"/>
      </c:lineChart>
      <c:catAx>
        <c:axId val="7142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28352"/>
        <c:crosses val="autoZero"/>
        <c:auto val="1"/>
        <c:lblAlgn val="ctr"/>
        <c:lblOffset val="100"/>
        <c:tickLblSkip val="1"/>
        <c:tickMarkSkip val="1"/>
      </c:catAx>
      <c:valAx>
        <c:axId val="71428352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268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1942912"/>
        <c:axId val="71944448"/>
        <c:axId val="0"/>
      </c:bar3DChart>
      <c:catAx>
        <c:axId val="719429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944448"/>
        <c:crosses val="autoZero"/>
        <c:auto val="1"/>
        <c:lblAlgn val="ctr"/>
        <c:lblOffset val="100"/>
        <c:tickLblSkip val="1"/>
        <c:tickMarkSkip val="1"/>
      </c:catAx>
      <c:valAx>
        <c:axId val="71944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94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1930240"/>
        <c:axId val="71931776"/>
        <c:axId val="0"/>
      </c:bar3DChart>
      <c:catAx>
        <c:axId val="719302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931776"/>
        <c:crosses val="autoZero"/>
        <c:auto val="1"/>
        <c:lblAlgn val="ctr"/>
        <c:lblOffset val="100"/>
        <c:tickLblSkip val="1"/>
        <c:tickMarkSkip val="1"/>
      </c:catAx>
      <c:valAx>
        <c:axId val="7193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1930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72044928"/>
        <c:axId val="72046464"/>
        <c:axId val="0"/>
      </c:bar3DChart>
      <c:catAx>
        <c:axId val="72044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046464"/>
        <c:crosses val="autoZero"/>
        <c:auto val="1"/>
        <c:lblAlgn val="ctr"/>
        <c:lblOffset val="100"/>
        <c:tickLblSkip val="1"/>
        <c:tickMarkSkip val="1"/>
      </c:catAx>
      <c:valAx>
        <c:axId val="7204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044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72310144"/>
        <c:axId val="72316032"/>
        <c:axId val="0"/>
      </c:bar3DChart>
      <c:catAx>
        <c:axId val="723101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316032"/>
        <c:crosses val="autoZero"/>
        <c:auto val="1"/>
        <c:lblAlgn val="ctr"/>
        <c:lblOffset val="100"/>
        <c:tickLblSkip val="1"/>
        <c:tickMarkSkip val="1"/>
      </c:catAx>
      <c:valAx>
        <c:axId val="7231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231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01.05.2014г.</a:t>
            </a:r>
          </a:p>
        </c:rich>
      </c:tx>
      <c:layout>
        <c:manualLayout>
          <c:xMode val="edge"/>
          <c:yMode val="edge"/>
          <c:x val="0.2472466524311607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6616"/>
          <c:w val="0.4410187667560323"/>
          <c:h val="0.3513518150230078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- 21,2%
(2013г. - 18,9%)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6485E-2"/>
                  <c:y val="4.20104385929417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- 31,9%
(2013г. - 29,5%)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- 30,9%
(2013г. - 34,5%)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- 15,8%
(2013г. - 16,3%)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- 0,2%
(2013г. - 0,8%)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21.2</c:v>
                </c:pt>
                <c:pt idx="1">
                  <c:v>31.9</c:v>
                </c:pt>
                <c:pt idx="2">
                  <c:v>30.9</c:v>
                </c:pt>
                <c:pt idx="3">
                  <c:v>15.8</c:v>
                </c:pt>
                <c:pt idx="4">
                  <c:v>0.2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203"/>
          <c:y val="9.3243871127756547E-2"/>
          <c:w val="0.76275027147825036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01.05.2013г.</c:v>
                </c:pt>
                <c:pt idx="1">
                  <c:v>на 01.05.2014г.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48.4</c:v>
                </c:pt>
                <c:pt idx="1">
                  <c:v>52.9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01.05.2013г.</c:v>
                </c:pt>
                <c:pt idx="1">
                  <c:v>на 01.05.2014г.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51.6</c:v>
                </c:pt>
                <c:pt idx="1">
                  <c:v>47.1</c:v>
                </c:pt>
              </c:numCache>
            </c:numRef>
          </c:val>
        </c:ser>
        <c:dLbls>
          <c:showVal val="1"/>
        </c:dLbls>
        <c:shape val="box"/>
        <c:axId val="74973568"/>
        <c:axId val="74975104"/>
        <c:axId val="0"/>
      </c:bar3DChart>
      <c:catAx>
        <c:axId val="7497356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4975104"/>
        <c:crosses val="autoZero"/>
        <c:lblAlgn val="ctr"/>
        <c:lblOffset val="100"/>
        <c:tickLblSkip val="1"/>
        <c:tickMarkSkip val="1"/>
      </c:catAx>
      <c:valAx>
        <c:axId val="74975104"/>
        <c:scaling>
          <c:orientation val="minMax"/>
        </c:scaling>
        <c:delete val="1"/>
        <c:axPos val="b"/>
        <c:numFmt formatCode="#,##0.0" sourceLinked="1"/>
        <c:tickLblPos val="none"/>
        <c:crossAx val="749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74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12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01.05.2013г.</c:v>
                </c:pt>
                <c:pt idx="1">
                  <c:v>на 01.05.2014г.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42.3</c:v>
                </c:pt>
                <c:pt idx="1">
                  <c:v>42.3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12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01.05.2013г.</c:v>
                </c:pt>
                <c:pt idx="1">
                  <c:v>на 01.05.2014г.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30.5</c:v>
                </c:pt>
                <c:pt idx="1">
                  <c:v>30.5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01.05.2013г.</c:v>
                </c:pt>
                <c:pt idx="1">
                  <c:v>на 01.05.2014г.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27.2</c:v>
                </c:pt>
                <c:pt idx="1">
                  <c:v>27.2</c:v>
                </c:pt>
              </c:numCache>
            </c:numRef>
          </c:val>
        </c:ser>
        <c:dLbls>
          <c:showVal val="1"/>
        </c:dLbls>
        <c:shape val="box"/>
        <c:axId val="75003008"/>
        <c:axId val="75004544"/>
        <c:axId val="0"/>
      </c:bar3DChart>
      <c:catAx>
        <c:axId val="750030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5004544"/>
        <c:crosses val="autoZero"/>
        <c:auto val="1"/>
        <c:lblAlgn val="ctr"/>
        <c:lblOffset val="100"/>
        <c:tickLblSkip val="1"/>
        <c:tickMarkSkip val="1"/>
      </c:catAx>
      <c:valAx>
        <c:axId val="75004544"/>
        <c:scaling>
          <c:orientation val="minMax"/>
        </c:scaling>
        <c:delete val="1"/>
        <c:axPos val="b"/>
        <c:numFmt formatCode="#,##0.0" sourceLinked="1"/>
        <c:tickLblPos val="none"/>
        <c:crossAx val="7500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544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216"/>
        </c:manualLayout>
      </c:layout>
      <c:barChart>
        <c:barDir val="bar"/>
        <c:grouping val="clustered"/>
        <c:ser>
          <c:idx val="0"/>
          <c:order val="0"/>
          <c:tx>
            <c:v>2014 апрель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Норильск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3137.47</c:v>
                </c:pt>
                <c:pt idx="1">
                  <c:v>3444.56</c:v>
                </c:pt>
                <c:pt idx="2">
                  <c:v>4693.76</c:v>
                </c:pt>
                <c:pt idx="3">
                  <c:v>4736.7700000000004</c:v>
                </c:pt>
                <c:pt idx="4">
                  <c:v>4923.76</c:v>
                </c:pt>
                <c:pt idx="5">
                  <c:v>4957.8900000000003</c:v>
                </c:pt>
                <c:pt idx="6">
                  <c:v>5579.79</c:v>
                </c:pt>
                <c:pt idx="7">
                  <c:v>5589.4</c:v>
                </c:pt>
                <c:pt idx="8">
                  <c:v>8105.77</c:v>
                </c:pt>
              </c:numCache>
            </c:numRef>
          </c:val>
        </c:ser>
        <c:ser>
          <c:idx val="1"/>
          <c:order val="1"/>
          <c:tx>
            <c:v>2013 апрель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авт.округ</c:v>
                </c:pt>
                <c:pt idx="4">
                  <c:v>Норильск</c:v>
                </c:pt>
                <c:pt idx="5">
                  <c:v>Камчатский край</c:v>
                </c:pt>
                <c:pt idx="6">
                  <c:v>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2772.95</c:v>
                </c:pt>
                <c:pt idx="1">
                  <c:v>3156.09</c:v>
                </c:pt>
                <c:pt idx="2">
                  <c:v>4339.3100000000004</c:v>
                </c:pt>
                <c:pt idx="3">
                  <c:v>4583.0200000000004</c:v>
                </c:pt>
                <c:pt idx="4">
                  <c:v>4576.58</c:v>
                </c:pt>
                <c:pt idx="5">
                  <c:v>4549.84</c:v>
                </c:pt>
                <c:pt idx="6">
                  <c:v>5065.51</c:v>
                </c:pt>
                <c:pt idx="7">
                  <c:v>5279.38</c:v>
                </c:pt>
                <c:pt idx="8">
                  <c:v>7607.68</c:v>
                </c:pt>
              </c:numCache>
            </c:numRef>
          </c:val>
        </c:ser>
        <c:gapWidth val="123"/>
        <c:axId val="75101312"/>
        <c:axId val="75102848"/>
      </c:barChart>
      <c:catAx>
        <c:axId val="7510131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5102848"/>
        <c:crosses val="autoZero"/>
        <c:auto val="1"/>
        <c:lblAlgn val="ctr"/>
        <c:lblOffset val="100"/>
        <c:tickLblSkip val="1"/>
        <c:tickMarkSkip val="1"/>
      </c:catAx>
      <c:valAx>
        <c:axId val="7510284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5101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212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0072192"/>
        <c:axId val="70073728"/>
        <c:axId val="0"/>
      </c:bar3DChart>
      <c:catAx>
        <c:axId val="700721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073728"/>
        <c:crosses val="autoZero"/>
        <c:auto val="1"/>
        <c:lblAlgn val="ctr"/>
        <c:lblOffset val="100"/>
        <c:tickLblSkip val="1"/>
        <c:tickMarkSkip val="1"/>
      </c:catAx>
      <c:valAx>
        <c:axId val="7007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07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578"/>
          <c:y val="0.16464895065207241"/>
          <c:w val="0.88353500283850561"/>
          <c:h val="0.64164648910416977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09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20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954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7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489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1482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213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58655835959435E-2"/>
                  <c:y val="-4.112685914260715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0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898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3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5497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619557121980611E-2"/>
                  <c:y val="4.135121998639058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7683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07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</c:numCache>
            </c:numRef>
          </c:val>
        </c:ser>
        <c:dLbls>
          <c:showVal val="1"/>
        </c:dLbls>
        <c:marker val="1"/>
        <c:axId val="70007040"/>
        <c:axId val="70053888"/>
      </c:lineChart>
      <c:catAx>
        <c:axId val="70007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053888"/>
        <c:crosses val="autoZero"/>
        <c:auto val="1"/>
        <c:lblAlgn val="ctr"/>
        <c:lblOffset val="100"/>
        <c:tickLblSkip val="1"/>
        <c:tickMarkSkip val="1"/>
      </c:catAx>
      <c:valAx>
        <c:axId val="70053888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00704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45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594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32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249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4587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6349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4793E-3"/>
                  <c:y val="-2.78633177713596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5655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37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7468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746720239134126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825900465382375E-2"/>
                  <c:y val="3.49097853821950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275214154335713E-2"/>
                  <c:y val="2.98144930306743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14971695091594E-2"/>
                  <c:y val="2.737543275170201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5414871062688413E-2"/>
                  <c:y val="3.8225766968749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892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712816003556493E-2"/>
                  <c:y val="4.093868494071030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067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175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</c:numCache>
            </c:numRef>
          </c:val>
        </c:ser>
        <c:dLbls>
          <c:showVal val="1"/>
        </c:dLbls>
        <c:marker val="1"/>
        <c:axId val="70159360"/>
        <c:axId val="70181632"/>
      </c:lineChart>
      <c:catAx>
        <c:axId val="70159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181632"/>
        <c:crosses val="autoZero"/>
        <c:auto val="1"/>
        <c:lblAlgn val="ctr"/>
        <c:lblOffset val="100"/>
        <c:tickLblSkip val="1"/>
        <c:tickMarkSkip val="1"/>
      </c:catAx>
      <c:valAx>
        <c:axId val="70181632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159360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833"/>
          <c:y val="0.9344093454470882"/>
          <c:w val="0.3133134918861894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70286336"/>
        <c:axId val="70390528"/>
        <c:axId val="0"/>
      </c:bar3DChart>
      <c:catAx>
        <c:axId val="70286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390528"/>
        <c:crosses val="autoZero"/>
        <c:auto val="1"/>
        <c:lblAlgn val="ctr"/>
        <c:lblOffset val="100"/>
        <c:tickLblSkip val="1"/>
        <c:tickMarkSkip val="1"/>
      </c:catAx>
      <c:valAx>
        <c:axId val="7039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7028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7</xdr:col>
      <xdr:colOff>984250</xdr:colOff>
      <xdr:row>55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67</xdr:row>
      <xdr:rowOff>52918</xdr:rowOff>
    </xdr:from>
    <xdr:to>
      <xdr:col>10</xdr:col>
      <xdr:colOff>613835</xdr:colOff>
      <xdr:row>121</xdr:row>
      <xdr:rowOff>52915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1506200" y="6369839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srv\STORAGE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M131"/>
  <sheetViews>
    <sheetView workbookViewId="0">
      <selection activeCell="A17" sqref="A17"/>
    </sheetView>
  </sheetViews>
  <sheetFormatPr defaultColWidth="9.140625" defaultRowHeight="12.75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42578125" style="2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4" width="16.7109375" style="2" customWidth="1"/>
    <col min="65" max="65" width="68" style="2" customWidth="1"/>
    <col min="66" max="16384" width="9.140625" style="2"/>
  </cols>
  <sheetData>
    <row r="1" spans="1:65" ht="27.75" customHeight="1">
      <c r="A1" s="109" t="s">
        <v>57</v>
      </c>
      <c r="B1" s="112" t="s">
        <v>525</v>
      </c>
      <c r="C1" s="112" t="s">
        <v>526</v>
      </c>
      <c r="D1" s="110"/>
      <c r="F1" s="111"/>
    </row>
    <row r="2" spans="1:65" ht="16.5">
      <c r="A2" s="95"/>
      <c r="B2" s="115"/>
      <c r="C2" s="94"/>
      <c r="D2" s="96"/>
      <c r="E2" s="3"/>
    </row>
    <row r="3" spans="1:65" ht="15.75">
      <c r="A3" s="218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33"/>
      <c r="BB3" s="233"/>
      <c r="BC3" s="233"/>
      <c r="BD3" s="216"/>
      <c r="BE3" s="216"/>
      <c r="BF3" s="216"/>
      <c r="BG3" s="216"/>
      <c r="BH3" s="216"/>
      <c r="BI3" s="216"/>
      <c r="BJ3" s="216"/>
      <c r="BK3" s="216"/>
      <c r="BL3" s="216"/>
    </row>
    <row r="4" spans="1:65" ht="15.75">
      <c r="A4" s="218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375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375"/>
      <c r="BA4" s="234"/>
      <c r="BB4" s="234"/>
      <c r="BC4" s="234"/>
      <c r="BD4" s="217"/>
      <c r="BE4" s="217"/>
      <c r="BF4" s="217"/>
      <c r="BG4" s="262"/>
      <c r="BH4" s="217"/>
      <c r="BI4" s="217"/>
      <c r="BJ4" s="262"/>
      <c r="BK4" s="262"/>
      <c r="BL4" s="433"/>
      <c r="BM4" s="261"/>
    </row>
    <row r="5" spans="1:65" ht="15.75">
      <c r="A5" s="218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375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375"/>
      <c r="BA5" s="234"/>
      <c r="BB5" s="234"/>
      <c r="BC5" s="234"/>
      <c r="BD5" s="217"/>
      <c r="BE5" s="217"/>
      <c r="BF5" s="217"/>
      <c r="BG5" s="262"/>
      <c r="BH5" s="217"/>
      <c r="BI5" s="217"/>
      <c r="BJ5" s="262"/>
      <c r="BK5" s="262"/>
      <c r="BL5" s="433"/>
      <c r="BM5" s="261"/>
    </row>
    <row r="6" spans="1:65" ht="15.75">
      <c r="A6" s="218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375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375"/>
      <c r="BA6" s="234"/>
      <c r="BB6" s="234"/>
      <c r="BC6" s="234"/>
      <c r="BD6" s="217"/>
      <c r="BE6" s="217"/>
      <c r="BF6" s="217"/>
      <c r="BG6" s="262"/>
      <c r="BH6" s="217"/>
      <c r="BI6" s="217"/>
      <c r="BJ6" s="262"/>
      <c r="BK6" s="262"/>
      <c r="BL6" s="433"/>
      <c r="BM6" s="261"/>
    </row>
    <row r="7" spans="1:65" ht="15.75">
      <c r="A7" s="218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375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375"/>
      <c r="BA7" s="234"/>
      <c r="BB7" s="234"/>
      <c r="BC7" s="234"/>
      <c r="BD7" s="217"/>
      <c r="BE7" s="217"/>
      <c r="BF7" s="217"/>
      <c r="BG7" s="262"/>
      <c r="BH7" s="217"/>
      <c r="BI7" s="217"/>
      <c r="BJ7" s="262"/>
      <c r="BK7" s="262"/>
      <c r="BL7" s="433"/>
      <c r="BM7" s="261"/>
    </row>
    <row r="8" spans="1:65" ht="15.75">
      <c r="A8" s="218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375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375"/>
      <c r="BA8" s="234"/>
      <c r="BB8" s="234"/>
      <c r="BC8" s="234"/>
      <c r="BD8" s="217"/>
      <c r="BE8" s="217"/>
      <c r="BF8" s="217"/>
      <c r="BG8" s="262"/>
      <c r="BH8" s="217"/>
      <c r="BI8" s="217"/>
      <c r="BJ8" s="262"/>
      <c r="BK8" s="262"/>
      <c r="BL8" s="433"/>
      <c r="BM8" s="261"/>
    </row>
    <row r="9" spans="1:65" ht="15.75">
      <c r="A9" s="218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375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375"/>
      <c r="BA9" s="234"/>
      <c r="BB9" s="234"/>
      <c r="BC9" s="234"/>
      <c r="BD9" s="217"/>
      <c r="BE9" s="217"/>
      <c r="BF9" s="217"/>
      <c r="BG9" s="262"/>
      <c r="BH9" s="217"/>
      <c r="BI9" s="217"/>
      <c r="BJ9" s="262"/>
      <c r="BK9" s="262"/>
      <c r="BL9" s="433"/>
      <c r="BM9" s="261"/>
    </row>
    <row r="10" spans="1:65" ht="17.25" thickBot="1">
      <c r="A10" s="97"/>
      <c r="B10" s="98"/>
      <c r="C10" s="99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00"/>
    </row>
    <row r="11" spans="1:65" ht="16.5">
      <c r="A11" s="666" t="s">
        <v>37</v>
      </c>
      <c r="B11" s="680" t="str">
        <f>B1</f>
        <v>на 01.05.2013г.</v>
      </c>
      <c r="C11" s="681" t="str">
        <f>C1</f>
        <v>на 01.05.2014г.</v>
      </c>
      <c r="D11" s="96"/>
      <c r="AZ11" s="789" t="s">
        <v>353</v>
      </c>
      <c r="BA11" s="789"/>
      <c r="BB11" s="789"/>
      <c r="BC11" s="789"/>
    </row>
    <row r="12" spans="1:65" ht="15.75" customHeight="1">
      <c r="A12" s="667"/>
      <c r="B12" s="676"/>
      <c r="C12" s="677"/>
      <c r="P12" s="101"/>
    </row>
    <row r="13" spans="1:65" ht="16.5">
      <c r="A13" s="668" t="s">
        <v>109</v>
      </c>
      <c r="B13" s="108">
        <v>48.4</v>
      </c>
      <c r="C13" s="606">
        <v>52.9</v>
      </c>
      <c r="D13" s="96"/>
      <c r="P13" s="3"/>
    </row>
    <row r="14" spans="1:65" ht="17.25" thickBot="1">
      <c r="A14" s="669" t="s">
        <v>110</v>
      </c>
      <c r="B14" s="684">
        <v>51.6</v>
      </c>
      <c r="C14" s="685">
        <v>47.1</v>
      </c>
      <c r="P14" s="3"/>
    </row>
    <row r="15" spans="1:65" ht="17.25" thickBot="1">
      <c r="A15" s="670"/>
      <c r="B15" s="682">
        <f>B14+B13</f>
        <v>100</v>
      </c>
      <c r="C15" s="682">
        <f>C14+C13</f>
        <v>100</v>
      </c>
      <c r="P15" s="3"/>
    </row>
    <row r="16" spans="1:65" ht="16.5">
      <c r="A16" s="670" t="s">
        <v>38</v>
      </c>
      <c r="B16" s="678" t="str">
        <f>B1</f>
        <v>на 01.05.2013г.</v>
      </c>
      <c r="C16" s="679" t="str">
        <f>C1</f>
        <v>на 01.05.2014г.</v>
      </c>
      <c r="D16" s="96"/>
      <c r="P16" s="3"/>
    </row>
    <row r="17" spans="1:44" ht="16.5">
      <c r="A17" s="671" t="s">
        <v>111</v>
      </c>
      <c r="B17" s="605">
        <v>42.3</v>
      </c>
      <c r="C17" s="606">
        <v>42.3</v>
      </c>
      <c r="D17" s="96"/>
      <c r="P17" s="3"/>
    </row>
    <row r="18" spans="1:44" ht="16.5">
      <c r="A18" s="671" t="s">
        <v>112</v>
      </c>
      <c r="B18" s="605">
        <v>30.5</v>
      </c>
      <c r="C18" s="606">
        <v>30.5</v>
      </c>
      <c r="D18" s="96"/>
      <c r="P18" s="3"/>
    </row>
    <row r="19" spans="1:44" ht="17.25" thickBot="1">
      <c r="A19" s="672" t="s">
        <v>113</v>
      </c>
      <c r="B19" s="686">
        <v>27.2</v>
      </c>
      <c r="C19" s="685">
        <v>27.2</v>
      </c>
      <c r="D19" s="96"/>
      <c r="P19" s="3"/>
    </row>
    <row r="20" spans="1:44" ht="16.5">
      <c r="A20" s="673"/>
      <c r="B20" s="682">
        <f>B17+B18+B19</f>
        <v>100</v>
      </c>
      <c r="C20" s="682">
        <f>C17+C18+C19</f>
        <v>100</v>
      </c>
      <c r="D20" s="96"/>
      <c r="P20" s="3"/>
    </row>
    <row r="21" spans="1:44" ht="15.75">
      <c r="A21" s="674" t="s">
        <v>181</v>
      </c>
      <c r="B21" s="217">
        <v>18.899999999999999</v>
      </c>
      <c r="C21" s="687">
        <v>21.2</v>
      </c>
      <c r="D21" s="8"/>
    </row>
    <row r="22" spans="1:44" ht="16.5">
      <c r="A22" s="674" t="s">
        <v>182</v>
      </c>
      <c r="B22" s="217">
        <v>29.5</v>
      </c>
      <c r="C22" s="687">
        <v>31.9</v>
      </c>
      <c r="D22" s="1"/>
      <c r="E22" s="93"/>
    </row>
    <row r="23" spans="1:44" ht="16.5">
      <c r="A23" s="674" t="s">
        <v>147</v>
      </c>
      <c r="B23" s="217">
        <v>34.5</v>
      </c>
      <c r="C23" s="687">
        <v>30.9</v>
      </c>
      <c r="D23" s="1"/>
      <c r="E23" s="93"/>
    </row>
    <row r="24" spans="1:44" ht="16.5">
      <c r="A24" s="674" t="s">
        <v>473</v>
      </c>
      <c r="B24" s="217">
        <v>16.3</v>
      </c>
      <c r="C24" s="687">
        <v>15.8</v>
      </c>
      <c r="D24" s="1"/>
      <c r="E24" s="93"/>
    </row>
    <row r="25" spans="1:44" ht="16.5" thickBot="1">
      <c r="A25" s="675" t="s">
        <v>332</v>
      </c>
      <c r="B25" s="689">
        <v>0.8</v>
      </c>
      <c r="C25" s="688">
        <v>0.2</v>
      </c>
      <c r="D25" s="8"/>
    </row>
    <row r="26" spans="1:44" ht="17.25" thickBot="1">
      <c r="B26" s="683">
        <f>B21+B22+B23+B24+B25</f>
        <v>100</v>
      </c>
      <c r="C26" s="683">
        <f>C21+C22+C23+C24+C25</f>
        <v>100</v>
      </c>
      <c r="D26" s="1"/>
      <c r="E26" s="94"/>
    </row>
    <row r="27" spans="1:44" ht="16.5">
      <c r="A27" s="297"/>
      <c r="B27" s="293"/>
      <c r="C27" s="298"/>
      <c r="D27" s="293"/>
      <c r="E27" s="294"/>
      <c r="G27" s="376"/>
      <c r="H27" s="377" t="s">
        <v>278</v>
      </c>
      <c r="I27" s="377" t="s">
        <v>279</v>
      </c>
      <c r="J27" s="377" t="s">
        <v>280</v>
      </c>
      <c r="K27" s="377" t="s">
        <v>281</v>
      </c>
      <c r="L27" s="377" t="s">
        <v>282</v>
      </c>
      <c r="M27" s="377" t="s">
        <v>283</v>
      </c>
      <c r="N27" s="377" t="s">
        <v>284</v>
      </c>
      <c r="O27" s="377" t="s">
        <v>285</v>
      </c>
      <c r="P27" s="377" t="s">
        <v>286</v>
      </c>
      <c r="Q27" s="377" t="s">
        <v>287</v>
      </c>
      <c r="R27" s="377" t="s">
        <v>288</v>
      </c>
      <c r="S27" s="377" t="s">
        <v>289</v>
      </c>
      <c r="T27" s="377" t="s">
        <v>290</v>
      </c>
      <c r="U27" s="377" t="s">
        <v>291</v>
      </c>
      <c r="V27" s="377" t="s">
        <v>292</v>
      </c>
      <c r="W27" s="377" t="s">
        <v>293</v>
      </c>
      <c r="X27" s="377" t="s">
        <v>294</v>
      </c>
      <c r="Y27" s="377" t="s">
        <v>295</v>
      </c>
      <c r="Z27" s="377" t="s">
        <v>296</v>
      </c>
      <c r="AA27" s="377" t="s">
        <v>297</v>
      </c>
      <c r="AB27" s="377" t="s">
        <v>298</v>
      </c>
      <c r="AC27" s="377" t="s">
        <v>299</v>
      </c>
      <c r="AD27" s="377" t="s">
        <v>300</v>
      </c>
      <c r="AE27" s="377" t="s">
        <v>301</v>
      </c>
      <c r="AF27" s="377" t="s">
        <v>302</v>
      </c>
      <c r="AG27" s="377" t="s">
        <v>303</v>
      </c>
      <c r="AH27" s="378" t="s">
        <v>304</v>
      </c>
      <c r="AI27" s="378" t="s">
        <v>307</v>
      </c>
      <c r="AJ27" s="378" t="s">
        <v>310</v>
      </c>
      <c r="AK27" s="378" t="s">
        <v>312</v>
      </c>
      <c r="AL27" s="378" t="s">
        <v>322</v>
      </c>
      <c r="AM27" s="378" t="s">
        <v>323</v>
      </c>
      <c r="AN27" s="378" t="s">
        <v>333</v>
      </c>
      <c r="AO27" s="378" t="s">
        <v>336</v>
      </c>
      <c r="AP27" s="379" t="s">
        <v>349</v>
      </c>
      <c r="AQ27" s="379" t="s">
        <v>401</v>
      </c>
      <c r="AR27" s="379" t="s">
        <v>471</v>
      </c>
    </row>
    <row r="28" spans="1:44" ht="16.5">
      <c r="A28" s="299"/>
      <c r="B28" s="300"/>
      <c r="C28" s="301"/>
      <c r="D28" s="301"/>
      <c r="E28" s="296"/>
      <c r="G28" s="380" t="s">
        <v>67</v>
      </c>
      <c r="H28" s="381">
        <v>697</v>
      </c>
      <c r="I28" s="381">
        <v>675</v>
      </c>
      <c r="J28" s="381">
        <v>619</v>
      </c>
      <c r="K28" s="381">
        <v>826</v>
      </c>
      <c r="L28" s="381">
        <v>655</v>
      </c>
      <c r="M28" s="381">
        <v>815</v>
      </c>
      <c r="N28" s="381">
        <v>681</v>
      </c>
      <c r="O28" s="381">
        <v>1011</v>
      </c>
      <c r="P28" s="381">
        <v>862</v>
      </c>
      <c r="Q28" s="381">
        <v>865</v>
      </c>
      <c r="R28" s="381">
        <v>903</v>
      </c>
      <c r="S28" s="381">
        <v>829</v>
      </c>
      <c r="T28" s="381">
        <v>957</v>
      </c>
      <c r="U28" s="381">
        <v>1049</v>
      </c>
      <c r="V28" s="381">
        <v>1015</v>
      </c>
      <c r="W28" s="381">
        <v>1149</v>
      </c>
      <c r="X28" s="381">
        <v>601</v>
      </c>
      <c r="Y28" s="381">
        <v>1069</v>
      </c>
      <c r="Z28" s="381">
        <v>939</v>
      </c>
      <c r="AA28" s="381">
        <v>552</v>
      </c>
      <c r="AB28" s="381">
        <v>855</v>
      </c>
      <c r="AC28" s="381">
        <v>976</v>
      </c>
      <c r="AD28" s="381">
        <v>1392</v>
      </c>
      <c r="AE28" s="381">
        <v>1125</v>
      </c>
      <c r="AF28" s="381">
        <v>2202</v>
      </c>
      <c r="AG28" s="381">
        <v>2004</v>
      </c>
      <c r="AH28" s="382">
        <v>2503</v>
      </c>
      <c r="AI28" s="382">
        <v>2952</v>
      </c>
      <c r="AJ28" s="382">
        <v>2754</v>
      </c>
      <c r="AK28" s="382">
        <v>2585</v>
      </c>
      <c r="AL28" s="382">
        <v>2679</v>
      </c>
      <c r="AM28" s="382">
        <v>2969</v>
      </c>
      <c r="AN28" s="382">
        <v>2849</v>
      </c>
      <c r="AO28" s="382">
        <v>2109</v>
      </c>
      <c r="AP28" s="372">
        <v>3192</v>
      </c>
      <c r="AQ28" s="372">
        <v>2858</v>
      </c>
      <c r="AR28" s="372">
        <v>2252</v>
      </c>
    </row>
    <row r="29" spans="1:44" ht="16.5">
      <c r="A29" s="299"/>
      <c r="B29" s="300"/>
      <c r="C29" s="301"/>
      <c r="D29" s="301"/>
      <c r="E29" s="296"/>
      <c r="G29" s="380" t="s">
        <v>68</v>
      </c>
      <c r="H29" s="381">
        <v>1383</v>
      </c>
      <c r="I29" s="381">
        <v>1752</v>
      </c>
      <c r="J29" s="381">
        <v>2669</v>
      </c>
      <c r="K29" s="381">
        <v>2226</v>
      </c>
      <c r="L29" s="381">
        <v>1365</v>
      </c>
      <c r="M29" s="381">
        <v>1856</v>
      </c>
      <c r="N29" s="381">
        <v>2686</v>
      </c>
      <c r="O29" s="381">
        <v>2182</v>
      </c>
      <c r="P29" s="381">
        <v>1672</v>
      </c>
      <c r="Q29" s="381">
        <v>1752</v>
      </c>
      <c r="R29" s="381">
        <v>2555</v>
      </c>
      <c r="S29" s="381">
        <v>1755</v>
      </c>
      <c r="T29" s="381">
        <v>1600</v>
      </c>
      <c r="U29" s="381">
        <v>1821</v>
      </c>
      <c r="V29" s="381">
        <v>2705</v>
      </c>
      <c r="W29" s="381">
        <v>1746</v>
      </c>
      <c r="X29" s="381">
        <v>1356</v>
      </c>
      <c r="Y29" s="381">
        <v>1657</v>
      </c>
      <c r="Z29" s="381">
        <v>2159</v>
      </c>
      <c r="AA29" s="381">
        <v>1580</v>
      </c>
      <c r="AB29" s="381">
        <v>1256</v>
      </c>
      <c r="AC29" s="381">
        <v>1748</v>
      </c>
      <c r="AD29" s="381">
        <v>2311</v>
      </c>
      <c r="AE29" s="381">
        <v>1681</v>
      </c>
      <c r="AF29" s="381">
        <v>1486</v>
      </c>
      <c r="AG29" s="381">
        <v>2039</v>
      </c>
      <c r="AH29" s="382">
        <v>2667</v>
      </c>
      <c r="AI29" s="382">
        <v>2687</v>
      </c>
      <c r="AJ29" s="382">
        <v>2181</v>
      </c>
      <c r="AK29" s="382">
        <v>2695</v>
      </c>
      <c r="AL29" s="382">
        <v>3950</v>
      </c>
      <c r="AM29" s="382">
        <v>3372</v>
      </c>
      <c r="AN29" s="382">
        <v>2664</v>
      </c>
      <c r="AO29" s="382">
        <v>3291</v>
      </c>
      <c r="AP29" s="372">
        <v>4263</v>
      </c>
      <c r="AQ29" s="372">
        <v>3654</v>
      </c>
      <c r="AR29" s="372">
        <v>3012</v>
      </c>
    </row>
    <row r="30" spans="1:44" ht="17.25" thickBot="1">
      <c r="A30" s="299"/>
      <c r="B30" s="300"/>
      <c r="C30" s="301"/>
      <c r="D30" s="301"/>
      <c r="E30" s="296"/>
      <c r="G30" s="383" t="s">
        <v>305</v>
      </c>
      <c r="H30" s="384">
        <f t="shared" ref="H30:Y30" si="0">H29-H28</f>
        <v>686</v>
      </c>
      <c r="I30" s="384">
        <f t="shared" si="0"/>
        <v>1077</v>
      </c>
      <c r="J30" s="384">
        <f t="shared" si="0"/>
        <v>2050</v>
      </c>
      <c r="K30" s="384">
        <f t="shared" si="0"/>
        <v>1400</v>
      </c>
      <c r="L30" s="384">
        <f t="shared" si="0"/>
        <v>710</v>
      </c>
      <c r="M30" s="384">
        <f t="shared" si="0"/>
        <v>1041</v>
      </c>
      <c r="N30" s="384">
        <f t="shared" si="0"/>
        <v>2005</v>
      </c>
      <c r="O30" s="384">
        <f t="shared" si="0"/>
        <v>1171</v>
      </c>
      <c r="P30" s="384">
        <f t="shared" si="0"/>
        <v>810</v>
      </c>
      <c r="Q30" s="384">
        <f t="shared" si="0"/>
        <v>887</v>
      </c>
      <c r="R30" s="384">
        <f t="shared" si="0"/>
        <v>1652</v>
      </c>
      <c r="S30" s="384">
        <f t="shared" si="0"/>
        <v>926</v>
      </c>
      <c r="T30" s="384">
        <f t="shared" si="0"/>
        <v>643</v>
      </c>
      <c r="U30" s="384">
        <f t="shared" si="0"/>
        <v>772</v>
      </c>
      <c r="V30" s="384">
        <f t="shared" si="0"/>
        <v>1690</v>
      </c>
      <c r="W30" s="384">
        <f t="shared" si="0"/>
        <v>597</v>
      </c>
      <c r="X30" s="384">
        <f t="shared" si="0"/>
        <v>755</v>
      </c>
      <c r="Y30" s="384">
        <f t="shared" si="0"/>
        <v>588</v>
      </c>
      <c r="Z30" s="384">
        <f>Z28-Z29</f>
        <v>-1220</v>
      </c>
      <c r="AA30" s="384">
        <f t="shared" ref="AA30:AM30" si="1">AA28-AA29</f>
        <v>-1028</v>
      </c>
      <c r="AB30" s="384">
        <f t="shared" si="1"/>
        <v>-401</v>
      </c>
      <c r="AC30" s="384">
        <f t="shared" si="1"/>
        <v>-772</v>
      </c>
      <c r="AD30" s="384">
        <f t="shared" si="1"/>
        <v>-919</v>
      </c>
      <c r="AE30" s="384">
        <f t="shared" si="1"/>
        <v>-556</v>
      </c>
      <c r="AF30" s="384">
        <f t="shared" si="1"/>
        <v>716</v>
      </c>
      <c r="AG30" s="384">
        <f t="shared" si="1"/>
        <v>-35</v>
      </c>
      <c r="AH30" s="385">
        <f t="shared" si="1"/>
        <v>-164</v>
      </c>
      <c r="AI30" s="385">
        <f t="shared" si="1"/>
        <v>265</v>
      </c>
      <c r="AJ30" s="385">
        <f t="shared" si="1"/>
        <v>573</v>
      </c>
      <c r="AK30" s="385">
        <f t="shared" si="1"/>
        <v>-110</v>
      </c>
      <c r="AL30" s="385">
        <f t="shared" si="1"/>
        <v>-1271</v>
      </c>
      <c r="AM30" s="385">
        <f t="shared" si="1"/>
        <v>-403</v>
      </c>
      <c r="AN30" s="385">
        <f>AN28-AN29</f>
        <v>185</v>
      </c>
      <c r="AO30" s="385">
        <f>AO28-AO29</f>
        <v>-1182</v>
      </c>
      <c r="AP30" s="364">
        <f>AP28-AP29</f>
        <v>-1071</v>
      </c>
      <c r="AQ30" s="364">
        <f>AQ28-AQ29</f>
        <v>-796</v>
      </c>
      <c r="AR30" s="364">
        <f>AR28-AR29</f>
        <v>-760</v>
      </c>
    </row>
    <row r="31" spans="1:44" ht="16.5" thickBot="1">
      <c r="A31" s="302"/>
      <c r="B31" s="303"/>
      <c r="C31" s="303"/>
      <c r="D31" s="303"/>
      <c r="E31" s="304"/>
    </row>
    <row r="32" spans="1:44" ht="13.5" thickBot="1">
      <c r="A32" s="4"/>
      <c r="B32" s="4"/>
    </row>
    <row r="33" spans="1:7" ht="15.75" customHeight="1" thickBot="1">
      <c r="A33" s="413"/>
      <c r="B33" s="790"/>
      <c r="C33" s="791"/>
      <c r="D33" s="56"/>
      <c r="E33" s="295"/>
      <c r="F33" s="295"/>
      <c r="G33" s="295"/>
    </row>
    <row r="34" spans="1:7" ht="15.75" customHeight="1" thickBot="1">
      <c r="A34" s="414"/>
      <c r="B34" s="415"/>
      <c r="C34" s="416"/>
      <c r="D34" s="56"/>
      <c r="E34" s="417"/>
      <c r="F34" s="305"/>
      <c r="G34" s="305"/>
    </row>
    <row r="35" spans="1:7" ht="16.5">
      <c r="A35" s="418"/>
      <c r="B35" s="419"/>
      <c r="C35" s="411"/>
      <c r="D35" s="56"/>
      <c r="E35" s="417"/>
      <c r="F35" s="305"/>
      <c r="G35" s="305"/>
    </row>
    <row r="36" spans="1:7" ht="16.5">
      <c r="A36" s="412"/>
      <c r="B36" s="419"/>
      <c r="C36" s="411"/>
      <c r="D36" s="56"/>
      <c r="E36" s="417"/>
      <c r="F36" s="305"/>
      <c r="G36" s="305"/>
    </row>
    <row r="37" spans="1:7" ht="16.5">
      <c r="A37" s="420"/>
      <c r="B37" s="419"/>
      <c r="C37" s="411"/>
      <c r="D37" s="56"/>
      <c r="E37" s="421"/>
      <c r="F37" s="305"/>
      <c r="G37" s="305"/>
    </row>
    <row r="38" spans="1:7" ht="16.5">
      <c r="A38" s="412"/>
      <c r="B38" s="419"/>
      <c r="C38" s="411"/>
      <c r="D38" s="56"/>
      <c r="E38" s="421"/>
      <c r="F38" s="305"/>
      <c r="G38" s="305"/>
    </row>
    <row r="39" spans="1:7" ht="16.5">
      <c r="A39" s="420"/>
      <c r="B39" s="419"/>
      <c r="C39" s="411"/>
      <c r="D39" s="56"/>
      <c r="E39" s="421"/>
      <c r="F39" s="305"/>
      <c r="G39" s="305"/>
    </row>
    <row r="40" spans="1:7" ht="16.5">
      <c r="A40" s="420"/>
      <c r="B40" s="419"/>
      <c r="C40" s="411"/>
      <c r="D40" s="56"/>
      <c r="E40" s="408"/>
      <c r="F40" s="409"/>
      <c r="G40" s="409"/>
    </row>
    <row r="41" spans="1:7" ht="16.5">
      <c r="A41" s="420"/>
      <c r="B41" s="419"/>
      <c r="C41" s="411"/>
      <c r="D41" s="56"/>
      <c r="E41" s="409"/>
      <c r="F41" s="409"/>
      <c r="G41" s="409"/>
    </row>
    <row r="42" spans="1:7" ht="16.5">
      <c r="A42" s="420"/>
      <c r="B42" s="419"/>
      <c r="C42" s="411"/>
      <c r="D42" s="56"/>
      <c r="E42" s="409"/>
      <c r="F42" s="409"/>
      <c r="G42" s="409"/>
    </row>
    <row r="43" spans="1:7" ht="17.25" thickBot="1">
      <c r="A43" s="422"/>
      <c r="B43" s="423"/>
      <c r="C43" s="424"/>
      <c r="D43" s="56"/>
      <c r="E43" s="425"/>
      <c r="F43" s="56"/>
      <c r="G43" s="56"/>
    </row>
    <row r="44" spans="1:7" ht="17.25" thickBot="1">
      <c r="A44" s="410"/>
      <c r="B44" s="790"/>
      <c r="C44" s="791"/>
      <c r="D44" s="408"/>
      <c r="E44" s="408"/>
      <c r="F44" s="56"/>
      <c r="G44" s="56"/>
    </row>
    <row r="45" spans="1:7" ht="17.25" thickBot="1">
      <c r="A45" s="410"/>
      <c r="B45" s="426"/>
      <c r="C45" s="427"/>
      <c r="D45" s="408"/>
      <c r="E45" s="425"/>
      <c r="F45" s="56"/>
      <c r="G45" s="56"/>
    </row>
    <row r="46" spans="1:7" ht="16.5">
      <c r="A46" s="418"/>
      <c r="B46" s="419"/>
      <c r="C46" s="428"/>
      <c r="D46" s="425"/>
      <c r="E46" s="408"/>
      <c r="F46" s="56"/>
      <c r="G46" s="56"/>
    </row>
    <row r="47" spans="1:7" ht="16.5">
      <c r="A47" s="420"/>
      <c r="B47" s="419"/>
      <c r="C47" s="428"/>
      <c r="D47" s="425"/>
      <c r="E47" s="408"/>
      <c r="F47" s="56"/>
      <c r="G47" s="56"/>
    </row>
    <row r="48" spans="1:7" ht="16.5">
      <c r="A48" s="412"/>
      <c r="B48" s="419"/>
      <c r="C48" s="428"/>
      <c r="D48" s="408"/>
      <c r="E48" s="409"/>
      <c r="F48" s="429"/>
      <c r="G48" s="56"/>
    </row>
    <row r="49" spans="1:15" ht="16.5">
      <c r="A49" s="420"/>
      <c r="B49" s="419"/>
      <c r="C49" s="428"/>
      <c r="D49" s="408"/>
      <c r="E49" s="409"/>
      <c r="F49" s="56"/>
      <c r="G49" s="56"/>
    </row>
    <row r="50" spans="1:15" ht="17.25" thickBot="1">
      <c r="A50" s="420"/>
      <c r="B50" s="419"/>
      <c r="C50" s="428"/>
      <c r="D50" s="408"/>
      <c r="E50" s="409"/>
      <c r="F50" s="56"/>
      <c r="G50" s="56"/>
      <c r="I50" s="56"/>
      <c r="J50" s="787"/>
      <c r="K50" s="787"/>
      <c r="L50" s="788"/>
      <c r="M50" s="788"/>
      <c r="N50" s="788"/>
      <c r="O50" s="788"/>
    </row>
    <row r="51" spans="1:15" ht="16.5">
      <c r="A51" s="420"/>
      <c r="B51" s="419"/>
      <c r="C51" s="411"/>
      <c r="D51" s="408"/>
      <c r="E51" s="409"/>
      <c r="F51" s="56"/>
      <c r="G51" s="56"/>
      <c r="I51" s="321"/>
      <c r="J51" s="322"/>
      <c r="K51" s="323"/>
      <c r="L51" s="322"/>
      <c r="M51" s="323"/>
      <c r="N51" s="322"/>
      <c r="O51" s="324"/>
    </row>
    <row r="52" spans="1:15" ht="17.25" thickBot="1">
      <c r="A52" s="420"/>
      <c r="B52" s="419"/>
      <c r="C52" s="411"/>
      <c r="D52" s="408"/>
      <c r="E52" s="409"/>
      <c r="F52" s="56"/>
      <c r="G52" s="56"/>
      <c r="I52" s="396"/>
      <c r="J52" s="397"/>
      <c r="K52" s="398"/>
      <c r="L52" s="397"/>
      <c r="M52" s="398"/>
      <c r="N52" s="397"/>
      <c r="O52" s="399"/>
    </row>
    <row r="53" spans="1:15" ht="17.25" thickBot="1">
      <c r="A53" s="430"/>
      <c r="B53" s="431"/>
      <c r="C53" s="432"/>
      <c r="D53" s="56"/>
      <c r="E53" s="56"/>
      <c r="F53" s="56"/>
      <c r="G53" s="56"/>
      <c r="I53" s="325"/>
      <c r="J53" s="326"/>
      <c r="K53" s="327"/>
      <c r="L53" s="326"/>
      <c r="M53" s="327"/>
      <c r="N53" s="326"/>
      <c r="O53" s="328"/>
    </row>
    <row r="54" spans="1:15" ht="15.75">
      <c r="D54" s="72"/>
      <c r="I54" s="325"/>
      <c r="J54" s="326"/>
      <c r="K54" s="327"/>
      <c r="L54" s="326"/>
      <c r="M54" s="327"/>
      <c r="N54" s="326"/>
      <c r="O54" s="328"/>
    </row>
    <row r="55" spans="1:15" ht="15.75">
      <c r="A55" s="56"/>
      <c r="B55" s="56"/>
      <c r="C55" s="56"/>
      <c r="D55" s="306"/>
      <c r="E55" s="56"/>
      <c r="F55" s="56"/>
      <c r="G55" s="56"/>
      <c r="I55" s="325"/>
      <c r="J55" s="326"/>
      <c r="K55" s="327"/>
      <c r="L55" s="326"/>
      <c r="M55" s="327"/>
      <c r="N55" s="326"/>
      <c r="O55" s="328"/>
    </row>
    <row r="56" spans="1:15" ht="18.75">
      <c r="A56" s="307"/>
      <c r="B56" s="308"/>
      <c r="C56" s="309"/>
      <c r="D56" s="310"/>
      <c r="E56" s="309"/>
      <c r="F56" s="56"/>
      <c r="G56" s="56"/>
      <c r="I56" s="329"/>
      <c r="J56" s="326"/>
      <c r="K56" s="327"/>
      <c r="L56" s="326"/>
      <c r="M56" s="327"/>
      <c r="N56" s="326"/>
      <c r="O56" s="328"/>
    </row>
    <row r="57" spans="1:15" ht="16.5" thickBot="1">
      <c r="A57" s="311"/>
      <c r="B57" s="308"/>
      <c r="C57" s="312"/>
      <c r="D57" s="310"/>
      <c r="E57" s="312"/>
      <c r="F57" s="313"/>
      <c r="G57" s="313"/>
      <c r="I57" s="330"/>
      <c r="J57" s="331"/>
      <c r="K57" s="332"/>
      <c r="L57" s="331"/>
      <c r="M57" s="332"/>
      <c r="N57" s="331"/>
      <c r="O57" s="333"/>
    </row>
    <row r="58" spans="1:15" ht="15.75">
      <c r="A58" s="311"/>
      <c r="B58" s="308"/>
      <c r="C58" s="312"/>
      <c r="D58" s="310"/>
      <c r="E58" s="312"/>
      <c r="F58" s="313"/>
      <c r="G58" s="313"/>
      <c r="I58" s="56"/>
      <c r="J58" s="56"/>
      <c r="K58" s="56"/>
      <c r="L58" s="56"/>
      <c r="M58" s="56"/>
      <c r="N58" s="56"/>
      <c r="O58" s="56"/>
    </row>
    <row r="59" spans="1:15" ht="15.75">
      <c r="A59" s="311"/>
      <c r="B59" s="308"/>
      <c r="C59" s="312"/>
      <c r="D59" s="310"/>
      <c r="E59" s="312"/>
      <c r="F59" s="313"/>
      <c r="G59" s="313"/>
      <c r="I59" s="56"/>
      <c r="J59" s="56"/>
      <c r="K59" s="56"/>
      <c r="L59" s="56"/>
      <c r="M59" s="56"/>
      <c r="N59" s="56"/>
      <c r="O59" s="56"/>
    </row>
    <row r="60" spans="1:15" ht="15.75">
      <c r="A60" s="311"/>
      <c r="B60" s="308"/>
      <c r="C60" s="312"/>
      <c r="D60" s="310"/>
      <c r="E60" s="312"/>
      <c r="F60" s="313"/>
      <c r="G60" s="313"/>
      <c r="I60" s="295"/>
      <c r="J60" s="309"/>
      <c r="K60" s="309"/>
      <c r="L60" s="334"/>
      <c r="M60" s="334"/>
      <c r="N60" s="334"/>
      <c r="O60" s="334"/>
    </row>
    <row r="61" spans="1:15" ht="15.75">
      <c r="A61" s="311"/>
      <c r="B61" s="308"/>
      <c r="C61" s="312"/>
      <c r="D61" s="310"/>
      <c r="E61" s="312"/>
      <c r="F61" s="313"/>
      <c r="G61" s="313"/>
      <c r="I61" s="311"/>
      <c r="J61" s="335"/>
      <c r="K61" s="336"/>
      <c r="L61" s="335"/>
      <c r="M61" s="337"/>
      <c r="N61" s="337"/>
      <c r="O61" s="305"/>
    </row>
    <row r="62" spans="1:15" ht="15.75">
      <c r="A62" s="311"/>
      <c r="B62" s="308"/>
      <c r="C62" s="312"/>
      <c r="D62" s="310"/>
      <c r="E62" s="312"/>
      <c r="F62" s="313"/>
      <c r="G62" s="313"/>
      <c r="I62" s="311"/>
      <c r="J62" s="335"/>
      <c r="K62" s="336"/>
      <c r="L62" s="335"/>
      <c r="M62" s="337"/>
      <c r="N62" s="337"/>
      <c r="O62" s="305"/>
    </row>
    <row r="63" spans="1:15" ht="15.75">
      <c r="A63" s="314"/>
      <c r="B63" s="308"/>
      <c r="C63" s="312"/>
      <c r="D63" s="310"/>
      <c r="E63" s="312"/>
      <c r="F63" s="313"/>
      <c r="G63" s="313"/>
      <c r="I63" s="311"/>
      <c r="J63" s="335"/>
      <c r="K63" s="336"/>
      <c r="L63" s="335"/>
      <c r="M63" s="337"/>
      <c r="N63" s="337"/>
      <c r="O63" s="305"/>
    </row>
    <row r="64" spans="1:15" ht="15.75">
      <c r="A64" s="314"/>
      <c r="B64" s="308"/>
      <c r="C64" s="312"/>
      <c r="D64" s="310"/>
      <c r="E64" s="312"/>
      <c r="F64" s="313"/>
      <c r="G64" s="313"/>
      <c r="I64" s="315"/>
      <c r="J64" s="335"/>
      <c r="K64" s="336"/>
      <c r="L64" s="335"/>
      <c r="M64" s="337"/>
      <c r="N64" s="337"/>
      <c r="O64" s="305"/>
    </row>
    <row r="65" spans="1:15" ht="15.75">
      <c r="A65" s="311"/>
      <c r="B65" s="308"/>
      <c r="C65" s="312"/>
      <c r="D65" s="310"/>
      <c r="E65" s="312"/>
      <c r="F65" s="313"/>
      <c r="G65" s="313"/>
      <c r="I65" s="314"/>
      <c r="J65" s="336"/>
      <c r="K65" s="336"/>
      <c r="L65" s="335"/>
      <c r="M65" s="337"/>
      <c r="N65" s="337"/>
      <c r="O65" s="305"/>
    </row>
    <row r="66" spans="1:15" ht="15.75">
      <c r="A66" s="311"/>
      <c r="B66" s="308"/>
      <c r="C66" s="312"/>
      <c r="D66" s="310"/>
      <c r="E66" s="312"/>
      <c r="F66" s="313"/>
      <c r="G66" s="313"/>
      <c r="L66" s="4"/>
      <c r="M66" s="4"/>
    </row>
    <row r="67" spans="1:15" ht="15.75">
      <c r="A67" s="315"/>
      <c r="B67" s="308"/>
      <c r="C67" s="312"/>
      <c r="D67" s="310"/>
      <c r="E67" s="312"/>
      <c r="F67" s="313"/>
      <c r="G67" s="313"/>
    </row>
    <row r="68" spans="1:15" ht="15.75">
      <c r="A68" s="316"/>
      <c r="B68" s="309"/>
      <c r="C68" s="309"/>
      <c r="D68" s="310"/>
      <c r="E68" s="312"/>
      <c r="F68" s="56"/>
      <c r="G68" s="56"/>
    </row>
    <row r="69" spans="1:15" ht="15.75">
      <c r="A69" s="316"/>
      <c r="B69" s="309"/>
      <c r="C69" s="309"/>
      <c r="D69" s="310"/>
      <c r="E69" s="312"/>
      <c r="F69" s="56"/>
      <c r="G69" s="56"/>
    </row>
    <row r="70" spans="1:15">
      <c r="A70" s="317"/>
      <c r="B70" s="318"/>
      <c r="C70" s="319"/>
      <c r="D70" s="310"/>
      <c r="E70" s="320"/>
      <c r="F70" s="313"/>
      <c r="G70" s="56"/>
    </row>
    <row r="71" spans="1:15" ht="16.5">
      <c r="A71" s="7"/>
      <c r="B71" s="10"/>
      <c r="C71" s="10"/>
    </row>
    <row r="72" spans="1:15" ht="13.5" thickBot="1"/>
    <row r="73" spans="1:15" ht="30.75" customHeight="1" thickBot="1">
      <c r="A73" s="766" t="s">
        <v>27</v>
      </c>
      <c r="B73" s="767" t="s">
        <v>528</v>
      </c>
      <c r="C73" s="768" t="s">
        <v>529</v>
      </c>
      <c r="D73" s="86"/>
      <c r="E73" s="86"/>
    </row>
    <row r="74" spans="1:15" ht="13.5" customHeight="1">
      <c r="A74" s="769"/>
      <c r="B74" s="770"/>
      <c r="C74" s="771"/>
      <c r="D74" s="86"/>
      <c r="E74" s="86"/>
      <c r="G74" s="73"/>
    </row>
    <row r="75" spans="1:15" s="16" customFormat="1" ht="15.75">
      <c r="A75" s="772" t="s">
        <v>178</v>
      </c>
      <c r="B75" s="775">
        <v>3137.47</v>
      </c>
      <c r="C75" s="775">
        <v>2772.95</v>
      </c>
      <c r="D75" s="86"/>
      <c r="E75" s="403"/>
      <c r="G75" s="75"/>
      <c r="I75" s="76"/>
      <c r="J75" s="77"/>
    </row>
    <row r="76" spans="1:15" s="16" customFormat="1" ht="16.5" customHeight="1">
      <c r="A76" s="772" t="s">
        <v>58</v>
      </c>
      <c r="B76" s="775">
        <v>3444.56</v>
      </c>
      <c r="C76" s="775">
        <v>3156.09</v>
      </c>
      <c r="D76" s="86"/>
      <c r="E76" s="404"/>
      <c r="G76" s="75"/>
      <c r="I76" s="76"/>
      <c r="J76" s="77"/>
    </row>
    <row r="77" spans="1:15" s="16" customFormat="1" ht="15.75">
      <c r="A77" s="772" t="s">
        <v>149</v>
      </c>
      <c r="B77" s="775">
        <v>4693.76</v>
      </c>
      <c r="C77" s="775">
        <v>4339.3100000000004</v>
      </c>
      <c r="D77" s="86"/>
      <c r="E77" s="403"/>
      <c r="G77" s="75"/>
      <c r="I77" s="76"/>
      <c r="J77" s="77"/>
    </row>
    <row r="78" spans="1:15" s="16" customFormat="1" ht="15.75">
      <c r="A78" s="772" t="s">
        <v>177</v>
      </c>
      <c r="B78" s="775">
        <v>4736.7700000000004</v>
      </c>
      <c r="C78" s="775">
        <v>4583.0200000000004</v>
      </c>
      <c r="D78" s="86"/>
      <c r="E78" s="403"/>
      <c r="F78" s="78"/>
      <c r="G78" s="79"/>
      <c r="I78" s="80"/>
      <c r="J78" s="81"/>
    </row>
    <row r="79" spans="1:15" s="16" customFormat="1" ht="15.75">
      <c r="A79" s="773" t="s">
        <v>49</v>
      </c>
      <c r="B79" s="776">
        <v>4923.76</v>
      </c>
      <c r="C79" s="776">
        <v>4576.58</v>
      </c>
      <c r="D79" s="86"/>
      <c r="E79" s="403"/>
      <c r="F79" s="78"/>
      <c r="G79" s="79"/>
      <c r="I79" s="80"/>
      <c r="J79" s="81"/>
    </row>
    <row r="80" spans="1:15" s="16" customFormat="1" ht="15.75">
      <c r="A80" s="772" t="s">
        <v>2</v>
      </c>
      <c r="B80" s="775">
        <v>4957.8900000000003</v>
      </c>
      <c r="C80" s="775">
        <v>4549.84</v>
      </c>
      <c r="D80" s="86"/>
      <c r="E80" s="403"/>
      <c r="F80" s="78"/>
      <c r="G80" s="79"/>
      <c r="I80" s="80"/>
      <c r="J80" s="81"/>
    </row>
    <row r="81" spans="1:11" ht="15.75">
      <c r="A81" s="773" t="s">
        <v>50</v>
      </c>
      <c r="B81" s="776">
        <v>5579.79</v>
      </c>
      <c r="C81" s="776">
        <v>5065.51</v>
      </c>
      <c r="D81" s="86"/>
      <c r="E81" s="405"/>
      <c r="F81" s="82"/>
      <c r="G81" s="4"/>
      <c r="H81" s="4"/>
      <c r="I81" s="83"/>
      <c r="J81" s="83"/>
    </row>
    <row r="82" spans="1:11" ht="15.75">
      <c r="A82" s="772" t="s">
        <v>0</v>
      </c>
      <c r="B82" s="775">
        <v>5589.4</v>
      </c>
      <c r="C82" s="775">
        <v>5279.38</v>
      </c>
      <c r="D82" s="86"/>
      <c r="E82" s="403"/>
      <c r="F82" s="4"/>
      <c r="G82" s="84"/>
      <c r="H82" s="85"/>
      <c r="I82" s="86"/>
      <c r="J82" s="87"/>
      <c r="K82" s="74"/>
    </row>
    <row r="83" spans="1:11" s="55" customFormat="1" ht="16.5" thickBot="1">
      <c r="A83" s="774" t="s">
        <v>1</v>
      </c>
      <c r="B83" s="777">
        <v>8105.77</v>
      </c>
      <c r="C83" s="777">
        <v>7607.68</v>
      </c>
      <c r="D83" s="86"/>
      <c r="E83" s="403"/>
      <c r="F83" s="88"/>
      <c r="G83" s="89"/>
      <c r="H83" s="90"/>
      <c r="I83" s="91"/>
      <c r="J83" s="92"/>
    </row>
    <row r="84" spans="1:11">
      <c r="E84" s="4"/>
      <c r="F84" s="4"/>
    </row>
    <row r="85" spans="1:11" ht="29.25" customHeight="1" thickBot="1">
      <c r="A85" s="280"/>
      <c r="C85" s="281"/>
      <c r="E85" s="4"/>
      <c r="G85" s="4"/>
    </row>
    <row r="86" spans="1:11" ht="31.5" customHeight="1" thickBot="1">
      <c r="A86" s="338"/>
      <c r="B86" s="339"/>
      <c r="C86" s="340"/>
      <c r="D86" s="4"/>
      <c r="E86" s="4"/>
      <c r="F86" s="4"/>
      <c r="G86" s="4"/>
    </row>
    <row r="87" spans="1:11" ht="15.75">
      <c r="A87" s="341"/>
      <c r="B87" s="342"/>
      <c r="C87" s="343"/>
      <c r="D87" s="4"/>
      <c r="E87" s="4"/>
      <c r="F87" s="4"/>
      <c r="G87" s="4"/>
    </row>
    <row r="88" spans="1:11" ht="15.75">
      <c r="A88" s="311"/>
      <c r="B88" s="342"/>
      <c r="C88" s="343"/>
      <c r="D88" s="4"/>
      <c r="E88" s="4"/>
      <c r="F88" s="4"/>
      <c r="G88" s="4"/>
    </row>
    <row r="89" spans="1:11" ht="15.75">
      <c r="A89" s="344"/>
      <c r="B89" s="345"/>
      <c r="C89" s="346"/>
      <c r="D89" s="4"/>
      <c r="E89" s="4"/>
      <c r="F89" s="4"/>
      <c r="G89" s="4"/>
    </row>
    <row r="90" spans="1:11" ht="15.75">
      <c r="A90" s="344"/>
      <c r="B90" s="345"/>
      <c r="C90" s="346"/>
      <c r="D90" s="4"/>
      <c r="E90" s="4"/>
      <c r="F90" s="4"/>
      <c r="G90" s="4"/>
    </row>
    <row r="91" spans="1:11" ht="15.75">
      <c r="A91" s="344"/>
      <c r="B91" s="345"/>
      <c r="C91" s="346"/>
      <c r="D91" s="4"/>
      <c r="E91" s="4"/>
      <c r="F91" s="4"/>
      <c r="G91" s="4"/>
    </row>
    <row r="92" spans="1:11" ht="15.75">
      <c r="A92" s="344"/>
      <c r="B92" s="345"/>
      <c r="C92" s="346"/>
      <c r="D92" s="4"/>
      <c r="E92" s="4"/>
      <c r="F92" s="4"/>
      <c r="G92" s="4"/>
    </row>
    <row r="93" spans="1:11" ht="15.75">
      <c r="A93" s="314"/>
      <c r="B93" s="345"/>
      <c r="C93" s="346"/>
      <c r="D93" s="4"/>
      <c r="E93" s="4"/>
      <c r="F93" s="4"/>
      <c r="G93" s="4"/>
    </row>
    <row r="94" spans="1:11" ht="15.75">
      <c r="A94" s="344"/>
      <c r="B94" s="345"/>
      <c r="C94" s="346"/>
      <c r="D94" s="4"/>
      <c r="E94" s="4"/>
      <c r="F94" s="4"/>
      <c r="G94" s="4"/>
    </row>
    <row r="95" spans="1:11" ht="15.75">
      <c r="A95" s="311"/>
      <c r="B95" s="345"/>
      <c r="C95" s="346"/>
      <c r="D95" s="4"/>
      <c r="E95" s="4"/>
      <c r="F95" s="4"/>
      <c r="G95" s="4"/>
    </row>
    <row r="96" spans="1:11" ht="15.75">
      <c r="A96" s="344"/>
      <c r="B96" s="345"/>
      <c r="C96" s="346"/>
      <c r="D96" s="4"/>
      <c r="E96" s="4"/>
      <c r="F96" s="4"/>
      <c r="G96" s="4"/>
    </row>
    <row r="97" spans="1:19" ht="15.75">
      <c r="A97" s="344"/>
      <c r="B97" s="345"/>
      <c r="C97" s="346"/>
      <c r="D97" s="4"/>
      <c r="E97" s="4"/>
      <c r="F97" s="4"/>
      <c r="G97" s="4"/>
    </row>
    <row r="98" spans="1:19" ht="15.75">
      <c r="A98" s="344"/>
      <c r="B98" s="347"/>
      <c r="C98" s="346"/>
      <c r="D98" s="4"/>
      <c r="E98" s="4"/>
      <c r="F98" s="4"/>
      <c r="G98" s="4"/>
    </row>
    <row r="99" spans="1:19" ht="16.5" thickBot="1">
      <c r="A99" s="348"/>
      <c r="B99" s="349"/>
      <c r="C99" s="350"/>
      <c r="D99" s="4"/>
      <c r="E99" s="4"/>
      <c r="F99" s="4"/>
      <c r="G99" s="4"/>
    </row>
    <row r="100" spans="1:19">
      <c r="A100" s="4"/>
      <c r="B100" s="4"/>
      <c r="C100" s="71"/>
      <c r="D100" s="4"/>
      <c r="E100" s="4"/>
      <c r="F100" s="4"/>
      <c r="G100" s="4"/>
    </row>
    <row r="101" spans="1:19" ht="13.5" thickBot="1">
      <c r="A101" s="4"/>
      <c r="B101" s="4"/>
      <c r="C101" s="4"/>
      <c r="D101" s="4"/>
      <c r="E101" s="4"/>
      <c r="F101" s="4"/>
      <c r="G101" s="4"/>
    </row>
    <row r="102" spans="1:19" ht="16.5" customHeight="1" thickBot="1">
      <c r="A102" s="782" t="s">
        <v>180</v>
      </c>
      <c r="B102" s="784" t="s">
        <v>6</v>
      </c>
      <c r="C102" s="785"/>
      <c r="D102" s="786"/>
      <c r="E102" s="784" t="s">
        <v>7</v>
      </c>
      <c r="F102" s="785"/>
      <c r="G102" s="786"/>
      <c r="H102" s="792" t="s">
        <v>9</v>
      </c>
      <c r="I102" s="793"/>
      <c r="J102" s="794"/>
      <c r="K102" s="792" t="s">
        <v>8</v>
      </c>
      <c r="L102" s="793"/>
      <c r="M102" s="794"/>
      <c r="N102" s="792" t="s">
        <v>173</v>
      </c>
      <c r="O102" s="793"/>
      <c r="P102" s="794"/>
      <c r="Q102" s="792" t="s">
        <v>174</v>
      </c>
      <c r="R102" s="793"/>
      <c r="S102" s="794"/>
    </row>
    <row r="103" spans="1:19" ht="16.5" thickBot="1">
      <c r="A103" s="783"/>
      <c r="B103" s="565">
        <v>2012</v>
      </c>
      <c r="C103" s="566">
        <v>2013</v>
      </c>
      <c r="D103" s="567">
        <v>2014</v>
      </c>
      <c r="E103" s="565">
        <v>2012</v>
      </c>
      <c r="F103" s="566">
        <v>2013</v>
      </c>
      <c r="G103" s="567">
        <v>2014</v>
      </c>
      <c r="H103" s="565">
        <v>2012</v>
      </c>
      <c r="I103" s="566">
        <v>2013</v>
      </c>
      <c r="J103" s="567">
        <v>2014</v>
      </c>
      <c r="K103" s="565">
        <v>2012</v>
      </c>
      <c r="L103" s="566">
        <v>2013</v>
      </c>
      <c r="M103" s="567">
        <v>2014</v>
      </c>
      <c r="N103" s="565">
        <v>2012</v>
      </c>
      <c r="O103" s="566">
        <v>2013</v>
      </c>
      <c r="P103" s="567">
        <v>2014</v>
      </c>
      <c r="Q103" s="565">
        <v>2012</v>
      </c>
      <c r="R103" s="566">
        <v>2013</v>
      </c>
      <c r="S103" s="567">
        <v>2014</v>
      </c>
    </row>
    <row r="104" spans="1:19" ht="16.5">
      <c r="A104" s="568" t="s">
        <v>10</v>
      </c>
      <c r="B104" s="569">
        <v>8043</v>
      </c>
      <c r="C104" s="570">
        <v>8048.7713636363642</v>
      </c>
      <c r="D104" s="571">
        <v>7294.3281818181822</v>
      </c>
      <c r="E104" s="572">
        <v>19818.21</v>
      </c>
      <c r="F104" s="571">
        <v>17459.886363636364</v>
      </c>
      <c r="G104" s="573">
        <v>14076.37</v>
      </c>
      <c r="H104" s="569">
        <v>1506.24</v>
      </c>
      <c r="I104" s="570">
        <v>1636.57</v>
      </c>
      <c r="J104" s="571">
        <v>1423.18</v>
      </c>
      <c r="K104" s="574">
        <v>659.14</v>
      </c>
      <c r="L104" s="575">
        <v>712.36</v>
      </c>
      <c r="M104" s="571">
        <v>734.14</v>
      </c>
      <c r="N104" s="574">
        <v>1656.12</v>
      </c>
      <c r="O104" s="575">
        <v>1669.91</v>
      </c>
      <c r="P104" s="571">
        <v>1244.8</v>
      </c>
      <c r="Q104" s="574">
        <v>30.77</v>
      </c>
      <c r="R104" s="575">
        <v>31.06</v>
      </c>
      <c r="S104" s="571">
        <v>19.91</v>
      </c>
    </row>
    <row r="105" spans="1:19" ht="16.5">
      <c r="A105" s="576" t="s">
        <v>11</v>
      </c>
      <c r="B105" s="577">
        <v>8422.0300000000007</v>
      </c>
      <c r="C105" s="578">
        <v>8070.02</v>
      </c>
      <c r="D105" s="579">
        <v>7151.58</v>
      </c>
      <c r="E105" s="580">
        <v>20461.55</v>
      </c>
      <c r="F105" s="579">
        <v>17728.625</v>
      </c>
      <c r="G105" s="581">
        <v>14191.63</v>
      </c>
      <c r="H105" s="577">
        <v>1657.86</v>
      </c>
      <c r="I105" s="578">
        <v>1673.75</v>
      </c>
      <c r="J105" s="579">
        <v>1410.5</v>
      </c>
      <c r="K105" s="582">
        <v>703.05</v>
      </c>
      <c r="L105" s="583">
        <v>751.93</v>
      </c>
      <c r="M105" s="579">
        <v>728.55</v>
      </c>
      <c r="N105" s="582">
        <v>1742.62</v>
      </c>
      <c r="O105" s="583">
        <v>1627.59</v>
      </c>
      <c r="P105" s="579">
        <v>1300.98</v>
      </c>
      <c r="Q105" s="582">
        <v>34.14</v>
      </c>
      <c r="R105" s="583">
        <v>30.33</v>
      </c>
      <c r="S105" s="579">
        <v>20.83</v>
      </c>
    </row>
    <row r="106" spans="1:19" ht="16.5">
      <c r="A106" s="576" t="s">
        <v>12</v>
      </c>
      <c r="B106" s="577">
        <v>8456.5499999999993</v>
      </c>
      <c r="C106" s="578">
        <v>7662.24</v>
      </c>
      <c r="D106" s="579">
        <v>6667.56</v>
      </c>
      <c r="E106" s="580">
        <v>18705.57</v>
      </c>
      <c r="F106" s="579">
        <v>16725.13</v>
      </c>
      <c r="G106" s="581">
        <v>15656.79</v>
      </c>
      <c r="H106" s="577">
        <v>1655.41</v>
      </c>
      <c r="I106" s="578">
        <v>1583.3</v>
      </c>
      <c r="J106" s="579">
        <v>1451.62</v>
      </c>
      <c r="K106" s="582">
        <v>684.36</v>
      </c>
      <c r="L106" s="583">
        <v>756.65</v>
      </c>
      <c r="M106" s="579">
        <v>773.07</v>
      </c>
      <c r="N106" s="582">
        <v>1673.77</v>
      </c>
      <c r="O106" s="583">
        <v>1592.86</v>
      </c>
      <c r="P106" s="579">
        <v>1336.08</v>
      </c>
      <c r="Q106" s="582">
        <v>32.950000000000003</v>
      </c>
      <c r="R106" s="583">
        <v>28.8</v>
      </c>
      <c r="S106" s="579">
        <v>20.74</v>
      </c>
    </row>
    <row r="107" spans="1:19" ht="16.5">
      <c r="A107" s="576" t="s">
        <v>13</v>
      </c>
      <c r="B107" s="577">
        <v>8258.8807894736838</v>
      </c>
      <c r="C107" s="578">
        <v>7202.97</v>
      </c>
      <c r="D107" s="579">
        <v>6670.24</v>
      </c>
      <c r="E107" s="580">
        <v>17894.079210526317</v>
      </c>
      <c r="F107" s="579">
        <v>15631.55</v>
      </c>
      <c r="G107" s="581">
        <v>17370.75</v>
      </c>
      <c r="H107" s="577">
        <v>1584.89</v>
      </c>
      <c r="I107" s="578">
        <v>1489.12</v>
      </c>
      <c r="J107" s="579">
        <v>1431.5</v>
      </c>
      <c r="K107" s="582">
        <v>655.58</v>
      </c>
      <c r="L107" s="583">
        <v>703.05</v>
      </c>
      <c r="M107" s="579">
        <v>792.33</v>
      </c>
      <c r="N107" s="582">
        <v>1650.07</v>
      </c>
      <c r="O107" s="583">
        <v>1485.08</v>
      </c>
      <c r="P107" s="579">
        <v>1299</v>
      </c>
      <c r="Q107" s="582">
        <v>31.55</v>
      </c>
      <c r="R107" s="583">
        <v>25.2</v>
      </c>
      <c r="S107" s="579">
        <v>19.71</v>
      </c>
    </row>
    <row r="108" spans="1:19" ht="16.5">
      <c r="A108" s="576" t="s">
        <v>14</v>
      </c>
      <c r="B108" s="577">
        <v>7919.2859090909096</v>
      </c>
      <c r="C108" s="578">
        <v>7228.62</v>
      </c>
      <c r="D108" s="579"/>
      <c r="E108" s="580">
        <v>17017.385000000002</v>
      </c>
      <c r="F108" s="579">
        <v>14947.98</v>
      </c>
      <c r="G108" s="581"/>
      <c r="H108" s="577">
        <v>1468</v>
      </c>
      <c r="I108" s="578">
        <v>1474.9</v>
      </c>
      <c r="J108" s="579"/>
      <c r="K108" s="582">
        <v>618.04999999999995</v>
      </c>
      <c r="L108" s="583">
        <v>720.19</v>
      </c>
      <c r="M108" s="579"/>
      <c r="N108" s="582">
        <v>1585.5</v>
      </c>
      <c r="O108" s="583">
        <v>1413.87</v>
      </c>
      <c r="P108" s="579"/>
      <c r="Q108" s="582">
        <v>28.67</v>
      </c>
      <c r="R108" s="583">
        <v>23.01</v>
      </c>
      <c r="S108" s="579"/>
    </row>
    <row r="109" spans="1:19" ht="16.5">
      <c r="A109" s="576" t="s">
        <v>15</v>
      </c>
      <c r="B109" s="584">
        <v>7419.7876315789472</v>
      </c>
      <c r="C109" s="578">
        <v>7003.7150000000001</v>
      </c>
      <c r="D109" s="579"/>
      <c r="E109" s="585">
        <v>16535.790263157895</v>
      </c>
      <c r="F109" s="579">
        <v>14266.875</v>
      </c>
      <c r="G109" s="581"/>
      <c r="H109" s="584">
        <v>1447.74</v>
      </c>
      <c r="I109" s="578">
        <v>1430.23</v>
      </c>
      <c r="J109" s="579"/>
      <c r="K109" s="586">
        <v>613.11</v>
      </c>
      <c r="L109" s="583">
        <v>713.68</v>
      </c>
      <c r="M109" s="579"/>
      <c r="N109" s="586">
        <v>1596.7</v>
      </c>
      <c r="O109" s="583">
        <v>1342.36</v>
      </c>
      <c r="P109" s="579"/>
      <c r="Q109" s="586">
        <v>28.05</v>
      </c>
      <c r="R109" s="583">
        <v>21.11</v>
      </c>
      <c r="S109" s="579"/>
    </row>
    <row r="110" spans="1:19" ht="16.5">
      <c r="A110" s="576" t="s">
        <v>122</v>
      </c>
      <c r="B110" s="584">
        <v>7588.7</v>
      </c>
      <c r="C110" s="578">
        <v>6892.5091304347825</v>
      </c>
      <c r="D110" s="579"/>
      <c r="E110" s="585">
        <v>16155.1</v>
      </c>
      <c r="F110" s="579">
        <v>13702.174999999999</v>
      </c>
      <c r="G110" s="581"/>
      <c r="H110" s="584">
        <v>1425.8</v>
      </c>
      <c r="I110" s="578">
        <v>1401.48</v>
      </c>
      <c r="J110" s="579"/>
      <c r="K110" s="586">
        <v>579.5</v>
      </c>
      <c r="L110" s="583">
        <v>718.02</v>
      </c>
      <c r="M110" s="579"/>
      <c r="N110" s="586">
        <v>1593.9</v>
      </c>
      <c r="O110" s="583">
        <v>1286.72</v>
      </c>
      <c r="P110" s="579"/>
      <c r="Q110" s="586">
        <v>27.4</v>
      </c>
      <c r="R110" s="583">
        <v>19.71</v>
      </c>
      <c r="S110" s="579"/>
    </row>
    <row r="111" spans="1:19" ht="16.5">
      <c r="A111" s="564" t="s">
        <v>130</v>
      </c>
      <c r="B111" s="587">
        <v>7491.9</v>
      </c>
      <c r="C111" s="578">
        <v>7181.88</v>
      </c>
      <c r="D111" s="579"/>
      <c r="E111" s="588">
        <v>15653.638636363636</v>
      </c>
      <c r="F111" s="579">
        <v>14278.22</v>
      </c>
      <c r="G111" s="581"/>
      <c r="H111" s="587">
        <v>1449.4</v>
      </c>
      <c r="I111" s="578">
        <v>1494.1</v>
      </c>
      <c r="J111" s="579"/>
      <c r="K111" s="589">
        <v>600.20000000000005</v>
      </c>
      <c r="L111" s="583">
        <v>740.57</v>
      </c>
      <c r="M111" s="579"/>
      <c r="N111" s="589">
        <v>1626</v>
      </c>
      <c r="O111" s="583">
        <v>1347.1</v>
      </c>
      <c r="P111" s="579"/>
      <c r="Q111" s="589">
        <v>28.7</v>
      </c>
      <c r="R111" s="583">
        <v>21.84</v>
      </c>
      <c r="S111" s="579"/>
    </row>
    <row r="112" spans="1:19" ht="16.5">
      <c r="A112" s="564" t="s">
        <v>136</v>
      </c>
      <c r="B112" s="587">
        <v>8068</v>
      </c>
      <c r="C112" s="578">
        <v>7161.11</v>
      </c>
      <c r="D112" s="579"/>
      <c r="E112" s="588">
        <v>17213</v>
      </c>
      <c r="F112" s="579">
        <v>13776.19</v>
      </c>
      <c r="G112" s="581"/>
      <c r="H112" s="587">
        <v>1623.7</v>
      </c>
      <c r="I112" s="578">
        <v>1456.86</v>
      </c>
      <c r="J112" s="579"/>
      <c r="K112" s="589">
        <v>657.9</v>
      </c>
      <c r="L112" s="583">
        <v>709.14</v>
      </c>
      <c r="M112" s="579"/>
      <c r="N112" s="589">
        <v>1744.5</v>
      </c>
      <c r="O112" s="583">
        <v>1348.8</v>
      </c>
      <c r="P112" s="579"/>
      <c r="Q112" s="589">
        <v>33.6</v>
      </c>
      <c r="R112" s="583">
        <v>22.56</v>
      </c>
      <c r="S112" s="579"/>
    </row>
    <row r="113" spans="1:19" ht="16.5">
      <c r="A113" s="564" t="s">
        <v>137</v>
      </c>
      <c r="B113" s="587">
        <v>8069.08</v>
      </c>
      <c r="C113" s="578">
        <v>7188.38</v>
      </c>
      <c r="D113" s="579"/>
      <c r="E113" s="588">
        <v>17242.169999999998</v>
      </c>
      <c r="F113" s="579">
        <v>14066.41</v>
      </c>
      <c r="G113" s="581"/>
      <c r="H113" s="587">
        <v>1635.83</v>
      </c>
      <c r="I113" s="578">
        <v>1413.48</v>
      </c>
      <c r="J113" s="579"/>
      <c r="K113" s="589">
        <v>633.37</v>
      </c>
      <c r="L113" s="583">
        <v>724.61</v>
      </c>
      <c r="M113" s="579"/>
      <c r="N113" s="589">
        <v>1747.01</v>
      </c>
      <c r="O113" s="583">
        <v>1316.18</v>
      </c>
      <c r="P113" s="579"/>
      <c r="Q113" s="589">
        <v>33.19</v>
      </c>
      <c r="R113" s="583">
        <v>21.92</v>
      </c>
      <c r="S113" s="579"/>
    </row>
    <row r="114" spans="1:19" ht="16.5">
      <c r="A114" s="564" t="s">
        <v>142</v>
      </c>
      <c r="B114" s="587">
        <v>7693.92</v>
      </c>
      <c r="C114" s="578">
        <v>7066.06</v>
      </c>
      <c r="D114" s="579"/>
      <c r="E114" s="588">
        <v>16293.18</v>
      </c>
      <c r="F114" s="579">
        <v>13725.12</v>
      </c>
      <c r="G114" s="581"/>
      <c r="H114" s="587">
        <v>1576.36</v>
      </c>
      <c r="I114" s="578">
        <v>1420.19</v>
      </c>
      <c r="J114" s="579"/>
      <c r="K114" s="589">
        <v>636.5</v>
      </c>
      <c r="L114" s="583">
        <v>733.36</v>
      </c>
      <c r="M114" s="579"/>
      <c r="N114" s="589">
        <v>1721.13</v>
      </c>
      <c r="O114" s="583">
        <v>1276.45</v>
      </c>
      <c r="P114" s="579"/>
      <c r="Q114" s="589">
        <v>32.770000000000003</v>
      </c>
      <c r="R114" s="583">
        <v>20.77</v>
      </c>
      <c r="S114" s="579"/>
    </row>
    <row r="115" spans="1:19" ht="17.25" thickBot="1">
      <c r="A115" s="590" t="s">
        <v>143</v>
      </c>
      <c r="B115" s="591">
        <v>7962.09</v>
      </c>
      <c r="C115" s="592">
        <v>7202.5499999999993</v>
      </c>
      <c r="D115" s="593"/>
      <c r="E115" s="594">
        <v>17403.95</v>
      </c>
      <c r="F115" s="593">
        <v>13911.125</v>
      </c>
      <c r="G115" s="595"/>
      <c r="H115" s="591">
        <v>1585.42</v>
      </c>
      <c r="I115" s="592">
        <v>1357.1</v>
      </c>
      <c r="J115" s="593"/>
      <c r="K115" s="596">
        <v>691.32</v>
      </c>
      <c r="L115" s="597">
        <v>718.2</v>
      </c>
      <c r="M115" s="593"/>
      <c r="N115" s="596">
        <v>1658.87</v>
      </c>
      <c r="O115" s="597">
        <v>1222.76</v>
      </c>
      <c r="P115" s="593"/>
      <c r="Q115" s="596">
        <v>31.96</v>
      </c>
      <c r="R115" s="597">
        <v>19.61</v>
      </c>
      <c r="S115" s="593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</sheetData>
  <mergeCells count="13">
    <mergeCell ref="AZ11:BC11"/>
    <mergeCell ref="B44:C44"/>
    <mergeCell ref="B33:C33"/>
    <mergeCell ref="N102:P102"/>
    <mergeCell ref="K102:M102"/>
    <mergeCell ref="H102:J102"/>
    <mergeCell ref="Q102:S102"/>
    <mergeCell ref="N50:O50"/>
    <mergeCell ref="A102:A103"/>
    <mergeCell ref="B102:D102"/>
    <mergeCell ref="E102:G102"/>
    <mergeCell ref="J50:K50"/>
    <mergeCell ref="L50:M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5:P64"/>
  <sheetViews>
    <sheetView view="pageBreakPreview" topLeftCell="A31" zoomScale="130" zoomScaleNormal="80" zoomScaleSheetLayoutView="130" workbookViewId="0">
      <selection activeCell="K33" sqref="K33"/>
    </sheetView>
  </sheetViews>
  <sheetFormatPr defaultRowHeight="12.75"/>
  <cols>
    <col min="1" max="1" width="17.140625" style="12" customWidth="1"/>
    <col min="2" max="2" width="14.28515625" style="12" customWidth="1"/>
    <col min="3" max="13" width="7.7109375" style="12" customWidth="1"/>
    <col min="14" max="14" width="10.28515625" style="12" customWidth="1"/>
    <col min="15" max="15" width="9.140625" style="12"/>
    <col min="16" max="16" width="13" style="12" bestFit="1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9.140625" style="12"/>
    <col min="272" max="272" width="13" style="12" bestFit="1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9.140625" style="12"/>
    <col min="528" max="528" width="13" style="12" bestFit="1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9.140625" style="12"/>
    <col min="784" max="784" width="13" style="12" bestFit="1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9.140625" style="12"/>
    <col min="1040" max="1040" width="13" style="12" bestFit="1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9.140625" style="12"/>
    <col min="1296" max="1296" width="13" style="12" bestFit="1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9.140625" style="12"/>
    <col min="1552" max="1552" width="13" style="12" bestFit="1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9.140625" style="12"/>
    <col min="1808" max="1808" width="13" style="12" bestFit="1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9.140625" style="12"/>
    <col min="2064" max="2064" width="13" style="12" bestFit="1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9.140625" style="12"/>
    <col min="2320" max="2320" width="13" style="12" bestFit="1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9.140625" style="12"/>
    <col min="2576" max="2576" width="13" style="12" bestFit="1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9.140625" style="12"/>
    <col min="2832" max="2832" width="13" style="12" bestFit="1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9.140625" style="12"/>
    <col min="3088" max="3088" width="13" style="12" bestFit="1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9.140625" style="12"/>
    <col min="3344" max="3344" width="13" style="12" bestFit="1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9.140625" style="12"/>
    <col min="3600" max="3600" width="13" style="12" bestFit="1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9.140625" style="12"/>
    <col min="3856" max="3856" width="13" style="12" bestFit="1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9.140625" style="12"/>
    <col min="4112" max="4112" width="13" style="12" bestFit="1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9.140625" style="12"/>
    <col min="4368" max="4368" width="13" style="12" bestFit="1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9.140625" style="12"/>
    <col min="4624" max="4624" width="13" style="12" bestFit="1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9.140625" style="12"/>
    <col min="4880" max="4880" width="13" style="12" bestFit="1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9.140625" style="12"/>
    <col min="5136" max="5136" width="13" style="12" bestFit="1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9.140625" style="12"/>
    <col min="5392" max="5392" width="13" style="12" bestFit="1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9.140625" style="12"/>
    <col min="5648" max="5648" width="13" style="12" bestFit="1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9.140625" style="12"/>
    <col min="5904" max="5904" width="13" style="12" bestFit="1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9.140625" style="12"/>
    <col min="6160" max="6160" width="13" style="12" bestFit="1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9.140625" style="12"/>
    <col min="6416" max="6416" width="13" style="12" bestFit="1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9.140625" style="12"/>
    <col min="6672" max="6672" width="13" style="12" bestFit="1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9.140625" style="12"/>
    <col min="6928" max="6928" width="13" style="12" bestFit="1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9.140625" style="12"/>
    <col min="7184" max="7184" width="13" style="12" bestFit="1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9.140625" style="12"/>
    <col min="7440" max="7440" width="13" style="12" bestFit="1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9.140625" style="12"/>
    <col min="7696" max="7696" width="13" style="12" bestFit="1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9.140625" style="12"/>
    <col min="7952" max="7952" width="13" style="12" bestFit="1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9.140625" style="12"/>
    <col min="8208" max="8208" width="13" style="12" bestFit="1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9.140625" style="12"/>
    <col min="8464" max="8464" width="13" style="12" bestFit="1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9.140625" style="12"/>
    <col min="8720" max="8720" width="13" style="12" bestFit="1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9.140625" style="12"/>
    <col min="8976" max="8976" width="13" style="12" bestFit="1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9.140625" style="12"/>
    <col min="9232" max="9232" width="13" style="12" bestFit="1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9.140625" style="12"/>
    <col min="9488" max="9488" width="13" style="12" bestFit="1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9.140625" style="12"/>
    <col min="9744" max="9744" width="13" style="12" bestFit="1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9.140625" style="12"/>
    <col min="10000" max="10000" width="13" style="12" bestFit="1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9.140625" style="12"/>
    <col min="10256" max="10256" width="13" style="12" bestFit="1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9.140625" style="12"/>
    <col min="10512" max="10512" width="13" style="12" bestFit="1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9.140625" style="12"/>
    <col min="10768" max="10768" width="13" style="12" bestFit="1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9.140625" style="12"/>
    <col min="11024" max="11024" width="13" style="12" bestFit="1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9.140625" style="12"/>
    <col min="11280" max="11280" width="13" style="12" bestFit="1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9.140625" style="12"/>
    <col min="11536" max="11536" width="13" style="12" bestFit="1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9.140625" style="12"/>
    <col min="11792" max="11792" width="13" style="12" bestFit="1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9.140625" style="12"/>
    <col min="12048" max="12048" width="13" style="12" bestFit="1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9.140625" style="12"/>
    <col min="12304" max="12304" width="13" style="12" bestFit="1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9.140625" style="12"/>
    <col min="12560" max="12560" width="13" style="12" bestFit="1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9.140625" style="12"/>
    <col min="12816" max="12816" width="13" style="12" bestFit="1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9.140625" style="12"/>
    <col min="13072" max="13072" width="13" style="12" bestFit="1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9.140625" style="12"/>
    <col min="13328" max="13328" width="13" style="12" bestFit="1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9.140625" style="12"/>
    <col min="13584" max="13584" width="13" style="12" bestFit="1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9.140625" style="12"/>
    <col min="13840" max="13840" width="13" style="12" bestFit="1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9.140625" style="12"/>
    <col min="14096" max="14096" width="13" style="12" bestFit="1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9.140625" style="12"/>
    <col min="14352" max="14352" width="13" style="12" bestFit="1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9.140625" style="12"/>
    <col min="14608" max="14608" width="13" style="12" bestFit="1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9.140625" style="12"/>
    <col min="14864" max="14864" width="13" style="12" bestFit="1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9.140625" style="12"/>
    <col min="15120" max="15120" width="13" style="12" bestFit="1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9.140625" style="12"/>
    <col min="15376" max="15376" width="13" style="12" bestFit="1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9.140625" style="12"/>
    <col min="15632" max="15632" width="13" style="12" bestFit="1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9.140625" style="12"/>
    <col min="15888" max="15888" width="13" style="12" bestFit="1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9.140625" style="12"/>
    <col min="16144" max="16144" width="13" style="12" bestFit="1" customWidth="1"/>
    <col min="16145" max="16384" width="9.140625" style="12"/>
  </cols>
  <sheetData>
    <row r="35" spans="1:14" ht="15" thickBot="1">
      <c r="A35" s="983" t="s">
        <v>335</v>
      </c>
      <c r="B35" s="983"/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M35" s="983"/>
      <c r="N35" s="983"/>
    </row>
    <row r="36" spans="1:14" ht="12.75" customHeight="1">
      <c r="A36" s="1021" t="s">
        <v>139</v>
      </c>
      <c r="B36" s="1063"/>
      <c r="C36" s="1066">
        <v>2009</v>
      </c>
      <c r="D36" s="981">
        <v>2010</v>
      </c>
      <c r="E36" s="981">
        <v>2011</v>
      </c>
      <c r="F36" s="992">
        <v>2012</v>
      </c>
      <c r="G36" s="1070">
        <v>2013</v>
      </c>
      <c r="H36" s="1072">
        <v>2014</v>
      </c>
      <c r="I36" s="1004"/>
      <c r="J36" s="1004"/>
      <c r="K36" s="1004"/>
      <c r="L36" s="1004"/>
      <c r="M36" s="1004"/>
      <c r="N36" s="1005" t="s">
        <v>530</v>
      </c>
    </row>
    <row r="37" spans="1:14" ht="13.5" thickBot="1">
      <c r="A37" s="1064"/>
      <c r="B37" s="1065"/>
      <c r="C37" s="1067"/>
      <c r="D37" s="1068"/>
      <c r="E37" s="1068"/>
      <c r="F37" s="1069"/>
      <c r="G37" s="1071"/>
      <c r="H37" s="463" t="s">
        <v>3</v>
      </c>
      <c r="I37" s="464" t="s">
        <v>4</v>
      </c>
      <c r="J37" s="464" t="s">
        <v>12</v>
      </c>
      <c r="K37" s="464" t="s">
        <v>5</v>
      </c>
      <c r="L37" s="464" t="s">
        <v>14</v>
      </c>
      <c r="M37" s="464" t="s">
        <v>15</v>
      </c>
      <c r="N37" s="1006"/>
    </row>
    <row r="38" spans="1:14" ht="12.75" customHeight="1">
      <c r="A38" s="1056" t="s">
        <v>163</v>
      </c>
      <c r="B38" s="1057"/>
      <c r="C38" s="1047">
        <v>107.7</v>
      </c>
      <c r="D38" s="1047">
        <v>107.9</v>
      </c>
      <c r="E38" s="1058">
        <v>106.1</v>
      </c>
      <c r="F38" s="1059">
        <v>106.8</v>
      </c>
      <c r="G38" s="1062">
        <v>104.8</v>
      </c>
      <c r="H38" s="459">
        <v>100.4</v>
      </c>
      <c r="I38" s="467">
        <v>100.6</v>
      </c>
      <c r="J38" s="467">
        <v>100.8</v>
      </c>
      <c r="K38" s="467">
        <v>100.7</v>
      </c>
      <c r="L38" s="467"/>
      <c r="M38" s="467"/>
      <c r="N38" s="1019">
        <v>102.6</v>
      </c>
    </row>
    <row r="39" spans="1:14" ht="12.75" customHeight="1">
      <c r="A39" s="1009"/>
      <c r="B39" s="1010"/>
      <c r="C39" s="1014"/>
      <c r="D39" s="1014"/>
      <c r="E39" s="1017"/>
      <c r="F39" s="1060"/>
      <c r="G39" s="1019"/>
      <c r="H39" s="460" t="s">
        <v>122</v>
      </c>
      <c r="I39" s="465" t="s">
        <v>131</v>
      </c>
      <c r="J39" s="465" t="s">
        <v>132</v>
      </c>
      <c r="K39" s="465" t="s">
        <v>133</v>
      </c>
      <c r="L39" s="465" t="s">
        <v>134</v>
      </c>
      <c r="M39" s="465" t="s">
        <v>135</v>
      </c>
      <c r="N39" s="1019"/>
    </row>
    <row r="40" spans="1:14" ht="12.75" customHeight="1" thickBot="1">
      <c r="A40" s="1011"/>
      <c r="B40" s="1012"/>
      <c r="C40" s="1015"/>
      <c r="D40" s="1015"/>
      <c r="E40" s="1018"/>
      <c r="F40" s="1061"/>
      <c r="G40" s="1020"/>
      <c r="H40" s="608"/>
      <c r="I40" s="466"/>
      <c r="J40" s="466"/>
      <c r="K40" s="466"/>
      <c r="L40" s="466"/>
      <c r="M40" s="466"/>
      <c r="N40" s="1020"/>
    </row>
    <row r="41" spans="1:14" ht="12.75" customHeight="1">
      <c r="A41" s="1041" t="s">
        <v>140</v>
      </c>
      <c r="B41" s="1042"/>
      <c r="C41" s="1047">
        <v>107.4</v>
      </c>
      <c r="D41" s="1047">
        <v>107.5</v>
      </c>
      <c r="E41" s="1048">
        <v>105.9</v>
      </c>
      <c r="F41" s="997">
        <v>106.9</v>
      </c>
      <c r="G41" s="1052">
        <v>104.7</v>
      </c>
      <c r="H41" s="460" t="s">
        <v>3</v>
      </c>
      <c r="I41" s="465" t="s">
        <v>4</v>
      </c>
      <c r="J41" s="465" t="s">
        <v>12</v>
      </c>
      <c r="K41" s="465" t="s">
        <v>5</v>
      </c>
      <c r="L41" s="465" t="s">
        <v>14</v>
      </c>
      <c r="M41" s="465" t="s">
        <v>15</v>
      </c>
      <c r="N41" s="1037">
        <v>102.9</v>
      </c>
    </row>
    <row r="42" spans="1:14" ht="12.75" customHeight="1">
      <c r="A42" s="1043"/>
      <c r="B42" s="1044"/>
      <c r="C42" s="1014"/>
      <c r="D42" s="1014"/>
      <c r="E42" s="1049"/>
      <c r="F42" s="967"/>
      <c r="G42" s="1053"/>
      <c r="H42" s="459">
        <v>100.5</v>
      </c>
      <c r="I42" s="467">
        <v>100.7</v>
      </c>
      <c r="J42" s="467">
        <v>101.1</v>
      </c>
      <c r="K42" s="467">
        <v>100.6</v>
      </c>
      <c r="L42" s="467"/>
      <c r="M42" s="467"/>
      <c r="N42" s="1038"/>
    </row>
    <row r="43" spans="1:14" ht="12.75" customHeight="1">
      <c r="A43" s="1043"/>
      <c r="B43" s="1044"/>
      <c r="C43" s="1014"/>
      <c r="D43" s="1014"/>
      <c r="E43" s="1049"/>
      <c r="F43" s="967"/>
      <c r="G43" s="1053"/>
      <c r="H43" s="460" t="s">
        <v>122</v>
      </c>
      <c r="I43" s="465" t="s">
        <v>131</v>
      </c>
      <c r="J43" s="465" t="s">
        <v>132</v>
      </c>
      <c r="K43" s="465" t="s">
        <v>133</v>
      </c>
      <c r="L43" s="465" t="s">
        <v>134</v>
      </c>
      <c r="M43" s="465" t="s">
        <v>135</v>
      </c>
      <c r="N43" s="1038"/>
    </row>
    <row r="44" spans="1:14" ht="12.75" customHeight="1" thickBot="1">
      <c r="A44" s="1045"/>
      <c r="B44" s="1046"/>
      <c r="C44" s="1015"/>
      <c r="D44" s="1015"/>
      <c r="E44" s="1050"/>
      <c r="F44" s="1051"/>
      <c r="G44" s="1054"/>
      <c r="H44" s="461"/>
      <c r="I44" s="542"/>
      <c r="J44" s="542"/>
      <c r="K44" s="542"/>
      <c r="L44" s="542"/>
      <c r="M44" s="542"/>
      <c r="N44" s="1055"/>
    </row>
    <row r="45" spans="1:14" ht="12.75" customHeight="1">
      <c r="A45" s="1041" t="s">
        <v>138</v>
      </c>
      <c r="B45" s="1042"/>
      <c r="C45" s="1047">
        <v>108.6</v>
      </c>
      <c r="D45" s="1047">
        <v>109.1</v>
      </c>
      <c r="E45" s="1048">
        <v>106.6</v>
      </c>
      <c r="F45" s="997">
        <v>106.8</v>
      </c>
      <c r="G45" s="1052">
        <v>105.2</v>
      </c>
      <c r="H45" s="462" t="s">
        <v>3</v>
      </c>
      <c r="I45" s="469" t="s">
        <v>4</v>
      </c>
      <c r="J45" s="469" t="s">
        <v>12</v>
      </c>
      <c r="K45" s="469" t="s">
        <v>5</v>
      </c>
      <c r="L45" s="469" t="s">
        <v>14</v>
      </c>
      <c r="M45" s="469" t="s">
        <v>15</v>
      </c>
      <c r="N45" s="1037">
        <v>101.9</v>
      </c>
    </row>
    <row r="46" spans="1:14" ht="12.75" customHeight="1">
      <c r="A46" s="1043"/>
      <c r="B46" s="1044"/>
      <c r="C46" s="1014"/>
      <c r="D46" s="1014"/>
      <c r="E46" s="1049"/>
      <c r="F46" s="967"/>
      <c r="G46" s="1053"/>
      <c r="H46" s="459">
        <v>100.3</v>
      </c>
      <c r="I46" s="467">
        <v>100.4</v>
      </c>
      <c r="J46" s="467">
        <v>100.2</v>
      </c>
      <c r="K46" s="467">
        <v>100.9</v>
      </c>
      <c r="L46" s="467"/>
      <c r="M46" s="467"/>
      <c r="N46" s="1038"/>
    </row>
    <row r="47" spans="1:14" ht="12.75" customHeight="1">
      <c r="A47" s="1043"/>
      <c r="B47" s="1044"/>
      <c r="C47" s="1014"/>
      <c r="D47" s="1014"/>
      <c r="E47" s="1049"/>
      <c r="F47" s="967"/>
      <c r="G47" s="1053"/>
      <c r="H47" s="460" t="s">
        <v>122</v>
      </c>
      <c r="I47" s="465" t="s">
        <v>131</v>
      </c>
      <c r="J47" s="465" t="s">
        <v>132</v>
      </c>
      <c r="K47" s="465" t="s">
        <v>133</v>
      </c>
      <c r="L47" s="465" t="s">
        <v>134</v>
      </c>
      <c r="M47" s="465" t="s">
        <v>135</v>
      </c>
      <c r="N47" s="1038"/>
    </row>
    <row r="48" spans="1:14" ht="12.75" customHeight="1" thickBot="1">
      <c r="A48" s="1045"/>
      <c r="B48" s="1046"/>
      <c r="C48" s="1015"/>
      <c r="D48" s="1015"/>
      <c r="E48" s="1050"/>
      <c r="F48" s="1051"/>
      <c r="G48" s="1054"/>
      <c r="H48" s="461"/>
      <c r="I48" s="542"/>
      <c r="J48" s="542"/>
      <c r="K48" s="542"/>
      <c r="L48" s="542"/>
      <c r="M48" s="468"/>
      <c r="N48" s="1039"/>
    </row>
    <row r="49" spans="1:16" ht="17.25" customHeight="1" thickBot="1">
      <c r="A49" s="983" t="s">
        <v>531</v>
      </c>
      <c r="B49" s="983"/>
      <c r="C49" s="983"/>
      <c r="D49" s="983"/>
      <c r="E49" s="983"/>
      <c r="F49" s="983"/>
      <c r="G49" s="983"/>
      <c r="H49" s="983"/>
      <c r="I49" s="983"/>
      <c r="J49" s="983"/>
      <c r="K49" s="983"/>
      <c r="L49" s="983"/>
      <c r="M49" s="983"/>
      <c r="N49" s="983"/>
    </row>
    <row r="50" spans="1:16" ht="13.5" customHeight="1" thickBot="1">
      <c r="A50" s="984" t="s">
        <v>139</v>
      </c>
      <c r="B50" s="985"/>
      <c r="C50" s="986" t="s">
        <v>306</v>
      </c>
      <c r="D50" s="987"/>
      <c r="E50" s="987"/>
      <c r="F50" s="987"/>
      <c r="G50" s="1040"/>
      <c r="H50" s="986" t="s">
        <v>327</v>
      </c>
      <c r="I50" s="987"/>
      <c r="J50" s="987"/>
      <c r="K50" s="1040"/>
      <c r="L50" s="986" t="s">
        <v>436</v>
      </c>
      <c r="M50" s="987"/>
      <c r="N50" s="988"/>
    </row>
    <row r="51" spans="1:16">
      <c r="A51" s="995" t="s">
        <v>141</v>
      </c>
      <c r="B51" s="996"/>
      <c r="C51" s="997">
        <v>103.5</v>
      </c>
      <c r="D51" s="998"/>
      <c r="E51" s="998"/>
      <c r="F51" s="998"/>
      <c r="G51" s="1026"/>
      <c r="H51" s="997">
        <v>107.2</v>
      </c>
      <c r="I51" s="998"/>
      <c r="J51" s="998"/>
      <c r="K51" s="1026"/>
      <c r="L51" s="1030">
        <v>105.2</v>
      </c>
      <c r="M51" s="1031"/>
      <c r="N51" s="1032"/>
    </row>
    <row r="52" spans="1:16">
      <c r="A52" s="965" t="s">
        <v>140</v>
      </c>
      <c r="B52" s="966"/>
      <c r="C52" s="967">
        <v>104.1</v>
      </c>
      <c r="D52" s="968"/>
      <c r="E52" s="968"/>
      <c r="F52" s="968"/>
      <c r="G52" s="1033"/>
      <c r="H52" s="967">
        <v>106.8</v>
      </c>
      <c r="I52" s="968"/>
      <c r="J52" s="968"/>
      <c r="K52" s="1033"/>
      <c r="L52" s="1034">
        <v>105.5</v>
      </c>
      <c r="M52" s="1035"/>
      <c r="N52" s="1036"/>
    </row>
    <row r="53" spans="1:16" ht="13.5" thickBot="1">
      <c r="A53" s="973" t="s">
        <v>138</v>
      </c>
      <c r="B53" s="974"/>
      <c r="C53" s="975">
        <v>102.1</v>
      </c>
      <c r="D53" s="976"/>
      <c r="E53" s="976"/>
      <c r="F53" s="976"/>
      <c r="G53" s="1025"/>
      <c r="H53" s="975">
        <v>108.4</v>
      </c>
      <c r="I53" s="976"/>
      <c r="J53" s="976"/>
      <c r="K53" s="1025"/>
      <c r="L53" s="1027">
        <v>104.4</v>
      </c>
      <c r="M53" s="1028"/>
      <c r="N53" s="1029"/>
    </row>
    <row r="54" spans="1:16" ht="15" thickBot="1">
      <c r="A54" s="994" t="s">
        <v>350</v>
      </c>
      <c r="B54" s="994"/>
      <c r="C54" s="994"/>
      <c r="D54" s="994"/>
      <c r="E54" s="994"/>
      <c r="F54" s="994"/>
      <c r="G54" s="994"/>
      <c r="H54" s="994"/>
      <c r="I54" s="994"/>
      <c r="J54" s="994"/>
      <c r="K54" s="994"/>
      <c r="L54" s="994"/>
      <c r="M54" s="994"/>
      <c r="N54" s="994"/>
    </row>
    <row r="55" spans="1:16" ht="12.75" customHeight="1">
      <c r="A55" s="1021" t="s">
        <v>139</v>
      </c>
      <c r="B55" s="1022"/>
      <c r="C55" s="981">
        <v>2009</v>
      </c>
      <c r="D55" s="981">
        <v>2010</v>
      </c>
      <c r="E55" s="981">
        <v>2011</v>
      </c>
      <c r="F55" s="992">
        <v>2012</v>
      </c>
      <c r="G55" s="992">
        <v>2013</v>
      </c>
      <c r="H55" s="1003">
        <v>2014</v>
      </c>
      <c r="I55" s="1004"/>
      <c r="J55" s="1004"/>
      <c r="K55" s="1004"/>
      <c r="L55" s="1004"/>
      <c r="M55" s="1004"/>
      <c r="N55" s="1005" t="s">
        <v>533</v>
      </c>
    </row>
    <row r="56" spans="1:16" ht="12.75" customHeight="1">
      <c r="A56" s="1023"/>
      <c r="B56" s="1024"/>
      <c r="C56" s="982"/>
      <c r="D56" s="982"/>
      <c r="E56" s="982"/>
      <c r="F56" s="993"/>
      <c r="G56" s="993"/>
      <c r="H56" s="470" t="s">
        <v>3</v>
      </c>
      <c r="I56" s="464" t="s">
        <v>4</v>
      </c>
      <c r="J56" s="464" t="s">
        <v>12</v>
      </c>
      <c r="K56" s="464" t="s">
        <v>5</v>
      </c>
      <c r="L56" s="464" t="s">
        <v>14</v>
      </c>
      <c r="M56" s="464" t="s">
        <v>15</v>
      </c>
      <c r="N56" s="1006"/>
    </row>
    <row r="57" spans="1:16" ht="12.75" customHeight="1">
      <c r="A57" s="1007" t="s">
        <v>163</v>
      </c>
      <c r="B57" s="1008"/>
      <c r="C57" s="1013">
        <v>108.8</v>
      </c>
      <c r="D57" s="1013">
        <v>108.8</v>
      </c>
      <c r="E57" s="1013">
        <v>106.1</v>
      </c>
      <c r="F57" s="1016">
        <v>106.6</v>
      </c>
      <c r="G57" s="1016">
        <v>106.5</v>
      </c>
      <c r="H57" s="471">
        <v>100.59</v>
      </c>
      <c r="I57" s="467">
        <v>100.7</v>
      </c>
      <c r="J57" s="467">
        <v>101</v>
      </c>
      <c r="K57" s="467">
        <v>100.9</v>
      </c>
      <c r="L57" s="467"/>
      <c r="M57" s="467"/>
      <c r="N57" s="1019">
        <v>103.24</v>
      </c>
      <c r="P57" s="544"/>
    </row>
    <row r="58" spans="1:16" ht="13.5" customHeight="1">
      <c r="A58" s="1009"/>
      <c r="B58" s="1010"/>
      <c r="C58" s="1014"/>
      <c r="D58" s="1014"/>
      <c r="E58" s="1014"/>
      <c r="F58" s="1017"/>
      <c r="G58" s="1017"/>
      <c r="H58" s="472" t="s">
        <v>122</v>
      </c>
      <c r="I58" s="465" t="s">
        <v>131</v>
      </c>
      <c r="J58" s="465" t="s">
        <v>132</v>
      </c>
      <c r="K58" s="465" t="s">
        <v>133</v>
      </c>
      <c r="L58" s="465" t="s">
        <v>134</v>
      </c>
      <c r="M58" s="465" t="s">
        <v>135</v>
      </c>
      <c r="N58" s="1019"/>
    </row>
    <row r="59" spans="1:16" ht="13.5" thickBot="1">
      <c r="A59" s="1011"/>
      <c r="B59" s="1012"/>
      <c r="C59" s="1015"/>
      <c r="D59" s="1015"/>
      <c r="E59" s="1015"/>
      <c r="F59" s="1018"/>
      <c r="G59" s="1018"/>
      <c r="H59" s="473"/>
      <c r="I59" s="474"/>
      <c r="J59" s="474"/>
      <c r="K59" s="474"/>
      <c r="L59" s="474"/>
      <c r="M59" s="474"/>
      <c r="N59" s="1020"/>
    </row>
    <row r="60" spans="1:16" ht="15" thickBot="1">
      <c r="A60" s="983" t="s">
        <v>532</v>
      </c>
      <c r="B60" s="983"/>
      <c r="C60" s="983"/>
      <c r="D60" s="983"/>
      <c r="E60" s="983"/>
      <c r="F60" s="983"/>
      <c r="G60" s="983"/>
      <c r="H60" s="983"/>
      <c r="I60" s="983"/>
      <c r="J60" s="983"/>
      <c r="K60" s="983"/>
      <c r="L60" s="983"/>
      <c r="M60" s="983"/>
      <c r="N60" s="983"/>
    </row>
    <row r="61" spans="1:16" ht="13.5" customHeight="1" thickBot="1">
      <c r="A61" s="984" t="s">
        <v>139</v>
      </c>
      <c r="B61" s="985"/>
      <c r="C61" s="986" t="s">
        <v>306</v>
      </c>
      <c r="D61" s="987"/>
      <c r="E61" s="987"/>
      <c r="F61" s="987"/>
      <c r="G61" s="988"/>
      <c r="H61" s="986" t="s">
        <v>327</v>
      </c>
      <c r="I61" s="987"/>
      <c r="J61" s="987"/>
      <c r="K61" s="987"/>
      <c r="L61" s="989" t="s">
        <v>436</v>
      </c>
      <c r="M61" s="990"/>
      <c r="N61" s="991"/>
    </row>
    <row r="62" spans="1:16">
      <c r="A62" s="995" t="s">
        <v>141</v>
      </c>
      <c r="B62" s="996"/>
      <c r="C62" s="997">
        <v>103.6</v>
      </c>
      <c r="D62" s="998"/>
      <c r="E62" s="998"/>
      <c r="F62" s="998"/>
      <c r="G62" s="999"/>
      <c r="H62" s="997">
        <v>107.2</v>
      </c>
      <c r="I62" s="998"/>
      <c r="J62" s="998"/>
      <c r="K62" s="998"/>
      <c r="L62" s="1000">
        <v>107.33</v>
      </c>
      <c r="M62" s="1001"/>
      <c r="N62" s="1002"/>
    </row>
    <row r="63" spans="1:16">
      <c r="A63" s="965" t="s">
        <v>140</v>
      </c>
      <c r="B63" s="966"/>
      <c r="C63" s="967">
        <v>103.5</v>
      </c>
      <c r="D63" s="968"/>
      <c r="E63" s="968"/>
      <c r="F63" s="968"/>
      <c r="G63" s="969"/>
      <c r="H63" s="967">
        <v>106.9</v>
      </c>
      <c r="I63" s="968"/>
      <c r="J63" s="968"/>
      <c r="K63" s="968"/>
      <c r="L63" s="970">
        <v>106.92</v>
      </c>
      <c r="M63" s="971"/>
      <c r="N63" s="972"/>
    </row>
    <row r="64" spans="1:16" ht="13.5" thickBot="1">
      <c r="A64" s="973" t="s">
        <v>138</v>
      </c>
      <c r="B64" s="974"/>
      <c r="C64" s="975">
        <v>103.7</v>
      </c>
      <c r="D64" s="976"/>
      <c r="E64" s="976"/>
      <c r="F64" s="976"/>
      <c r="G64" s="977"/>
      <c r="H64" s="975">
        <v>108.1</v>
      </c>
      <c r="I64" s="976"/>
      <c r="J64" s="976"/>
      <c r="K64" s="976"/>
      <c r="L64" s="978">
        <v>108.5</v>
      </c>
      <c r="M64" s="979"/>
      <c r="N64" s="980"/>
    </row>
  </sheetData>
  <mergeCells count="80">
    <mergeCell ref="A35:N35"/>
    <mergeCell ref="A36:B37"/>
    <mergeCell ref="C36:C37"/>
    <mergeCell ref="D36:D37"/>
    <mergeCell ref="E36:E37"/>
    <mergeCell ref="F36:F37"/>
    <mergeCell ref="G36:G37"/>
    <mergeCell ref="H36:M36"/>
    <mergeCell ref="N36:N37"/>
    <mergeCell ref="N38:N40"/>
    <mergeCell ref="A41:B44"/>
    <mergeCell ref="C41:C44"/>
    <mergeCell ref="D41:D44"/>
    <mergeCell ref="E41:E44"/>
    <mergeCell ref="F41:F44"/>
    <mergeCell ref="G41:G44"/>
    <mergeCell ref="N41:N44"/>
    <mergeCell ref="A38:B40"/>
    <mergeCell ref="C38:C40"/>
    <mergeCell ref="D38:D40"/>
    <mergeCell ref="E38:E40"/>
    <mergeCell ref="F38:F40"/>
    <mergeCell ref="G38:G40"/>
    <mergeCell ref="N45:N48"/>
    <mergeCell ref="A49:N49"/>
    <mergeCell ref="A50:B50"/>
    <mergeCell ref="C50:G50"/>
    <mergeCell ref="H50:K50"/>
    <mergeCell ref="L50:N50"/>
    <mergeCell ref="A45:B48"/>
    <mergeCell ref="C45:C48"/>
    <mergeCell ref="D45:D48"/>
    <mergeCell ref="E45:E48"/>
    <mergeCell ref="F45:F48"/>
    <mergeCell ref="G45:G48"/>
    <mergeCell ref="A53:B53"/>
    <mergeCell ref="C53:G53"/>
    <mergeCell ref="H51:K51"/>
    <mergeCell ref="H53:K53"/>
    <mergeCell ref="L53:N53"/>
    <mergeCell ref="L51:N51"/>
    <mergeCell ref="A52:B52"/>
    <mergeCell ref="C52:G52"/>
    <mergeCell ref="H52:K52"/>
    <mergeCell ref="L52:N52"/>
    <mergeCell ref="A51:B51"/>
    <mergeCell ref="C51:G51"/>
    <mergeCell ref="A54:N54"/>
    <mergeCell ref="A62:B62"/>
    <mergeCell ref="C62:G62"/>
    <mergeCell ref="H62:K62"/>
    <mergeCell ref="L62:N62"/>
    <mergeCell ref="G55:G56"/>
    <mergeCell ref="H55:M55"/>
    <mergeCell ref="N55:N56"/>
    <mergeCell ref="A57:B59"/>
    <mergeCell ref="C57:C59"/>
    <mergeCell ref="D57:D59"/>
    <mergeCell ref="E57:E59"/>
    <mergeCell ref="F57:F59"/>
    <mergeCell ref="G57:G59"/>
    <mergeCell ref="N57:N59"/>
    <mergeCell ref="A55:B56"/>
    <mergeCell ref="C55:C56"/>
    <mergeCell ref="A60:N60"/>
    <mergeCell ref="A61:B61"/>
    <mergeCell ref="C61:G61"/>
    <mergeCell ref="H61:K61"/>
    <mergeCell ref="L61:N61"/>
    <mergeCell ref="D55:D56"/>
    <mergeCell ref="E55:E56"/>
    <mergeCell ref="F55:F56"/>
    <mergeCell ref="A63:B63"/>
    <mergeCell ref="C63:G63"/>
    <mergeCell ref="H63:K63"/>
    <mergeCell ref="L63:N63"/>
    <mergeCell ref="A64:B64"/>
    <mergeCell ref="C64:G64"/>
    <mergeCell ref="H64:K64"/>
    <mergeCell ref="L64:N64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T56"/>
  <sheetViews>
    <sheetView topLeftCell="A25" workbookViewId="0">
      <selection activeCell="A35" sqref="A35:S35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19.5" customHeight="1">
      <c r="A1" s="1076" t="s">
        <v>536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  <c r="Q1" s="1076"/>
      <c r="R1" s="1076"/>
      <c r="S1" s="1076"/>
      <c r="T1" s="1076"/>
      <c r="U1" s="1076"/>
    </row>
    <row r="2" spans="1:47" ht="18" customHeight="1" thickBot="1">
      <c r="A2" s="515"/>
      <c r="B2" s="515"/>
      <c r="C2" s="515"/>
      <c r="D2" s="515"/>
      <c r="E2" s="515"/>
      <c r="S2" s="545" t="s">
        <v>128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31.5" customHeight="1" thickBot="1">
      <c r="A3" s="1077" t="s">
        <v>16</v>
      </c>
      <c r="B3" s="1078"/>
      <c r="C3" s="1078"/>
      <c r="D3" s="1078"/>
      <c r="E3" s="1079"/>
      <c r="F3" s="1080" t="s">
        <v>108</v>
      </c>
      <c r="G3" s="1081"/>
      <c r="H3" s="1080" t="s">
        <v>49</v>
      </c>
      <c r="I3" s="1082"/>
      <c r="J3" s="1081"/>
      <c r="K3" s="1080" t="s">
        <v>50</v>
      </c>
      <c r="L3" s="1082"/>
      <c r="M3" s="1081"/>
      <c r="N3" s="1083" t="s">
        <v>17</v>
      </c>
      <c r="O3" s="1084"/>
      <c r="P3" s="1085"/>
      <c r="Q3" s="1083" t="s">
        <v>58</v>
      </c>
      <c r="R3" s="1084"/>
      <c r="S3" s="1085"/>
    </row>
    <row r="4" spans="1:47" ht="36.75" customHeight="1" thickBot="1">
      <c r="A4" s="1092" t="s">
        <v>125</v>
      </c>
      <c r="B4" s="1093"/>
      <c r="C4" s="1093"/>
      <c r="D4" s="1093"/>
      <c r="E4" s="1094"/>
      <c r="F4" s="1095" t="s">
        <v>18</v>
      </c>
      <c r="G4" s="1096"/>
      <c r="H4" s="1097" t="s">
        <v>424</v>
      </c>
      <c r="I4" s="1098"/>
      <c r="J4" s="1099"/>
      <c r="K4" s="1097">
        <v>20</v>
      </c>
      <c r="L4" s="1098"/>
      <c r="M4" s="1099"/>
      <c r="N4" s="1097">
        <v>19</v>
      </c>
      <c r="O4" s="1098"/>
      <c r="P4" s="1099"/>
      <c r="Q4" s="1100">
        <v>17.190000000000001</v>
      </c>
      <c r="R4" s="1101"/>
      <c r="S4" s="1102"/>
    </row>
    <row r="5" spans="1:47" ht="36" customHeight="1" thickBot="1">
      <c r="A5" s="1086" t="s">
        <v>19</v>
      </c>
      <c r="B5" s="1087"/>
      <c r="C5" s="1087"/>
      <c r="D5" s="1087"/>
      <c r="E5" s="1088"/>
      <c r="F5" s="1083" t="s">
        <v>153</v>
      </c>
      <c r="G5" s="1085"/>
      <c r="H5" s="1089">
        <v>43.27</v>
      </c>
      <c r="I5" s="1090"/>
      <c r="J5" s="1091"/>
      <c r="K5" s="1089">
        <v>35.409999999999997</v>
      </c>
      <c r="L5" s="1090"/>
      <c r="M5" s="1091"/>
      <c r="N5" s="1089">
        <v>22.59</v>
      </c>
      <c r="O5" s="1090"/>
      <c r="P5" s="1091"/>
      <c r="Q5" s="1089">
        <v>34.39</v>
      </c>
      <c r="R5" s="1090"/>
      <c r="S5" s="1091"/>
    </row>
    <row r="6" spans="1:47" ht="36" customHeight="1" thickBot="1">
      <c r="A6" s="1103" t="s">
        <v>20</v>
      </c>
      <c r="B6" s="1104"/>
      <c r="C6" s="1104"/>
      <c r="D6" s="1104"/>
      <c r="E6" s="1105"/>
      <c r="F6" s="1106" t="s">
        <v>152</v>
      </c>
      <c r="G6" s="1107"/>
      <c r="H6" s="1108">
        <v>1008.82</v>
      </c>
      <c r="I6" s="1109"/>
      <c r="J6" s="1110"/>
      <c r="K6" s="1108">
        <v>1099.1400000000001</v>
      </c>
      <c r="L6" s="1109"/>
      <c r="M6" s="1110"/>
      <c r="N6" s="1108">
        <v>1280.26</v>
      </c>
      <c r="O6" s="1109"/>
      <c r="P6" s="1110"/>
      <c r="Q6" s="1108">
        <v>1256.05</v>
      </c>
      <c r="R6" s="1109"/>
      <c r="S6" s="1110"/>
    </row>
    <row r="7" spans="1:47" ht="46.5" customHeight="1" thickBot="1">
      <c r="A7" s="1077" t="s">
        <v>21</v>
      </c>
      <c r="B7" s="1078"/>
      <c r="C7" s="1078"/>
      <c r="D7" s="1078"/>
      <c r="E7" s="1079"/>
      <c r="F7" s="1083" t="s">
        <v>153</v>
      </c>
      <c r="G7" s="1085"/>
      <c r="H7" s="1089">
        <v>60.47</v>
      </c>
      <c r="I7" s="1090"/>
      <c r="J7" s="1091"/>
      <c r="K7" s="1089">
        <v>67.400000000000006</v>
      </c>
      <c r="L7" s="1090"/>
      <c r="M7" s="1091"/>
      <c r="N7" s="1089">
        <v>84</v>
      </c>
      <c r="O7" s="1090"/>
      <c r="P7" s="1091"/>
      <c r="Q7" s="1089">
        <v>85.44</v>
      </c>
      <c r="R7" s="1090"/>
      <c r="S7" s="1091"/>
    </row>
    <row r="8" spans="1:47" ht="35.25" customHeight="1" thickBot="1">
      <c r="A8" s="1086" t="s">
        <v>124</v>
      </c>
      <c r="B8" s="1087"/>
      <c r="C8" s="1087"/>
      <c r="D8" s="1087"/>
      <c r="E8" s="1088"/>
      <c r="F8" s="1083" t="s">
        <v>458</v>
      </c>
      <c r="G8" s="1085"/>
      <c r="H8" s="1100">
        <v>128</v>
      </c>
      <c r="I8" s="1101"/>
      <c r="J8" s="1102"/>
      <c r="K8" s="1100">
        <v>128</v>
      </c>
      <c r="L8" s="1101"/>
      <c r="M8" s="1102"/>
      <c r="N8" s="1100">
        <v>128</v>
      </c>
      <c r="O8" s="1101"/>
      <c r="P8" s="1102"/>
      <c r="Q8" s="1100">
        <v>128</v>
      </c>
      <c r="R8" s="1101"/>
      <c r="S8" s="1102"/>
    </row>
    <row r="9" spans="1:47" ht="17.25" customHeight="1">
      <c r="A9" s="1111" t="s">
        <v>444</v>
      </c>
      <c r="B9" s="1111"/>
      <c r="C9" s="1111"/>
      <c r="D9" s="1111"/>
      <c r="E9" s="1111"/>
      <c r="F9" s="1111"/>
      <c r="G9" s="1111"/>
      <c r="H9" s="1111"/>
      <c r="I9" s="1111"/>
      <c r="J9" s="1111"/>
      <c r="K9" s="1111"/>
      <c r="L9" s="1111"/>
      <c r="M9" s="1111"/>
      <c r="N9" s="1111"/>
      <c r="O9" s="1111"/>
      <c r="P9" s="1111"/>
      <c r="Q9" s="1111"/>
      <c r="R9" s="1111"/>
      <c r="S9" s="1111"/>
    </row>
    <row r="10" spans="1:47" ht="35.25" customHeight="1">
      <c r="A10" s="1111" t="s">
        <v>355</v>
      </c>
      <c r="B10" s="1111"/>
      <c r="C10" s="1111"/>
      <c r="D10" s="1111"/>
      <c r="E10" s="1111"/>
      <c r="F10" s="1111"/>
      <c r="G10" s="1111"/>
      <c r="H10" s="1111"/>
      <c r="I10" s="1111"/>
      <c r="J10" s="1111"/>
      <c r="K10" s="1111"/>
      <c r="L10" s="1111"/>
      <c r="M10" s="1111"/>
      <c r="N10" s="1111"/>
      <c r="O10" s="1111"/>
      <c r="P10" s="1111"/>
      <c r="Q10" s="1111"/>
      <c r="R10" s="1111"/>
      <c r="S10" s="1111"/>
    </row>
    <row r="11" spans="1:47" ht="20.25" customHeight="1" thickBot="1">
      <c r="A11" s="1076" t="s">
        <v>406</v>
      </c>
      <c r="B11" s="1112"/>
      <c r="C11" s="1112"/>
      <c r="D11" s="1112"/>
      <c r="E11" s="1112"/>
      <c r="F11" s="1112"/>
      <c r="G11" s="1112"/>
      <c r="H11" s="1112"/>
      <c r="I11" s="1112"/>
      <c r="J11" s="1112"/>
      <c r="K11" s="1112"/>
      <c r="L11" s="1112"/>
      <c r="M11" s="1112"/>
      <c r="N11" s="1112"/>
      <c r="O11" s="1112"/>
      <c r="P11" s="1112"/>
      <c r="Q11" s="1112"/>
      <c r="R11" s="1112"/>
      <c r="S11" s="1112"/>
    </row>
    <row r="12" spans="1:47" ht="15" customHeight="1" thickBot="1">
      <c r="A12" s="1113"/>
      <c r="B12" s="1114"/>
      <c r="C12" s="1115"/>
      <c r="D12" s="1116" t="s">
        <v>537</v>
      </c>
      <c r="E12" s="1117"/>
      <c r="F12" s="1117"/>
      <c r="G12" s="1118"/>
      <c r="H12" s="1119" t="s">
        <v>538</v>
      </c>
      <c r="I12" s="1120"/>
      <c r="J12" s="1120"/>
      <c r="K12" s="1121"/>
      <c r="L12" s="1122" t="s">
        <v>539</v>
      </c>
      <c r="M12" s="1117"/>
      <c r="N12" s="1117"/>
      <c r="O12" s="1123"/>
      <c r="P12" s="1122" t="s">
        <v>540</v>
      </c>
      <c r="Q12" s="1117"/>
      <c r="R12" s="1117"/>
      <c r="S12" s="1123"/>
    </row>
    <row r="13" spans="1:47" ht="15" customHeight="1">
      <c r="A13" s="1124" t="s">
        <v>23</v>
      </c>
      <c r="B13" s="1125"/>
      <c r="C13" s="1126"/>
      <c r="D13" s="1127" t="s">
        <v>427</v>
      </c>
      <c r="E13" s="1128"/>
      <c r="F13" s="1128"/>
      <c r="G13" s="1129"/>
      <c r="H13" s="1130" t="s">
        <v>270</v>
      </c>
      <c r="I13" s="1131"/>
      <c r="J13" s="1131"/>
      <c r="K13" s="1132"/>
      <c r="L13" s="1130" t="s">
        <v>270</v>
      </c>
      <c r="M13" s="1131"/>
      <c r="N13" s="1131"/>
      <c r="O13" s="1132"/>
      <c r="P13" s="1130">
        <v>32</v>
      </c>
      <c r="Q13" s="1131"/>
      <c r="R13" s="1131"/>
      <c r="S13" s="1132"/>
    </row>
    <row r="14" spans="1:47" ht="15" customHeight="1">
      <c r="A14" s="1133" t="s">
        <v>126</v>
      </c>
      <c r="B14" s="1134"/>
      <c r="C14" s="1135"/>
      <c r="D14" s="1136" t="s">
        <v>428</v>
      </c>
      <c r="E14" s="1137"/>
      <c r="F14" s="1137"/>
      <c r="G14" s="1138"/>
      <c r="H14" s="1139">
        <v>35</v>
      </c>
      <c r="I14" s="1140"/>
      <c r="J14" s="1140"/>
      <c r="K14" s="1141"/>
      <c r="L14" s="1139" t="s">
        <v>542</v>
      </c>
      <c r="M14" s="1140"/>
      <c r="N14" s="1140"/>
      <c r="O14" s="1141"/>
      <c r="P14" s="1139">
        <v>38</v>
      </c>
      <c r="Q14" s="1140"/>
      <c r="R14" s="1140"/>
      <c r="S14" s="1141"/>
      <c r="V14" s="15" t="s">
        <v>168</v>
      </c>
    </row>
    <row r="15" spans="1:47" ht="15" customHeight="1">
      <c r="A15" s="1133" t="s">
        <v>127</v>
      </c>
      <c r="B15" s="1134"/>
      <c r="C15" s="1135"/>
      <c r="D15" s="1136" t="s">
        <v>270</v>
      </c>
      <c r="E15" s="1137"/>
      <c r="F15" s="1137"/>
      <c r="G15" s="1138"/>
      <c r="H15" s="1139" t="s">
        <v>541</v>
      </c>
      <c r="I15" s="1140"/>
      <c r="J15" s="1140"/>
      <c r="K15" s="1141"/>
      <c r="L15" s="1139" t="s">
        <v>543</v>
      </c>
      <c r="M15" s="1140"/>
      <c r="N15" s="1140"/>
      <c r="O15" s="1141"/>
      <c r="P15" s="1139">
        <v>42</v>
      </c>
      <c r="Q15" s="1140"/>
      <c r="R15" s="1140"/>
      <c r="S15" s="1141"/>
      <c r="V15" s="15" t="s">
        <v>168</v>
      </c>
    </row>
    <row r="16" spans="1:47" ht="15" customHeight="1" thickBot="1">
      <c r="A16" s="1149" t="s">
        <v>24</v>
      </c>
      <c r="B16" s="1150"/>
      <c r="C16" s="1151"/>
      <c r="D16" s="1152" t="s">
        <v>475</v>
      </c>
      <c r="E16" s="1153"/>
      <c r="F16" s="1153"/>
      <c r="G16" s="1154"/>
      <c r="H16" s="1155" t="s">
        <v>397</v>
      </c>
      <c r="I16" s="1156"/>
      <c r="J16" s="1156"/>
      <c r="K16" s="1157"/>
      <c r="L16" s="1155" t="s">
        <v>474</v>
      </c>
      <c r="M16" s="1156"/>
      <c r="N16" s="1156"/>
      <c r="O16" s="1157"/>
      <c r="P16" s="1155">
        <v>41</v>
      </c>
      <c r="Q16" s="1156"/>
      <c r="R16" s="1156"/>
      <c r="S16" s="1157"/>
    </row>
    <row r="17" spans="1:34" ht="18.75" customHeight="1">
      <c r="A17" s="1142" t="s">
        <v>441</v>
      </c>
      <c r="B17" s="1142"/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</row>
    <row r="18" spans="1:34" ht="32.25" customHeight="1" thickBot="1">
      <c r="A18" s="1143" t="s">
        <v>402</v>
      </c>
      <c r="B18" s="1143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</row>
    <row r="19" spans="1:34" ht="18.75" customHeight="1">
      <c r="A19" s="1144" t="s">
        <v>123</v>
      </c>
      <c r="B19" s="1145"/>
      <c r="C19" s="1145"/>
      <c r="D19" s="1145" t="s">
        <v>408</v>
      </c>
      <c r="E19" s="1145"/>
      <c r="F19" s="1145"/>
      <c r="G19" s="1145"/>
      <c r="H19" s="1147" t="s">
        <v>407</v>
      </c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8"/>
    </row>
    <row r="20" spans="1:34" ht="16.5" thickBot="1">
      <c r="A20" s="1146"/>
      <c r="B20" s="1074"/>
      <c r="C20" s="1074"/>
      <c r="D20" s="1074"/>
      <c r="E20" s="1074"/>
      <c r="F20" s="1074"/>
      <c r="G20" s="1074"/>
      <c r="H20" s="1073" t="s">
        <v>403</v>
      </c>
      <c r="I20" s="1073"/>
      <c r="J20" s="1073"/>
      <c r="K20" s="1073"/>
      <c r="L20" s="1074" t="s">
        <v>404</v>
      </c>
      <c r="M20" s="1074"/>
      <c r="N20" s="1074"/>
      <c r="O20" s="1074"/>
      <c r="P20" s="1073" t="s">
        <v>429</v>
      </c>
      <c r="Q20" s="1073"/>
      <c r="R20" s="1073"/>
      <c r="S20" s="1075"/>
    </row>
    <row r="21" spans="1:34" ht="15.75" customHeight="1">
      <c r="A21" s="1158" t="s">
        <v>416</v>
      </c>
      <c r="B21" s="1159"/>
      <c r="C21" s="1159"/>
      <c r="D21" s="1160">
        <v>32.729999999999997</v>
      </c>
      <c r="E21" s="1160"/>
      <c r="F21" s="1160"/>
      <c r="G21" s="1160"/>
      <c r="H21" s="1147" t="s">
        <v>411</v>
      </c>
      <c r="I21" s="1147"/>
      <c r="J21" s="1147"/>
      <c r="K21" s="1147"/>
      <c r="L21" s="1145" t="s">
        <v>412</v>
      </c>
      <c r="M21" s="1145"/>
      <c r="N21" s="1145"/>
      <c r="O21" s="1145"/>
      <c r="P21" s="1147" t="s">
        <v>114</v>
      </c>
      <c r="Q21" s="1147"/>
      <c r="R21" s="1147"/>
      <c r="S21" s="1148"/>
    </row>
    <row r="22" spans="1:34" ht="15.75" customHeight="1">
      <c r="A22" s="1161" t="s">
        <v>176</v>
      </c>
      <c r="B22" s="1162"/>
      <c r="C22" s="1162"/>
      <c r="D22" s="1163">
        <v>35.24</v>
      </c>
      <c r="E22" s="1163"/>
      <c r="F22" s="1163"/>
      <c r="G22" s="1163"/>
      <c r="H22" s="1164" t="s">
        <v>430</v>
      </c>
      <c r="I22" s="1164"/>
      <c r="J22" s="1164"/>
      <c r="K22" s="1164"/>
      <c r="L22" s="1165" t="s">
        <v>431</v>
      </c>
      <c r="M22" s="1165"/>
      <c r="N22" s="1165"/>
      <c r="O22" s="1165"/>
      <c r="P22" s="1164" t="s">
        <v>432</v>
      </c>
      <c r="Q22" s="1164"/>
      <c r="R22" s="1164"/>
      <c r="S22" s="1166"/>
    </row>
    <row r="23" spans="1:34" ht="15.75" customHeight="1">
      <c r="A23" s="1161" t="s">
        <v>11</v>
      </c>
      <c r="B23" s="1162"/>
      <c r="C23" s="1162"/>
      <c r="D23" s="1163">
        <v>36.049999999999997</v>
      </c>
      <c r="E23" s="1163"/>
      <c r="F23" s="1163"/>
      <c r="G23" s="1163"/>
      <c r="H23" s="1164" t="s">
        <v>459</v>
      </c>
      <c r="I23" s="1164"/>
      <c r="J23" s="1164"/>
      <c r="K23" s="1164"/>
      <c r="L23" s="1165" t="s">
        <v>460</v>
      </c>
      <c r="M23" s="1165"/>
      <c r="N23" s="1165"/>
      <c r="O23" s="1165"/>
      <c r="P23" s="1164" t="s">
        <v>461</v>
      </c>
      <c r="Q23" s="1164"/>
      <c r="R23" s="1164"/>
      <c r="S23" s="1166"/>
    </row>
    <row r="24" spans="1:34" ht="15.75" customHeight="1">
      <c r="A24" s="1161" t="s">
        <v>12</v>
      </c>
      <c r="B24" s="1162"/>
      <c r="C24" s="1162"/>
      <c r="D24" s="1163">
        <v>35.69</v>
      </c>
      <c r="E24" s="1163"/>
      <c r="F24" s="1163"/>
      <c r="G24" s="1163"/>
      <c r="H24" s="1164" t="s">
        <v>476</v>
      </c>
      <c r="I24" s="1164"/>
      <c r="J24" s="1164"/>
      <c r="K24" s="1164"/>
      <c r="L24" s="1165" t="s">
        <v>477</v>
      </c>
      <c r="M24" s="1165"/>
      <c r="N24" s="1165"/>
      <c r="O24" s="1165"/>
      <c r="P24" s="1164" t="s">
        <v>478</v>
      </c>
      <c r="Q24" s="1164"/>
      <c r="R24" s="1164"/>
      <c r="S24" s="1166"/>
    </row>
    <row r="25" spans="1:34" ht="15.75" customHeight="1" thickBot="1">
      <c r="A25" s="1171" t="s">
        <v>13</v>
      </c>
      <c r="B25" s="1172"/>
      <c r="C25" s="1172"/>
      <c r="D25" s="1173">
        <v>35.700000000000003</v>
      </c>
      <c r="E25" s="1173"/>
      <c r="F25" s="1173"/>
      <c r="G25" s="1173"/>
      <c r="H25" s="1168" t="s">
        <v>544</v>
      </c>
      <c r="I25" s="1168"/>
      <c r="J25" s="1168"/>
      <c r="K25" s="1168"/>
      <c r="L25" s="1169" t="s">
        <v>545</v>
      </c>
      <c r="M25" s="1169"/>
      <c r="N25" s="1169"/>
      <c r="O25" s="1169"/>
      <c r="P25" s="1168" t="s">
        <v>478</v>
      </c>
      <c r="Q25" s="1168"/>
      <c r="R25" s="1168"/>
      <c r="S25" s="1170"/>
    </row>
    <row r="26" spans="1:34" ht="47.25" customHeight="1" thickBot="1">
      <c r="A26" s="1143" t="s">
        <v>405</v>
      </c>
      <c r="B26" s="1143"/>
      <c r="C26" s="1143"/>
      <c r="D26" s="1143"/>
      <c r="E26" s="1143"/>
      <c r="F26" s="1143"/>
      <c r="G26" s="1143"/>
      <c r="H26" s="1143"/>
      <c r="I26" s="1143"/>
      <c r="J26" s="1143"/>
      <c r="K26" s="1143"/>
      <c r="L26" s="1143"/>
      <c r="M26" s="1143"/>
      <c r="N26" s="1143"/>
      <c r="O26" s="1143"/>
      <c r="P26" s="1143"/>
      <c r="Q26" s="1143"/>
      <c r="R26" s="1143"/>
      <c r="S26" s="114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9.5" customHeight="1">
      <c r="A27" s="1144" t="s">
        <v>123</v>
      </c>
      <c r="B27" s="1145"/>
      <c r="C27" s="1145"/>
      <c r="D27" s="1145" t="s">
        <v>408</v>
      </c>
      <c r="E27" s="1145"/>
      <c r="F27" s="1145"/>
      <c r="G27" s="1145"/>
      <c r="H27" s="1147" t="s">
        <v>407</v>
      </c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8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6.5" thickBot="1">
      <c r="A28" s="1146"/>
      <c r="B28" s="1074"/>
      <c r="C28" s="1074"/>
      <c r="D28" s="1074"/>
      <c r="E28" s="1074"/>
      <c r="F28" s="1074"/>
      <c r="G28" s="1074"/>
      <c r="H28" s="1073" t="s">
        <v>403</v>
      </c>
      <c r="I28" s="1073"/>
      <c r="J28" s="1073"/>
      <c r="K28" s="1073"/>
      <c r="L28" s="1074" t="s">
        <v>404</v>
      </c>
      <c r="M28" s="1074"/>
      <c r="N28" s="1074"/>
      <c r="O28" s="1074"/>
      <c r="P28" s="1073" t="s">
        <v>429</v>
      </c>
      <c r="Q28" s="1073"/>
      <c r="R28" s="1073"/>
      <c r="S28" s="1075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>
      <c r="A29" s="1158" t="s">
        <v>416</v>
      </c>
      <c r="B29" s="1159"/>
      <c r="C29" s="1159"/>
      <c r="D29" s="1160">
        <v>44.97</v>
      </c>
      <c r="E29" s="1160"/>
      <c r="F29" s="1160"/>
      <c r="G29" s="1160"/>
      <c r="H29" s="1147" t="s">
        <v>413</v>
      </c>
      <c r="I29" s="1147"/>
      <c r="J29" s="1147"/>
      <c r="K29" s="1147"/>
      <c r="L29" s="1145" t="s">
        <v>414</v>
      </c>
      <c r="M29" s="1145"/>
      <c r="N29" s="1145"/>
      <c r="O29" s="1145"/>
      <c r="P29" s="1147" t="s">
        <v>114</v>
      </c>
      <c r="Q29" s="1147"/>
      <c r="R29" s="1147"/>
      <c r="S29" s="1148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6.5" customHeight="1">
      <c r="A30" s="1161" t="s">
        <v>176</v>
      </c>
      <c r="B30" s="1162"/>
      <c r="C30" s="1162"/>
      <c r="D30" s="1175">
        <v>48.1</v>
      </c>
      <c r="E30" s="1175"/>
      <c r="F30" s="1175"/>
      <c r="G30" s="1175"/>
      <c r="H30" s="1164" t="s">
        <v>433</v>
      </c>
      <c r="I30" s="1164"/>
      <c r="J30" s="1164"/>
      <c r="K30" s="1164"/>
      <c r="L30" s="1165" t="s">
        <v>434</v>
      </c>
      <c r="M30" s="1165"/>
      <c r="N30" s="1165"/>
      <c r="O30" s="1165"/>
      <c r="P30" s="1164" t="s">
        <v>435</v>
      </c>
      <c r="Q30" s="1164"/>
      <c r="R30" s="1164"/>
      <c r="S30" s="1166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6.5" customHeight="1">
      <c r="A31" s="1161" t="s">
        <v>11</v>
      </c>
      <c r="B31" s="1162"/>
      <c r="C31" s="1162"/>
      <c r="D31" s="1165">
        <v>49.35</v>
      </c>
      <c r="E31" s="1165"/>
      <c r="F31" s="1165"/>
      <c r="G31" s="1165"/>
      <c r="H31" s="1164" t="s">
        <v>462</v>
      </c>
      <c r="I31" s="1164"/>
      <c r="J31" s="1164"/>
      <c r="K31" s="1164"/>
      <c r="L31" s="1165" t="s">
        <v>463</v>
      </c>
      <c r="M31" s="1165"/>
      <c r="N31" s="1165"/>
      <c r="O31" s="1165"/>
      <c r="P31" s="1164" t="s">
        <v>464</v>
      </c>
      <c r="Q31" s="1164"/>
      <c r="R31" s="1164"/>
      <c r="S31" s="1166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6.5" customHeight="1">
      <c r="A32" s="1161" t="s">
        <v>12</v>
      </c>
      <c r="B32" s="1162"/>
      <c r="C32" s="1162"/>
      <c r="D32" s="1175">
        <v>49.5</v>
      </c>
      <c r="E32" s="1175"/>
      <c r="F32" s="1175"/>
      <c r="G32" s="1175"/>
      <c r="H32" s="1164" t="s">
        <v>479</v>
      </c>
      <c r="I32" s="1164"/>
      <c r="J32" s="1164"/>
      <c r="K32" s="1164"/>
      <c r="L32" s="1165" t="s">
        <v>480</v>
      </c>
      <c r="M32" s="1165"/>
      <c r="N32" s="1165"/>
      <c r="O32" s="1165"/>
      <c r="P32" s="1164" t="s">
        <v>481</v>
      </c>
      <c r="Q32" s="1164"/>
      <c r="R32" s="1164"/>
      <c r="S32" s="1166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customHeight="1" thickBot="1">
      <c r="A33" s="1171" t="s">
        <v>13</v>
      </c>
      <c r="B33" s="1172"/>
      <c r="C33" s="1172"/>
      <c r="D33" s="1167">
        <v>49.51</v>
      </c>
      <c r="E33" s="1167"/>
      <c r="F33" s="1167"/>
      <c r="G33" s="1167"/>
      <c r="H33" s="1168" t="s">
        <v>546</v>
      </c>
      <c r="I33" s="1168"/>
      <c r="J33" s="1168"/>
      <c r="K33" s="1168"/>
      <c r="L33" s="1169" t="s">
        <v>547</v>
      </c>
      <c r="M33" s="1169"/>
      <c r="N33" s="1169"/>
      <c r="O33" s="1169"/>
      <c r="P33" s="1168" t="s">
        <v>548</v>
      </c>
      <c r="Q33" s="1168"/>
      <c r="R33" s="1168"/>
      <c r="S33" s="1170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23.25" customHeight="1">
      <c r="A34" s="1142" t="s">
        <v>410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81" customHeight="1">
      <c r="A35" s="1142" t="s">
        <v>409</v>
      </c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  <c r="P35" s="1142"/>
      <c r="Q35" s="1142"/>
      <c r="R35" s="1142"/>
      <c r="S35" s="1142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8.75">
      <c r="A36" s="516" t="s">
        <v>534</v>
      </c>
      <c r="B36" s="57"/>
      <c r="C36" s="58"/>
      <c r="D36" s="58"/>
      <c r="E36" s="58"/>
      <c r="F36" s="517"/>
      <c r="G36" s="518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8.75">
      <c r="A37" s="516" t="s">
        <v>119</v>
      </c>
      <c r="B37" s="57"/>
      <c r="C37" s="58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1174" t="s">
        <v>535</v>
      </c>
      <c r="P37" s="1174"/>
      <c r="Q37" s="1174"/>
      <c r="R37" s="1174"/>
      <c r="S37" s="1174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33.75" customHeight="1">
      <c r="A38" s="57"/>
      <c r="B38" s="57"/>
      <c r="C38" s="58"/>
      <c r="D38" s="58"/>
      <c r="E38" s="58"/>
      <c r="F38" s="517"/>
      <c r="G38" s="518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</row>
    <row r="39" spans="1:34" ht="15.75" customHeight="1">
      <c r="A39" s="57"/>
      <c r="B39" s="57"/>
      <c r="C39" s="58"/>
      <c r="D39" s="58"/>
      <c r="E39" s="58"/>
      <c r="F39" s="517"/>
      <c r="G39" s="518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</row>
    <row r="40" spans="1:34" ht="18.75">
      <c r="A40" s="57" t="s">
        <v>552</v>
      </c>
      <c r="B40" s="520"/>
      <c r="C40" s="520"/>
      <c r="D40" s="520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Q40" s="519"/>
      <c r="R40" s="519"/>
      <c r="S40" s="519"/>
    </row>
    <row r="41" spans="1:34" ht="18.75">
      <c r="A41" s="57"/>
    </row>
    <row r="44" spans="1:34" ht="18.75">
      <c r="A44" s="57"/>
      <c r="B44" s="57"/>
      <c r="C44" s="58"/>
    </row>
    <row r="46" spans="1:34" ht="18.75">
      <c r="B46" s="57"/>
      <c r="C46" s="58"/>
    </row>
    <row r="47" spans="1:34" ht="18.75">
      <c r="A47" s="57"/>
      <c r="B47" s="57"/>
      <c r="C47" s="58"/>
    </row>
    <row r="51" spans="1:228" ht="18.75">
      <c r="A51" s="57"/>
      <c r="B51" s="57"/>
      <c r="C51" s="58"/>
    </row>
    <row r="54" spans="1:228" ht="18.75">
      <c r="A54" s="57"/>
      <c r="B54" s="57"/>
      <c r="C54" s="58"/>
    </row>
    <row r="56" spans="1:228" s="18" customFormat="1" ht="18.75">
      <c r="A56" s="57"/>
      <c r="B56" s="57"/>
      <c r="C56" s="5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</row>
  </sheetData>
  <mergeCells count="133">
    <mergeCell ref="A35:S35"/>
    <mergeCell ref="O37:S37"/>
    <mergeCell ref="A31:C31"/>
    <mergeCell ref="D31:G31"/>
    <mergeCell ref="H31:K31"/>
    <mergeCell ref="L31:O31"/>
    <mergeCell ref="P31:S31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P30:S30"/>
    <mergeCell ref="A32:C32"/>
    <mergeCell ref="D32:G32"/>
    <mergeCell ref="H32:K32"/>
    <mergeCell ref="L32:O32"/>
    <mergeCell ref="P32:S32"/>
    <mergeCell ref="A33:C33"/>
    <mergeCell ref="A23:C23"/>
    <mergeCell ref="D23:G23"/>
    <mergeCell ref="H23:K23"/>
    <mergeCell ref="L23:O23"/>
    <mergeCell ref="P23:S23"/>
    <mergeCell ref="A26:S26"/>
    <mergeCell ref="A24:C24"/>
    <mergeCell ref="D24:G24"/>
    <mergeCell ref="A34:S34"/>
    <mergeCell ref="H24:K24"/>
    <mergeCell ref="L24:O24"/>
    <mergeCell ref="P24:S24"/>
    <mergeCell ref="D33:G33"/>
    <mergeCell ref="H33:K33"/>
    <mergeCell ref="L33:O33"/>
    <mergeCell ref="P33:S33"/>
    <mergeCell ref="A25:C25"/>
    <mergeCell ref="D25:G25"/>
    <mergeCell ref="H25:K25"/>
    <mergeCell ref="L25:O25"/>
    <mergeCell ref="P25:S25"/>
    <mergeCell ref="A27:C28"/>
    <mergeCell ref="D27:G28"/>
    <mergeCell ref="H27:S27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H28:K28"/>
    <mergeCell ref="L28:O28"/>
    <mergeCell ref="P28:S28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H7:J7"/>
    <mergeCell ref="K7:M7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tabSelected="1" zoomScaleNormal="100" workbookViewId="0">
      <selection activeCell="J11" sqref="J11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795" t="s">
        <v>150</v>
      </c>
      <c r="B1" s="795"/>
      <c r="C1" s="795"/>
      <c r="D1" s="795"/>
      <c r="E1" s="795"/>
      <c r="F1" s="795"/>
      <c r="G1" s="795"/>
      <c r="H1" s="795"/>
      <c r="I1" s="291"/>
      <c r="J1" s="219"/>
    </row>
    <row r="2" spans="1:12" ht="32.25" customHeight="1" thickBot="1">
      <c r="A2" s="257"/>
      <c r="B2" s="257"/>
      <c r="C2" s="257"/>
      <c r="D2" s="257"/>
      <c r="E2" s="257"/>
      <c r="F2" s="400"/>
      <c r="G2" s="821" t="s">
        <v>184</v>
      </c>
      <c r="H2" s="821"/>
      <c r="I2" s="119"/>
      <c r="J2" s="114"/>
    </row>
    <row r="3" spans="1:12" ht="51.75" customHeight="1" thickBot="1">
      <c r="A3" s="819" t="s">
        <v>66</v>
      </c>
      <c r="B3" s="798" t="s">
        <v>423</v>
      </c>
      <c r="C3" s="822" t="s">
        <v>321</v>
      </c>
      <c r="D3" s="822"/>
      <c r="E3" s="822"/>
      <c r="F3" s="823"/>
      <c r="G3" s="804" t="s">
        <v>438</v>
      </c>
      <c r="H3" s="805"/>
      <c r="I3" s="4"/>
      <c r="J3" s="220"/>
    </row>
    <row r="4" spans="1:12" ht="41.25" customHeight="1" thickBot="1">
      <c r="A4" s="820"/>
      <c r="B4" s="799"/>
      <c r="C4" s="258" t="s">
        <v>468</v>
      </c>
      <c r="D4" s="258" t="s">
        <v>400</v>
      </c>
      <c r="E4" s="258" t="s">
        <v>469</v>
      </c>
      <c r="F4" s="263" t="s">
        <v>470</v>
      </c>
      <c r="G4" s="806" t="s">
        <v>400</v>
      </c>
      <c r="H4" s="807"/>
      <c r="I4" s="4"/>
      <c r="J4" s="221"/>
    </row>
    <row r="5" spans="1:12" ht="20.25" thickBot="1">
      <c r="A5" s="264" t="s">
        <v>343</v>
      </c>
      <c r="B5" s="553" t="s">
        <v>28</v>
      </c>
      <c r="C5" s="555">
        <v>179140</v>
      </c>
      <c r="D5" s="560">
        <v>177326</v>
      </c>
      <c r="E5" s="555">
        <v>176968</v>
      </c>
      <c r="F5" s="560">
        <f>E5-C5</f>
        <v>-2172</v>
      </c>
      <c r="G5" s="808">
        <v>33814</v>
      </c>
      <c r="H5" s="809"/>
      <c r="I5" s="4"/>
      <c r="J5" s="818"/>
      <c r="L5" s="39"/>
    </row>
    <row r="6" spans="1:12" ht="19.5" hidden="1" customHeight="1">
      <c r="A6" s="265" t="s">
        <v>146</v>
      </c>
      <c r="B6" s="266" t="s">
        <v>28</v>
      </c>
      <c r="C6" s="117"/>
      <c r="D6" s="259"/>
      <c r="F6" s="259"/>
      <c r="G6" s="117"/>
      <c r="H6" s="559"/>
      <c r="I6" s="4"/>
      <c r="J6" s="818"/>
    </row>
    <row r="7" spans="1:12" ht="17.25" hidden="1" customHeight="1" thickBot="1">
      <c r="A7" s="232" t="s">
        <v>129</v>
      </c>
      <c r="B7" s="267" t="s">
        <v>28</v>
      </c>
      <c r="C7" s="556"/>
      <c r="D7" s="259"/>
      <c r="F7" s="259"/>
      <c r="G7" s="117"/>
      <c r="H7" s="559"/>
      <c r="I7" s="4"/>
      <c r="J7" s="818"/>
    </row>
    <row r="8" spans="1:12" ht="19.5" customHeight="1">
      <c r="A8" s="268" t="s">
        <v>67</v>
      </c>
      <c r="B8" s="553"/>
      <c r="C8" s="560"/>
      <c r="D8" s="560"/>
      <c r="E8" s="527"/>
      <c r="F8" s="560"/>
      <c r="G8" s="812"/>
      <c r="H8" s="813"/>
      <c r="I8" s="4"/>
      <c r="J8" s="222"/>
      <c r="K8" s="39"/>
    </row>
    <row r="9" spans="1:12" ht="20.25" customHeight="1" thickBot="1">
      <c r="A9" s="269" t="s">
        <v>65</v>
      </c>
      <c r="B9" s="266" t="s">
        <v>28</v>
      </c>
      <c r="C9" s="259">
        <v>2849</v>
      </c>
      <c r="D9" s="259">
        <v>11008</v>
      </c>
      <c r="E9" s="259">
        <v>2252</v>
      </c>
      <c r="F9" s="259">
        <f>E9-C9</f>
        <v>-597</v>
      </c>
      <c r="G9" s="810">
        <v>1571</v>
      </c>
      <c r="H9" s="811"/>
      <c r="I9" s="4"/>
      <c r="J9" s="222"/>
      <c r="K9" s="39"/>
    </row>
    <row r="10" spans="1:12" ht="18.75" customHeight="1">
      <c r="A10" s="270" t="s">
        <v>68</v>
      </c>
      <c r="B10" s="553"/>
      <c r="C10" s="523"/>
      <c r="D10" s="523"/>
      <c r="E10" s="527"/>
      <c r="F10" s="523"/>
      <c r="G10" s="814"/>
      <c r="H10" s="815"/>
      <c r="I10" s="4"/>
      <c r="J10" s="4"/>
    </row>
    <row r="11" spans="1:12" ht="20.25" customHeight="1" thickBot="1">
      <c r="A11" s="269" t="s">
        <v>65</v>
      </c>
      <c r="B11" s="266" t="s">
        <v>28</v>
      </c>
      <c r="C11" s="259">
        <v>2664</v>
      </c>
      <c r="D11" s="259">
        <v>13872</v>
      </c>
      <c r="E11" s="259">
        <v>3012</v>
      </c>
      <c r="F11" s="259">
        <f>E11-C11</f>
        <v>348</v>
      </c>
      <c r="G11" s="810">
        <v>1995</v>
      </c>
      <c r="H11" s="811"/>
      <c r="I11" s="4"/>
      <c r="J11" s="222"/>
    </row>
    <row r="12" spans="1:12" ht="18.75" customHeight="1">
      <c r="A12" s="271" t="s">
        <v>62</v>
      </c>
      <c r="B12" s="553"/>
      <c r="C12" s="523"/>
      <c r="D12" s="523"/>
      <c r="E12" s="527"/>
      <c r="F12" s="523"/>
      <c r="G12" s="812"/>
      <c r="H12" s="813"/>
      <c r="I12" s="4"/>
      <c r="J12" s="222"/>
      <c r="K12" s="39"/>
    </row>
    <row r="13" spans="1:12" ht="19.5" customHeight="1" thickBot="1">
      <c r="A13" s="272" t="s">
        <v>65</v>
      </c>
      <c r="B13" s="554" t="s">
        <v>28</v>
      </c>
      <c r="C13" s="558">
        <v>185</v>
      </c>
      <c r="D13" s="558">
        <v>-2864</v>
      </c>
      <c r="E13" s="558">
        <f>E9-E11</f>
        <v>-760</v>
      </c>
      <c r="F13" s="558">
        <f>E13-C13</f>
        <v>-945</v>
      </c>
      <c r="G13" s="816">
        <v>-424</v>
      </c>
      <c r="H13" s="817"/>
      <c r="I13" s="4"/>
      <c r="J13" s="224"/>
    </row>
    <row r="14" spans="1:12" ht="36.75" customHeight="1">
      <c r="A14" s="824" t="s">
        <v>342</v>
      </c>
      <c r="B14" s="824"/>
      <c r="C14" s="824"/>
      <c r="D14" s="824"/>
      <c r="E14" s="824"/>
      <c r="F14" s="824"/>
      <c r="G14" s="825"/>
      <c r="H14" s="33"/>
    </row>
    <row r="15" spans="1:12" ht="12.75" customHeight="1" thickBot="1">
      <c r="C15" s="2"/>
      <c r="D15" s="2"/>
      <c r="E15" s="2"/>
      <c r="F15" s="2"/>
      <c r="G15" s="2"/>
    </row>
    <row r="16" spans="1:12" ht="53.45" customHeight="1" thickBot="1">
      <c r="A16" s="796" t="s">
        <v>66</v>
      </c>
      <c r="B16" s="798" t="s">
        <v>423</v>
      </c>
      <c r="C16" s="822" t="s">
        <v>321</v>
      </c>
      <c r="D16" s="822"/>
      <c r="E16" s="822"/>
      <c r="F16" s="823"/>
      <c r="G16" s="830" t="s">
        <v>438</v>
      </c>
      <c r="H16" s="831"/>
    </row>
    <row r="17" spans="1:10" ht="44.25" customHeight="1" thickBot="1">
      <c r="A17" s="797"/>
      <c r="B17" s="799"/>
      <c r="C17" s="260" t="s">
        <v>491</v>
      </c>
      <c r="D17" s="260" t="s">
        <v>490</v>
      </c>
      <c r="E17" s="260" t="s">
        <v>492</v>
      </c>
      <c r="F17" s="273" t="s">
        <v>493</v>
      </c>
      <c r="G17" s="832" t="s">
        <v>494</v>
      </c>
      <c r="H17" s="833"/>
    </row>
    <row r="18" spans="1:10" ht="19.5" customHeight="1" thickBot="1">
      <c r="A18" s="274" t="s">
        <v>34</v>
      </c>
      <c r="B18" s="554" t="s">
        <v>28</v>
      </c>
      <c r="C18" s="118">
        <v>1119</v>
      </c>
      <c r="D18" s="118">
        <v>2695</v>
      </c>
      <c r="E18" s="118">
        <v>938</v>
      </c>
      <c r="F18" s="557">
        <f>E18-C18</f>
        <v>-181</v>
      </c>
      <c r="G18" s="828">
        <v>158</v>
      </c>
      <c r="H18" s="829"/>
      <c r="J18" s="39"/>
    </row>
    <row r="19" spans="1:10" ht="20.25" customHeight="1" thickBot="1">
      <c r="A19" s="275" t="s">
        <v>35</v>
      </c>
      <c r="B19" s="276" t="s">
        <v>28</v>
      </c>
      <c r="C19" s="118">
        <v>454</v>
      </c>
      <c r="D19" s="118">
        <v>1091</v>
      </c>
      <c r="E19" s="118">
        <v>388</v>
      </c>
      <c r="F19" s="557">
        <f>E19-C19</f>
        <v>-66</v>
      </c>
      <c r="G19" s="828">
        <v>104</v>
      </c>
      <c r="H19" s="829"/>
    </row>
    <row r="20" spans="1:10" ht="18.75" customHeight="1">
      <c r="A20" s="270" t="s">
        <v>157</v>
      </c>
      <c r="B20" s="800" t="s">
        <v>28</v>
      </c>
      <c r="C20" s="802">
        <f>C18-C19</f>
        <v>665</v>
      </c>
      <c r="D20" s="802">
        <f>D18-D19</f>
        <v>1604</v>
      </c>
      <c r="E20" s="802">
        <f>E18-E19</f>
        <v>550</v>
      </c>
      <c r="F20" s="802">
        <f>E20-C20</f>
        <v>-115</v>
      </c>
      <c r="G20" s="826">
        <f>G18-G19</f>
        <v>54</v>
      </c>
      <c r="H20" s="827"/>
    </row>
    <row r="21" spans="1:10" ht="17.25" thickBot="1">
      <c r="A21" s="277" t="s">
        <v>65</v>
      </c>
      <c r="B21" s="801"/>
      <c r="C21" s="803"/>
      <c r="D21" s="803"/>
      <c r="E21" s="803"/>
      <c r="F21" s="803"/>
      <c r="G21" s="816"/>
      <c r="H21" s="817"/>
    </row>
    <row r="22" spans="1:10" ht="19.5" customHeight="1" thickBot="1">
      <c r="A22" s="278" t="s">
        <v>466</v>
      </c>
      <c r="B22" s="554"/>
      <c r="C22" s="118">
        <v>800</v>
      </c>
      <c r="D22" s="118">
        <v>2167</v>
      </c>
      <c r="E22" s="118">
        <v>620</v>
      </c>
      <c r="F22" s="557">
        <f>E22-C22</f>
        <v>-180</v>
      </c>
      <c r="G22" s="828">
        <v>94</v>
      </c>
      <c r="H22" s="829"/>
    </row>
    <row r="23" spans="1:10" ht="20.25" customHeight="1" thickBot="1">
      <c r="A23" s="279" t="s">
        <v>465</v>
      </c>
      <c r="B23" s="276"/>
      <c r="C23" s="118">
        <v>589</v>
      </c>
      <c r="D23" s="118">
        <v>1294</v>
      </c>
      <c r="E23" s="118">
        <v>538</v>
      </c>
      <c r="F23" s="557">
        <f>E23-C23</f>
        <v>-51</v>
      </c>
      <c r="G23" s="828">
        <v>76</v>
      </c>
      <c r="H23" s="829"/>
    </row>
    <row r="24" spans="1:10" ht="20.25" customHeight="1">
      <c r="A24" s="402" t="s">
        <v>443</v>
      </c>
      <c r="B24" s="401"/>
      <c r="C24" s="522"/>
      <c r="D24" s="522"/>
      <c r="E24" s="522"/>
      <c r="F24" s="522"/>
      <c r="G24" s="522"/>
      <c r="H24" s="222"/>
    </row>
    <row r="25" spans="1:10" ht="15.75" customHeight="1">
      <c r="A25" s="223" t="s">
        <v>442</v>
      </c>
    </row>
    <row r="35" ht="12" customHeight="1"/>
  </sheetData>
  <mergeCells count="31">
    <mergeCell ref="A14:G14"/>
    <mergeCell ref="G20:H21"/>
    <mergeCell ref="G22:H22"/>
    <mergeCell ref="G23:H23"/>
    <mergeCell ref="E20:E21"/>
    <mergeCell ref="C16:F16"/>
    <mergeCell ref="G16:H16"/>
    <mergeCell ref="G17:H17"/>
    <mergeCell ref="G18:H18"/>
    <mergeCell ref="G19:H19"/>
    <mergeCell ref="J5:J7"/>
    <mergeCell ref="A3:A4"/>
    <mergeCell ref="B3:B4"/>
    <mergeCell ref="G2:H2"/>
    <mergeCell ref="C3:F3"/>
    <mergeCell ref="A1:H1"/>
    <mergeCell ref="A16:A17"/>
    <mergeCell ref="B16:B17"/>
    <mergeCell ref="B20:B21"/>
    <mergeCell ref="C20:C21"/>
    <mergeCell ref="F20:F21"/>
    <mergeCell ref="D20:D21"/>
    <mergeCell ref="G3:H3"/>
    <mergeCell ref="G4:H4"/>
    <mergeCell ref="G5:H5"/>
    <mergeCell ref="G9:H9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3"/>
  <sheetViews>
    <sheetView zoomScaleNormal="100" workbookViewId="0">
      <selection activeCell="K13" sqref="K13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30.75" customHeight="1">
      <c r="A1" s="859" t="s">
        <v>148</v>
      </c>
      <c r="B1" s="859"/>
      <c r="C1" s="859"/>
      <c r="D1" s="859"/>
      <c r="E1" s="859"/>
      <c r="F1" s="859"/>
      <c r="G1" s="859"/>
      <c r="H1" s="859"/>
      <c r="I1" s="859"/>
    </row>
    <row r="2" spans="1:12" ht="23.25" thickBot="1">
      <c r="B2" s="526"/>
      <c r="C2" s="526"/>
      <c r="D2" s="860"/>
      <c r="E2" s="860"/>
      <c r="F2" s="860"/>
      <c r="G2" s="860"/>
      <c r="H2" s="860"/>
      <c r="I2" s="526"/>
    </row>
    <row r="3" spans="1:12" ht="17.25" customHeight="1" thickBot="1">
      <c r="A3" s="889"/>
      <c r="B3" s="869" t="s">
        <v>66</v>
      </c>
      <c r="C3" s="872" t="s">
        <v>423</v>
      </c>
      <c r="D3" s="862" t="s">
        <v>495</v>
      </c>
      <c r="E3" s="862" t="s">
        <v>550</v>
      </c>
      <c r="F3" s="862" t="s">
        <v>496</v>
      </c>
      <c r="G3" s="865" t="s">
        <v>497</v>
      </c>
      <c r="H3" s="866"/>
      <c r="I3" s="528" t="s">
        <v>54</v>
      </c>
    </row>
    <row r="4" spans="1:12" ht="13.5" customHeight="1" thickBot="1">
      <c r="A4" s="890"/>
      <c r="B4" s="870"/>
      <c r="C4" s="873"/>
      <c r="D4" s="863"/>
      <c r="E4" s="863"/>
      <c r="F4" s="863"/>
      <c r="G4" s="867"/>
      <c r="H4" s="868"/>
      <c r="I4" s="528"/>
    </row>
    <row r="5" spans="1:12" ht="15.75" customHeight="1" thickBot="1">
      <c r="A5" s="891"/>
      <c r="B5" s="871"/>
      <c r="C5" s="874"/>
      <c r="D5" s="864"/>
      <c r="E5" s="864"/>
      <c r="F5" s="864"/>
      <c r="G5" s="358" t="s">
        <v>118</v>
      </c>
      <c r="H5" s="359" t="s">
        <v>29</v>
      </c>
      <c r="I5" s="529" t="s">
        <v>115</v>
      </c>
    </row>
    <row r="6" spans="1:12" ht="41.25" customHeight="1">
      <c r="A6" s="609" t="s">
        <v>59</v>
      </c>
      <c r="B6" s="610" t="s">
        <v>393</v>
      </c>
      <c r="C6" s="611" t="s">
        <v>28</v>
      </c>
      <c r="D6" s="391">
        <v>86436</v>
      </c>
      <c r="E6" s="391">
        <v>85622</v>
      </c>
      <c r="F6" s="391">
        <v>84319</v>
      </c>
      <c r="G6" s="391">
        <f>F6-D6</f>
        <v>-2117</v>
      </c>
      <c r="H6" s="629">
        <f>F6/D6*100</f>
        <v>97.550789023092236</v>
      </c>
      <c r="I6" s="226"/>
      <c r="J6" s="26"/>
      <c r="K6" s="26"/>
    </row>
    <row r="7" spans="1:12" ht="16.5">
      <c r="A7" s="612"/>
      <c r="B7" s="613" t="s">
        <v>31</v>
      </c>
      <c r="C7" s="614"/>
      <c r="D7" s="392"/>
      <c r="E7" s="392"/>
      <c r="F7" s="392"/>
      <c r="G7" s="392"/>
      <c r="H7" s="630"/>
      <c r="I7" s="227"/>
    </row>
    <row r="8" spans="1:12" ht="19.5">
      <c r="A8" s="615" t="s">
        <v>367</v>
      </c>
      <c r="B8" s="616" t="s">
        <v>394</v>
      </c>
      <c r="C8" s="614"/>
      <c r="D8" s="393" t="s">
        <v>331</v>
      </c>
      <c r="E8" s="393" t="s">
        <v>331</v>
      </c>
      <c r="F8" s="393" t="s">
        <v>331</v>
      </c>
      <c r="G8" s="392"/>
      <c r="H8" s="630"/>
      <c r="I8" s="227"/>
    </row>
    <row r="9" spans="1:12" ht="16.5">
      <c r="A9" s="615" t="s">
        <v>368</v>
      </c>
      <c r="B9" s="617" t="s">
        <v>382</v>
      </c>
      <c r="C9" s="618" t="s">
        <v>28</v>
      </c>
      <c r="D9" s="392">
        <v>10614</v>
      </c>
      <c r="E9" s="392">
        <v>10573</v>
      </c>
      <c r="F9" s="392">
        <v>10222</v>
      </c>
      <c r="G9" s="392">
        <f t="shared" ref="G9:G21" si="0">F9-D9</f>
        <v>-392</v>
      </c>
      <c r="H9" s="630">
        <f t="shared" ref="H9:H21" si="1">F9/D9*100</f>
        <v>96.306764650461645</v>
      </c>
      <c r="I9" s="227"/>
      <c r="J9" s="8"/>
      <c r="K9" s="26"/>
      <c r="L9" s="8"/>
    </row>
    <row r="10" spans="1:12" ht="16.5">
      <c r="A10" s="615" t="s">
        <v>369</v>
      </c>
      <c r="B10" s="619" t="s">
        <v>383</v>
      </c>
      <c r="C10" s="618" t="s">
        <v>28</v>
      </c>
      <c r="D10" s="392">
        <v>25215</v>
      </c>
      <c r="E10" s="392">
        <v>24804</v>
      </c>
      <c r="F10" s="392">
        <v>23985</v>
      </c>
      <c r="G10" s="392">
        <f t="shared" si="0"/>
        <v>-1230</v>
      </c>
      <c r="H10" s="630">
        <f t="shared" si="1"/>
        <v>95.121951219512198</v>
      </c>
      <c r="I10" s="227"/>
      <c r="J10" s="8"/>
      <c r="K10" s="26"/>
      <c r="L10" s="8"/>
    </row>
    <row r="11" spans="1:12" ht="16.5">
      <c r="A11" s="615" t="s">
        <v>370</v>
      </c>
      <c r="B11" s="394" t="s">
        <v>384</v>
      </c>
      <c r="C11" s="618" t="s">
        <v>28</v>
      </c>
      <c r="D11" s="392">
        <v>3590</v>
      </c>
      <c r="E11" s="392">
        <v>3582</v>
      </c>
      <c r="F11" s="392">
        <v>3485</v>
      </c>
      <c r="G11" s="392">
        <f t="shared" si="0"/>
        <v>-105</v>
      </c>
      <c r="H11" s="630">
        <f t="shared" si="1"/>
        <v>97.075208913649021</v>
      </c>
      <c r="I11" s="227"/>
      <c r="J11" s="8"/>
      <c r="K11" s="26"/>
      <c r="L11" s="8"/>
    </row>
    <row r="12" spans="1:12" ht="16.5">
      <c r="A12" s="615" t="s">
        <v>371</v>
      </c>
      <c r="B12" s="256" t="s">
        <v>385</v>
      </c>
      <c r="C12" s="618" t="s">
        <v>28</v>
      </c>
      <c r="D12" s="392">
        <v>6282</v>
      </c>
      <c r="E12" s="392">
        <v>6214</v>
      </c>
      <c r="F12" s="392">
        <v>6003</v>
      </c>
      <c r="G12" s="392">
        <f t="shared" si="0"/>
        <v>-279</v>
      </c>
      <c r="H12" s="630">
        <f t="shared" si="1"/>
        <v>95.558739255014331</v>
      </c>
      <c r="I12" s="227"/>
      <c r="J12" s="8"/>
      <c r="K12" s="26"/>
      <c r="L12" s="8"/>
    </row>
    <row r="13" spans="1:12" ht="33">
      <c r="A13" s="615" t="s">
        <v>372</v>
      </c>
      <c r="B13" s="620" t="s">
        <v>386</v>
      </c>
      <c r="C13" s="621" t="s">
        <v>28</v>
      </c>
      <c r="D13" s="392">
        <v>1303</v>
      </c>
      <c r="E13" s="392">
        <v>1270</v>
      </c>
      <c r="F13" s="392">
        <v>1492</v>
      </c>
      <c r="G13" s="392">
        <f t="shared" si="0"/>
        <v>189</v>
      </c>
      <c r="H13" s="630">
        <f t="shared" si="1"/>
        <v>114.50498848810437</v>
      </c>
      <c r="I13" s="227"/>
      <c r="J13" s="8"/>
      <c r="K13" s="26"/>
      <c r="L13" s="8"/>
    </row>
    <row r="14" spans="1:12" s="27" customFormat="1" ht="16.5">
      <c r="A14" s="615" t="s">
        <v>373</v>
      </c>
      <c r="B14" s="620" t="s">
        <v>387</v>
      </c>
      <c r="C14" s="621" t="s">
        <v>28</v>
      </c>
      <c r="D14" s="392">
        <v>1361</v>
      </c>
      <c r="E14" s="392">
        <v>1311</v>
      </c>
      <c r="F14" s="392">
        <v>1248</v>
      </c>
      <c r="G14" s="392">
        <f t="shared" si="0"/>
        <v>-113</v>
      </c>
      <c r="H14" s="630">
        <f t="shared" si="1"/>
        <v>91.697281410727399</v>
      </c>
      <c r="I14" s="228"/>
      <c r="J14" s="34"/>
      <c r="K14" s="35"/>
      <c r="L14" s="34"/>
    </row>
    <row r="15" spans="1:12" ht="16.5">
      <c r="A15" s="615" t="s">
        <v>374</v>
      </c>
      <c r="B15" s="255" t="s">
        <v>156</v>
      </c>
      <c r="C15" s="618" t="s">
        <v>28</v>
      </c>
      <c r="D15" s="392">
        <v>11301</v>
      </c>
      <c r="E15" s="392">
        <v>11211</v>
      </c>
      <c r="F15" s="392">
        <v>10600</v>
      </c>
      <c r="G15" s="392">
        <f t="shared" si="0"/>
        <v>-701</v>
      </c>
      <c r="H15" s="630">
        <f t="shared" si="1"/>
        <v>93.797009114237667</v>
      </c>
      <c r="I15" s="227"/>
      <c r="J15" s="8"/>
      <c r="K15" s="26"/>
      <c r="L15" s="8"/>
    </row>
    <row r="16" spans="1:12" ht="16.5">
      <c r="A16" s="615" t="s">
        <v>375</v>
      </c>
      <c r="B16" s="622" t="s">
        <v>388</v>
      </c>
      <c r="C16" s="618" t="s">
        <v>28</v>
      </c>
      <c r="D16" s="392">
        <v>736</v>
      </c>
      <c r="E16" s="392">
        <v>793</v>
      </c>
      <c r="F16" s="392">
        <v>869</v>
      </c>
      <c r="G16" s="392">
        <f t="shared" si="0"/>
        <v>133</v>
      </c>
      <c r="H16" s="630">
        <f t="shared" si="1"/>
        <v>118.07065217391303</v>
      </c>
      <c r="I16" s="227"/>
      <c r="J16" s="8"/>
      <c r="K16" s="26"/>
      <c r="L16" s="8"/>
    </row>
    <row r="17" spans="1:12" ht="16.5" customHeight="1">
      <c r="A17" s="615" t="s">
        <v>376</v>
      </c>
      <c r="B17" s="256" t="s">
        <v>389</v>
      </c>
      <c r="C17" s="618" t="s">
        <v>28</v>
      </c>
      <c r="D17" s="392">
        <v>5418</v>
      </c>
      <c r="E17" s="392">
        <v>5342</v>
      </c>
      <c r="F17" s="392">
        <v>5596</v>
      </c>
      <c r="G17" s="392">
        <f t="shared" si="0"/>
        <v>178</v>
      </c>
      <c r="H17" s="630">
        <f t="shared" si="1"/>
        <v>103.28534514581027</v>
      </c>
      <c r="I17" s="227"/>
      <c r="J17" s="8"/>
      <c r="K17" s="26"/>
      <c r="L17" s="8"/>
    </row>
    <row r="18" spans="1:12" ht="33">
      <c r="A18" s="615" t="s">
        <v>377</v>
      </c>
      <c r="B18" s="256" t="s">
        <v>390</v>
      </c>
      <c r="C18" s="618" t="s">
        <v>28</v>
      </c>
      <c r="D18" s="392">
        <v>4738</v>
      </c>
      <c r="E18" s="392">
        <v>4686</v>
      </c>
      <c r="F18" s="392">
        <v>4627</v>
      </c>
      <c r="G18" s="392">
        <f t="shared" si="0"/>
        <v>-111</v>
      </c>
      <c r="H18" s="630">
        <f t="shared" si="1"/>
        <v>97.657239341494304</v>
      </c>
      <c r="I18" s="227"/>
      <c r="J18" s="8"/>
      <c r="K18" s="26"/>
      <c r="L18" s="8"/>
    </row>
    <row r="19" spans="1:12" ht="16.5">
      <c r="A19" s="615" t="s">
        <v>378</v>
      </c>
      <c r="B19" s="256" t="s">
        <v>55</v>
      </c>
      <c r="C19" s="618" t="s">
        <v>28</v>
      </c>
      <c r="D19" s="392">
        <v>7271</v>
      </c>
      <c r="E19" s="392">
        <v>7284</v>
      </c>
      <c r="F19" s="392">
        <v>7550</v>
      </c>
      <c r="G19" s="392">
        <f t="shared" si="0"/>
        <v>279</v>
      </c>
      <c r="H19" s="630">
        <f t="shared" si="1"/>
        <v>103.83716132581489</v>
      </c>
      <c r="I19" s="227"/>
      <c r="J19" s="8"/>
      <c r="K19" s="26"/>
      <c r="L19" s="8"/>
    </row>
    <row r="20" spans="1:12" ht="16.5">
      <c r="A20" s="615" t="s">
        <v>379</v>
      </c>
      <c r="B20" s="256" t="s">
        <v>391</v>
      </c>
      <c r="C20" s="618" t="s">
        <v>28</v>
      </c>
      <c r="D20" s="392">
        <v>6141</v>
      </c>
      <c r="E20" s="392">
        <v>6148</v>
      </c>
      <c r="F20" s="392">
        <v>6322</v>
      </c>
      <c r="G20" s="392">
        <f t="shared" si="0"/>
        <v>181</v>
      </c>
      <c r="H20" s="630">
        <f t="shared" si="1"/>
        <v>102.94740270314281</v>
      </c>
      <c r="I20" s="227"/>
      <c r="J20" s="8"/>
      <c r="K20" s="26"/>
      <c r="L20" s="8"/>
    </row>
    <row r="21" spans="1:12" ht="16.5">
      <c r="A21" s="615" t="s">
        <v>380</v>
      </c>
      <c r="B21" s="256" t="s">
        <v>107</v>
      </c>
      <c r="C21" s="618" t="s">
        <v>28</v>
      </c>
      <c r="D21" s="392">
        <v>2442</v>
      </c>
      <c r="E21" s="392">
        <v>2382</v>
      </c>
      <c r="F21" s="392">
        <v>2302</v>
      </c>
      <c r="G21" s="392">
        <f t="shared" si="0"/>
        <v>-140</v>
      </c>
      <c r="H21" s="630">
        <f t="shared" si="1"/>
        <v>94.26699426699426</v>
      </c>
      <c r="I21" s="227"/>
      <c r="J21" s="8"/>
      <c r="K21" s="26"/>
      <c r="L21" s="8"/>
    </row>
    <row r="22" spans="1:12" s="11" customFormat="1" ht="19.5">
      <c r="A22" s="615" t="s">
        <v>381</v>
      </c>
      <c r="B22" s="623" t="s">
        <v>395</v>
      </c>
      <c r="C22" s="618" t="s">
        <v>28</v>
      </c>
      <c r="D22" s="393" t="s">
        <v>331</v>
      </c>
      <c r="E22" s="393" t="s">
        <v>331</v>
      </c>
      <c r="F22" s="393" t="s">
        <v>331</v>
      </c>
      <c r="G22" s="392"/>
      <c r="H22" s="630"/>
      <c r="I22" s="229"/>
      <c r="J22" s="8"/>
      <c r="K22" s="26"/>
      <c r="L22" s="8"/>
    </row>
    <row r="23" spans="1:12" s="11" customFormat="1" ht="36">
      <c r="A23" s="624" t="s">
        <v>60</v>
      </c>
      <c r="B23" s="625" t="s">
        <v>504</v>
      </c>
      <c r="C23" s="626" t="s">
        <v>28</v>
      </c>
      <c r="D23" s="631">
        <v>7056</v>
      </c>
      <c r="E23" s="631">
        <v>7056</v>
      </c>
      <c r="F23" s="631">
        <v>7056</v>
      </c>
      <c r="G23" s="631">
        <v>0</v>
      </c>
      <c r="H23" s="632">
        <v>100</v>
      </c>
      <c r="I23" s="229"/>
      <c r="J23" s="8"/>
      <c r="K23" s="26"/>
      <c r="L23" s="8"/>
    </row>
    <row r="24" spans="1:12" s="11" customFormat="1" ht="57" customHeight="1" thickBot="1">
      <c r="A24" s="627" t="s">
        <v>61</v>
      </c>
      <c r="B24" s="628" t="s">
        <v>396</v>
      </c>
      <c r="C24" s="562" t="s">
        <v>28</v>
      </c>
      <c r="D24" s="633">
        <f>D6+D23</f>
        <v>93492</v>
      </c>
      <c r="E24" s="633">
        <f>E6+E23</f>
        <v>92678</v>
      </c>
      <c r="F24" s="633">
        <f>F6+F23</f>
        <v>91375</v>
      </c>
      <c r="G24" s="633">
        <f>F24-D24</f>
        <v>-2117</v>
      </c>
      <c r="H24" s="634">
        <f>F24/D24*100</f>
        <v>97.735635134556958</v>
      </c>
      <c r="I24" s="229"/>
      <c r="J24" s="8"/>
      <c r="K24" s="26"/>
      <c r="L24" s="8"/>
    </row>
    <row r="25" spans="1:12" s="11" customFormat="1" ht="21" customHeight="1">
      <c r="A25" s="861" t="s">
        <v>437</v>
      </c>
      <c r="B25" s="861"/>
      <c r="C25" s="861"/>
      <c r="D25" s="861"/>
      <c r="E25" s="861"/>
      <c r="F25" s="861"/>
      <c r="G25" s="861"/>
      <c r="H25" s="861"/>
      <c r="I25" s="229"/>
      <c r="J25" s="8"/>
      <c r="K25" s="26"/>
      <c r="L25" s="8"/>
    </row>
    <row r="26" spans="1:12" s="11" customFormat="1" ht="38.25" customHeight="1">
      <c r="A26" s="861" t="s">
        <v>392</v>
      </c>
      <c r="B26" s="861"/>
      <c r="C26" s="861"/>
      <c r="D26" s="861"/>
      <c r="E26" s="861"/>
      <c r="F26" s="861"/>
      <c r="G26" s="861"/>
      <c r="H26" s="861"/>
      <c r="I26" s="229"/>
      <c r="J26" s="8"/>
      <c r="K26" s="26"/>
      <c r="L26" s="8"/>
    </row>
    <row r="27" spans="1:12" s="11" customFormat="1" ht="19.5" customHeight="1">
      <c r="A27" s="861" t="s">
        <v>453</v>
      </c>
      <c r="B27" s="861"/>
      <c r="C27" s="861"/>
      <c r="D27" s="861"/>
      <c r="E27" s="861"/>
      <c r="F27" s="861"/>
      <c r="G27" s="861"/>
      <c r="H27" s="861"/>
      <c r="I27" s="351"/>
      <c r="J27" s="8"/>
      <c r="K27" s="26"/>
      <c r="L27" s="8"/>
    </row>
    <row r="28" spans="1:12" s="11" customFormat="1" ht="17.25" customHeight="1" thickBot="1">
      <c r="A28" s="525"/>
      <c r="B28" s="525"/>
      <c r="C28" s="525"/>
      <c r="D28" s="525"/>
      <c r="E28" s="525"/>
      <c r="F28" s="525"/>
      <c r="G28" s="525"/>
      <c r="H28" s="525"/>
      <c r="I28" s="351"/>
      <c r="J28" s="8"/>
      <c r="K28" s="26"/>
      <c r="L28" s="8"/>
    </row>
    <row r="29" spans="1:12" s="11" customFormat="1" ht="33.75" customHeight="1" thickBot="1">
      <c r="A29" s="875" t="s">
        <v>66</v>
      </c>
      <c r="B29" s="876"/>
      <c r="C29" s="892" t="s">
        <v>108</v>
      </c>
      <c r="D29" s="879" t="s">
        <v>498</v>
      </c>
      <c r="E29" s="879" t="s">
        <v>399</v>
      </c>
      <c r="F29" s="879" t="s">
        <v>499</v>
      </c>
      <c r="G29" s="897" t="s">
        <v>500</v>
      </c>
      <c r="H29" s="898"/>
      <c r="I29" s="351"/>
      <c r="J29" s="8"/>
      <c r="K29" s="61"/>
      <c r="L29" s="8"/>
    </row>
    <row r="30" spans="1:12" s="11" customFormat="1" ht="17.25" thickBot="1">
      <c r="A30" s="877"/>
      <c r="B30" s="878"/>
      <c r="C30" s="893"/>
      <c r="D30" s="880"/>
      <c r="E30" s="880"/>
      <c r="F30" s="880"/>
      <c r="G30" s="358" t="s">
        <v>118</v>
      </c>
      <c r="H30" s="360" t="s">
        <v>29</v>
      </c>
      <c r="I30" s="351"/>
      <c r="J30" s="8"/>
      <c r="K30" s="61"/>
      <c r="L30" s="8"/>
    </row>
    <row r="31" spans="1:12" ht="33.75" customHeight="1">
      <c r="A31" s="881" t="s">
        <v>162</v>
      </c>
      <c r="B31" s="882"/>
      <c r="C31" s="635" t="s">
        <v>28</v>
      </c>
      <c r="D31" s="248">
        <v>39473</v>
      </c>
      <c r="E31" s="248">
        <v>39557</v>
      </c>
      <c r="F31" s="248">
        <f>F32+F33</f>
        <v>40213</v>
      </c>
      <c r="G31" s="363">
        <f>F31-D31</f>
        <v>740</v>
      </c>
      <c r="H31" s="646">
        <f>F31/D31*100</f>
        <v>101.87469916145213</v>
      </c>
      <c r="I31" s="214"/>
      <c r="K31" s="4"/>
      <c r="L31" s="39"/>
    </row>
    <row r="32" spans="1:12" ht="16.5">
      <c r="A32" s="847" t="s">
        <v>169</v>
      </c>
      <c r="B32" s="848"/>
      <c r="C32" s="636" t="s">
        <v>28</v>
      </c>
      <c r="D32" s="361">
        <v>22070</v>
      </c>
      <c r="E32" s="361">
        <v>21839</v>
      </c>
      <c r="F32" s="361">
        <v>21949</v>
      </c>
      <c r="G32" s="363">
        <f t="shared" ref="G32:G41" si="2">F32-D32</f>
        <v>-121</v>
      </c>
      <c r="H32" s="646">
        <f t="shared" ref="H32:H41" si="3">F32/D32*100</f>
        <v>99.451744449478923</v>
      </c>
      <c r="I32" s="214"/>
      <c r="K32" s="4"/>
    </row>
    <row r="33" spans="1:12" ht="16.5">
      <c r="A33" s="847" t="s">
        <v>170</v>
      </c>
      <c r="B33" s="848"/>
      <c r="C33" s="636" t="s">
        <v>28</v>
      </c>
      <c r="D33" s="361">
        <v>17403</v>
      </c>
      <c r="E33" s="361">
        <v>17718</v>
      </c>
      <c r="F33" s="361">
        <v>18264</v>
      </c>
      <c r="G33" s="363">
        <f>F33-D33</f>
        <v>861</v>
      </c>
      <c r="H33" s="646">
        <f>F33/D33*100</f>
        <v>104.94742285812791</v>
      </c>
      <c r="I33" s="214"/>
      <c r="K33" s="4"/>
    </row>
    <row r="34" spans="1:12" ht="16.5">
      <c r="A34" s="883" t="s">
        <v>330</v>
      </c>
      <c r="B34" s="884"/>
      <c r="C34" s="636"/>
      <c r="D34" s="361"/>
      <c r="E34" s="361"/>
      <c r="F34" s="361"/>
      <c r="G34" s="363"/>
      <c r="H34" s="646"/>
      <c r="I34" s="214"/>
      <c r="K34" s="4"/>
    </row>
    <row r="35" spans="1:12" ht="16.5">
      <c r="A35" s="883" t="s">
        <v>155</v>
      </c>
      <c r="B35" s="884"/>
      <c r="C35" s="636" t="s">
        <v>28</v>
      </c>
      <c r="D35" s="361">
        <v>34709</v>
      </c>
      <c r="E35" s="361">
        <v>34764</v>
      </c>
      <c r="F35" s="361">
        <f>F36+F37</f>
        <v>35412</v>
      </c>
      <c r="G35" s="363">
        <f t="shared" si="2"/>
        <v>703</v>
      </c>
      <c r="H35" s="646">
        <f t="shared" si="3"/>
        <v>102.02541127661414</v>
      </c>
      <c r="I35" s="214"/>
      <c r="K35" s="4"/>
    </row>
    <row r="36" spans="1:12" ht="16.5">
      <c r="A36" s="847" t="s">
        <v>169</v>
      </c>
      <c r="B36" s="848"/>
      <c r="C36" s="636" t="s">
        <v>28</v>
      </c>
      <c r="D36" s="361">
        <v>21757</v>
      </c>
      <c r="E36" s="361">
        <v>21517</v>
      </c>
      <c r="F36" s="361">
        <v>21627</v>
      </c>
      <c r="G36" s="363">
        <f t="shared" si="2"/>
        <v>-130</v>
      </c>
      <c r="H36" s="646">
        <f t="shared" si="3"/>
        <v>99.40249115227283</v>
      </c>
      <c r="I36" s="214"/>
      <c r="K36" s="4"/>
    </row>
    <row r="37" spans="1:12" ht="16.5">
      <c r="A37" s="847" t="s">
        <v>170</v>
      </c>
      <c r="B37" s="848"/>
      <c r="C37" s="636" t="s">
        <v>28</v>
      </c>
      <c r="D37" s="361">
        <v>12952</v>
      </c>
      <c r="E37" s="361">
        <v>13247</v>
      </c>
      <c r="F37" s="361">
        <v>13785</v>
      </c>
      <c r="G37" s="363">
        <f>F37-D37</f>
        <v>833</v>
      </c>
      <c r="H37" s="646">
        <f t="shared" si="3"/>
        <v>106.43143915997528</v>
      </c>
      <c r="I37" s="214"/>
      <c r="K37" s="4"/>
    </row>
    <row r="38" spans="1:12" ht="16.5">
      <c r="A38" s="855" t="s">
        <v>154</v>
      </c>
      <c r="B38" s="856"/>
      <c r="C38" s="636" t="s">
        <v>28</v>
      </c>
      <c r="D38" s="361">
        <v>1819</v>
      </c>
      <c r="E38" s="361">
        <v>1900</v>
      </c>
      <c r="F38" s="361">
        <f>F39+F40</f>
        <v>1928</v>
      </c>
      <c r="G38" s="363">
        <f t="shared" si="2"/>
        <v>109</v>
      </c>
      <c r="H38" s="646">
        <f t="shared" si="3"/>
        <v>105.99230346344146</v>
      </c>
      <c r="I38" s="214"/>
      <c r="K38" s="4"/>
      <c r="L38" s="39"/>
    </row>
    <row r="39" spans="1:12" ht="16.5">
      <c r="A39" s="847" t="s">
        <v>169</v>
      </c>
      <c r="B39" s="848"/>
      <c r="C39" s="636" t="s">
        <v>28</v>
      </c>
      <c r="D39" s="361">
        <v>307</v>
      </c>
      <c r="E39" s="361">
        <v>317</v>
      </c>
      <c r="F39" s="361">
        <v>320</v>
      </c>
      <c r="G39" s="363">
        <f t="shared" si="2"/>
        <v>13</v>
      </c>
      <c r="H39" s="646">
        <f t="shared" si="3"/>
        <v>104.23452768729642</v>
      </c>
      <c r="I39" s="214"/>
      <c r="K39" s="4"/>
    </row>
    <row r="40" spans="1:12" ht="16.5">
      <c r="A40" s="847" t="s">
        <v>170</v>
      </c>
      <c r="B40" s="848"/>
      <c r="C40" s="636" t="s">
        <v>28</v>
      </c>
      <c r="D40" s="361">
        <v>1512</v>
      </c>
      <c r="E40" s="361">
        <v>1583</v>
      </c>
      <c r="F40" s="361">
        <v>1608</v>
      </c>
      <c r="G40" s="363">
        <f t="shared" si="2"/>
        <v>96</v>
      </c>
      <c r="H40" s="646">
        <f t="shared" si="3"/>
        <v>106.34920634920636</v>
      </c>
      <c r="I40" s="214"/>
      <c r="K40" s="4"/>
    </row>
    <row r="41" spans="1:12" ht="33.75" customHeight="1" thickBot="1">
      <c r="A41" s="838" t="s">
        <v>356</v>
      </c>
      <c r="B41" s="839"/>
      <c r="C41" s="637" t="s">
        <v>28</v>
      </c>
      <c r="D41" s="362">
        <v>2945</v>
      </c>
      <c r="E41" s="362">
        <v>2893</v>
      </c>
      <c r="F41" s="362">
        <f>F31-F35-F38</f>
        <v>2873</v>
      </c>
      <c r="G41" s="364">
        <f t="shared" si="2"/>
        <v>-72</v>
      </c>
      <c r="H41" s="647">
        <f t="shared" si="3"/>
        <v>97.555178268251268</v>
      </c>
      <c r="I41" s="215"/>
      <c r="K41" s="4"/>
    </row>
    <row r="42" spans="1:12">
      <c r="I42" s="56"/>
    </row>
    <row r="43" spans="1:12" ht="18" customHeight="1">
      <c r="A43" s="840" t="s">
        <v>171</v>
      </c>
      <c r="B43" s="840"/>
      <c r="C43" s="840"/>
      <c r="D43" s="840"/>
      <c r="E43" s="840"/>
      <c r="F43" s="840"/>
      <c r="G43" s="840"/>
      <c r="H43" s="840"/>
      <c r="I43" s="840"/>
    </row>
    <row r="44" spans="1:12" ht="13.5" customHeight="1" thickBot="1">
      <c r="B44" s="524"/>
      <c r="C44" s="524"/>
      <c r="D44" s="524"/>
      <c r="E44" s="524"/>
      <c r="F44" s="524"/>
      <c r="G44" s="524"/>
      <c r="H44" s="524"/>
      <c r="I44" s="524"/>
    </row>
    <row r="45" spans="1:12" ht="27.75" customHeight="1" thickBot="1">
      <c r="A45" s="841" t="s">
        <v>66</v>
      </c>
      <c r="B45" s="842"/>
      <c r="C45" s="849" t="s">
        <v>108</v>
      </c>
      <c r="D45" s="851" t="s">
        <v>501</v>
      </c>
      <c r="E45" s="851" t="s">
        <v>416</v>
      </c>
      <c r="F45" s="851" t="s">
        <v>502</v>
      </c>
      <c r="G45" s="853" t="s">
        <v>503</v>
      </c>
      <c r="H45" s="854"/>
      <c r="I45" s="356"/>
      <c r="K45" s="113"/>
    </row>
    <row r="46" spans="1:12" ht="17.25" thickBot="1">
      <c r="A46" s="843"/>
      <c r="B46" s="844"/>
      <c r="C46" s="850"/>
      <c r="D46" s="852"/>
      <c r="E46" s="852"/>
      <c r="F46" s="852"/>
      <c r="G46" s="358" t="s">
        <v>118</v>
      </c>
      <c r="H46" s="360" t="s">
        <v>29</v>
      </c>
      <c r="I46" s="357"/>
      <c r="K46" s="113"/>
    </row>
    <row r="47" spans="1:12" s="27" customFormat="1" ht="33.75" customHeight="1">
      <c r="A47" s="845" t="s">
        <v>439</v>
      </c>
      <c r="B47" s="846"/>
      <c r="C47" s="638" t="s">
        <v>28</v>
      </c>
      <c r="D47" s="365">
        <f>D48+D50+D51+D52+D53+D57</f>
        <v>14729</v>
      </c>
      <c r="E47" s="365">
        <v>14961</v>
      </c>
      <c r="F47" s="365">
        <f>F48+F50+F51+F52+F53+F57</f>
        <v>9827</v>
      </c>
      <c r="G47" s="365">
        <f>F47-D47</f>
        <v>-4902</v>
      </c>
      <c r="H47" s="648">
        <f>F47/D47*100</f>
        <v>66.718718175028854</v>
      </c>
      <c r="I47" s="62"/>
      <c r="J47" s="224"/>
      <c r="K47" s="660"/>
    </row>
    <row r="48" spans="1:12" s="27" customFormat="1" ht="33" customHeight="1">
      <c r="A48" s="847" t="s">
        <v>358</v>
      </c>
      <c r="B48" s="848"/>
      <c r="C48" s="635" t="s">
        <v>28</v>
      </c>
      <c r="D48" s="363">
        <v>1056</v>
      </c>
      <c r="E48" s="363">
        <v>991</v>
      </c>
      <c r="F48" s="363">
        <v>992</v>
      </c>
      <c r="G48" s="363">
        <f>F48-D48</f>
        <v>-64</v>
      </c>
      <c r="H48" s="646">
        <f>F48/D48*100</f>
        <v>93.939393939393938</v>
      </c>
      <c r="I48" s="62"/>
      <c r="J48" s="224"/>
      <c r="K48" s="224"/>
    </row>
    <row r="49" spans="1:11" s="7" customFormat="1" ht="16.5">
      <c r="A49" s="847" t="s">
        <v>359</v>
      </c>
      <c r="B49" s="848"/>
      <c r="C49" s="639"/>
      <c r="D49" s="654"/>
      <c r="E49" s="366"/>
      <c r="F49" s="366"/>
      <c r="G49" s="372"/>
      <c r="H49" s="373"/>
      <c r="I49" s="63"/>
      <c r="J49" s="28"/>
      <c r="K49" s="28"/>
    </row>
    <row r="50" spans="1:11" ht="16.5">
      <c r="A50" s="887" t="s">
        <v>360</v>
      </c>
      <c r="B50" s="888"/>
      <c r="C50" s="640" t="s">
        <v>28</v>
      </c>
      <c r="D50" s="367">
        <v>413</v>
      </c>
      <c r="E50" s="367">
        <v>409</v>
      </c>
      <c r="F50" s="367">
        <v>414</v>
      </c>
      <c r="G50" s="367">
        <f t="shared" ref="G50:G59" si="4">F50-D50</f>
        <v>1</v>
      </c>
      <c r="H50" s="374">
        <f t="shared" ref="H50:H59" si="5">F50/D50*100</f>
        <v>100.24213075060533</v>
      </c>
      <c r="I50" s="64"/>
      <c r="J50" s="29"/>
      <c r="K50" s="29"/>
    </row>
    <row r="51" spans="1:11" ht="16.5">
      <c r="A51" s="894" t="s">
        <v>361</v>
      </c>
      <c r="B51" s="895"/>
      <c r="C51" s="640" t="s">
        <v>28</v>
      </c>
      <c r="D51" s="367">
        <v>389</v>
      </c>
      <c r="E51" s="367">
        <v>382</v>
      </c>
      <c r="F51" s="367">
        <v>394</v>
      </c>
      <c r="G51" s="367">
        <f t="shared" si="4"/>
        <v>5</v>
      </c>
      <c r="H51" s="374">
        <f t="shared" si="5"/>
        <v>101.2853470437018</v>
      </c>
      <c r="I51" s="64"/>
      <c r="J51" s="29"/>
      <c r="K51" s="29"/>
    </row>
    <row r="52" spans="1:11" ht="16.5">
      <c r="A52" s="857" t="s">
        <v>362</v>
      </c>
      <c r="B52" s="858"/>
      <c r="C52" s="641" t="s">
        <v>28</v>
      </c>
      <c r="D52" s="368">
        <v>6516</v>
      </c>
      <c r="E52" s="368">
        <v>6773</v>
      </c>
      <c r="F52" s="368">
        <v>6839</v>
      </c>
      <c r="G52" s="367">
        <f t="shared" si="4"/>
        <v>323</v>
      </c>
      <c r="H52" s="374">
        <f t="shared" si="5"/>
        <v>104.95702885205647</v>
      </c>
      <c r="I52" s="64"/>
      <c r="J52" s="29"/>
      <c r="K52" s="29"/>
    </row>
    <row r="53" spans="1:11" ht="22.5" customHeight="1">
      <c r="A53" s="857" t="s">
        <v>455</v>
      </c>
      <c r="B53" s="858"/>
      <c r="C53" s="641" t="s">
        <v>28</v>
      </c>
      <c r="D53" s="368">
        <f>D54+D55+D56</f>
        <v>5039</v>
      </c>
      <c r="E53" s="368">
        <v>5238</v>
      </c>
      <c r="F53" s="368">
        <f>F54+F55+F56</f>
        <v>0</v>
      </c>
      <c r="G53" s="367">
        <f t="shared" si="4"/>
        <v>-5039</v>
      </c>
      <c r="H53" s="374"/>
      <c r="I53" s="64"/>
      <c r="J53" s="29"/>
      <c r="K53" s="29"/>
    </row>
    <row r="54" spans="1:11" ht="15.75">
      <c r="A54" s="885" t="s">
        <v>364</v>
      </c>
      <c r="B54" s="886"/>
      <c r="C54" s="642" t="s">
        <v>28</v>
      </c>
      <c r="D54" s="369">
        <v>15</v>
      </c>
      <c r="E54" s="369">
        <v>165</v>
      </c>
      <c r="F54" s="369"/>
      <c r="G54" s="369">
        <f t="shared" si="4"/>
        <v>-15</v>
      </c>
      <c r="H54" s="649"/>
      <c r="I54" s="64"/>
      <c r="J54" s="29"/>
      <c r="K54" s="29"/>
    </row>
    <row r="55" spans="1:11" ht="15.75">
      <c r="A55" s="885" t="s">
        <v>365</v>
      </c>
      <c r="B55" s="886"/>
      <c r="C55" s="642" t="s">
        <v>28</v>
      </c>
      <c r="D55" s="369">
        <v>4779</v>
      </c>
      <c r="E55" s="369">
        <v>4809</v>
      </c>
      <c r="F55" s="369"/>
      <c r="G55" s="369">
        <f t="shared" si="4"/>
        <v>-4779</v>
      </c>
      <c r="H55" s="649"/>
      <c r="I55" s="64"/>
      <c r="J55" s="30"/>
      <c r="K55" s="29"/>
    </row>
    <row r="56" spans="1:11" ht="15.75">
      <c r="A56" s="885" t="s">
        <v>366</v>
      </c>
      <c r="B56" s="886"/>
      <c r="C56" s="642" t="s">
        <v>28</v>
      </c>
      <c r="D56" s="369">
        <v>245</v>
      </c>
      <c r="E56" s="369">
        <v>264</v>
      </c>
      <c r="F56" s="369"/>
      <c r="G56" s="369">
        <f t="shared" si="4"/>
        <v>-245</v>
      </c>
      <c r="H56" s="649"/>
      <c r="I56" s="64"/>
      <c r="J56" s="30"/>
      <c r="K56" s="29"/>
    </row>
    <row r="57" spans="1:11" ht="16.5">
      <c r="A57" s="847" t="s">
        <v>363</v>
      </c>
      <c r="B57" s="848"/>
      <c r="C57" s="643" t="s">
        <v>28</v>
      </c>
      <c r="D57" s="363">
        <v>1316</v>
      </c>
      <c r="E57" s="363">
        <v>1168</v>
      </c>
      <c r="F57" s="363">
        <v>1188</v>
      </c>
      <c r="G57" s="363">
        <f t="shared" si="4"/>
        <v>-128</v>
      </c>
      <c r="H57" s="236">
        <f t="shared" si="5"/>
        <v>90.273556231003042</v>
      </c>
      <c r="I57" s="64"/>
      <c r="J57" s="30"/>
      <c r="K57" s="29"/>
    </row>
    <row r="58" spans="1:11" ht="41.25" customHeight="1">
      <c r="A58" s="855" t="s">
        <v>508</v>
      </c>
      <c r="B58" s="856"/>
      <c r="C58" s="644" t="s">
        <v>28</v>
      </c>
      <c r="D58" s="370">
        <v>1395</v>
      </c>
      <c r="E58" s="370">
        <v>1045</v>
      </c>
      <c r="F58" s="370">
        <v>284</v>
      </c>
      <c r="G58" s="650">
        <f t="shared" si="4"/>
        <v>-1111</v>
      </c>
      <c r="H58" s="651">
        <f t="shared" si="5"/>
        <v>20.358422939068099</v>
      </c>
      <c r="I58" s="65"/>
      <c r="J58" s="30"/>
      <c r="K58" s="30"/>
    </row>
    <row r="59" spans="1:11" ht="40.5" customHeight="1">
      <c r="A59" s="855" t="s">
        <v>456</v>
      </c>
      <c r="B59" s="856"/>
      <c r="C59" s="644" t="s">
        <v>28</v>
      </c>
      <c r="D59" s="370">
        <v>2134</v>
      </c>
      <c r="E59" s="370">
        <v>2002</v>
      </c>
      <c r="F59" s="370">
        <v>1797</v>
      </c>
      <c r="G59" s="650">
        <f t="shared" si="4"/>
        <v>-337</v>
      </c>
      <c r="H59" s="651">
        <f t="shared" si="5"/>
        <v>84.208059981255857</v>
      </c>
      <c r="I59" s="65"/>
      <c r="K59" s="30"/>
    </row>
    <row r="60" spans="1:11" ht="21" customHeight="1" thickBot="1">
      <c r="A60" s="835" t="s">
        <v>357</v>
      </c>
      <c r="B60" s="836"/>
      <c r="C60" s="645" t="s">
        <v>28</v>
      </c>
      <c r="D60" s="371">
        <f>D47+D58+D59</f>
        <v>18258</v>
      </c>
      <c r="E60" s="371">
        <v>18008</v>
      </c>
      <c r="F60" s="371" t="s">
        <v>551</v>
      </c>
      <c r="G60" s="652">
        <v>-5883</v>
      </c>
      <c r="H60" s="653">
        <v>68.3</v>
      </c>
      <c r="I60" s="65"/>
      <c r="K60" s="30"/>
    </row>
    <row r="61" spans="1:11" ht="33.75" customHeight="1">
      <c r="A61" s="896" t="s">
        <v>457</v>
      </c>
      <c r="B61" s="896"/>
      <c r="C61" s="896"/>
      <c r="D61" s="896"/>
      <c r="E61" s="896"/>
      <c r="F61" s="896"/>
      <c r="G61" s="896"/>
      <c r="H61" s="896"/>
      <c r="I61" s="65"/>
      <c r="K61" s="30"/>
    </row>
    <row r="62" spans="1:11" ht="39" customHeight="1">
      <c r="A62" s="837" t="s">
        <v>454</v>
      </c>
      <c r="B62" s="837"/>
      <c r="C62" s="837"/>
      <c r="D62" s="837"/>
      <c r="E62" s="837"/>
      <c r="F62" s="837"/>
      <c r="G62" s="837"/>
      <c r="H62" s="837"/>
      <c r="I62" s="56"/>
    </row>
    <row r="63" spans="1:11" ht="19.5" customHeight="1">
      <c r="A63" s="837" t="s">
        <v>510</v>
      </c>
      <c r="B63" s="837"/>
      <c r="C63" s="837"/>
      <c r="D63" s="837"/>
      <c r="E63" s="837"/>
      <c r="F63" s="837"/>
      <c r="G63" s="837"/>
      <c r="H63" s="837"/>
      <c r="I63" s="56"/>
    </row>
    <row r="64" spans="1:11" ht="31.5" customHeight="1">
      <c r="A64" s="834" t="s">
        <v>509</v>
      </c>
      <c r="B64" s="834"/>
      <c r="C64" s="834"/>
      <c r="D64" s="834"/>
      <c r="E64" s="834"/>
      <c r="F64" s="834"/>
      <c r="G64" s="834"/>
      <c r="H64" s="834"/>
      <c r="I64" s="56"/>
    </row>
    <row r="73" spans="2:9">
      <c r="B73" s="11"/>
      <c r="C73" s="11"/>
      <c r="D73" s="11"/>
      <c r="E73" s="11"/>
      <c r="F73" s="11"/>
      <c r="G73" s="11"/>
      <c r="H73" s="11"/>
      <c r="I73" s="11"/>
    </row>
  </sheetData>
  <mergeCells count="54">
    <mergeCell ref="A63:H63"/>
    <mergeCell ref="A53:B53"/>
    <mergeCell ref="A50:B50"/>
    <mergeCell ref="A56:B56"/>
    <mergeCell ref="E3:E5"/>
    <mergeCell ref="A3:A5"/>
    <mergeCell ref="A36:B36"/>
    <mergeCell ref="C29:C30"/>
    <mergeCell ref="D29:D30"/>
    <mergeCell ref="A39:B39"/>
    <mergeCell ref="A40:B40"/>
    <mergeCell ref="A51:B51"/>
    <mergeCell ref="A27:H27"/>
    <mergeCell ref="A61:H61"/>
    <mergeCell ref="F29:F30"/>
    <mergeCell ref="G29:H29"/>
    <mergeCell ref="A29:B30"/>
    <mergeCell ref="E29:E30"/>
    <mergeCell ref="A57:B57"/>
    <mergeCell ref="A58:B58"/>
    <mergeCell ref="A31:B31"/>
    <mergeCell ref="A32:B32"/>
    <mergeCell ref="A33:B33"/>
    <mergeCell ref="A34:B34"/>
    <mergeCell ref="A35:B35"/>
    <mergeCell ref="A54:B54"/>
    <mergeCell ref="A55:B55"/>
    <mergeCell ref="A37:B37"/>
    <mergeCell ref="A38:B38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64:H64"/>
    <mergeCell ref="A60:B60"/>
    <mergeCell ref="A62:H62"/>
    <mergeCell ref="A41:B41"/>
    <mergeCell ref="A43:I43"/>
    <mergeCell ref="A45:B46"/>
    <mergeCell ref="A47:B47"/>
    <mergeCell ref="A48:B48"/>
    <mergeCell ref="C45:C46"/>
    <mergeCell ref="D45:D46"/>
    <mergeCell ref="E45:E46"/>
    <mergeCell ref="F45:F46"/>
    <mergeCell ref="G45:H45"/>
    <mergeCell ref="A49:B49"/>
    <mergeCell ref="A59:B59"/>
    <mergeCell ref="A52:B5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1:R27"/>
  <sheetViews>
    <sheetView zoomScale="90" zoomScaleNormal="90" workbookViewId="0">
      <selection activeCell="J34" sqref="J34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899" t="s">
        <v>41</v>
      </c>
      <c r="B1" s="899"/>
      <c r="C1" s="899"/>
      <c r="D1" s="899"/>
      <c r="E1" s="899"/>
      <c r="F1" s="899"/>
      <c r="G1" s="899"/>
      <c r="H1" s="899"/>
    </row>
    <row r="2" spans="1:13" ht="19.5" thickBot="1">
      <c r="A2" s="238"/>
      <c r="B2" s="238"/>
      <c r="C2" s="238"/>
      <c r="D2" s="238"/>
      <c r="E2" s="238"/>
      <c r="F2" s="238"/>
      <c r="H2" s="10"/>
    </row>
    <row r="3" spans="1:13" ht="51.75" thickBot="1">
      <c r="A3" s="819" t="s">
        <v>66</v>
      </c>
      <c r="B3" s="798" t="s">
        <v>423</v>
      </c>
      <c r="C3" s="901" t="s">
        <v>64</v>
      </c>
      <c r="D3" s="902"/>
      <c r="E3" s="902"/>
      <c r="F3" s="903"/>
      <c r="G3" s="390" t="s">
        <v>145</v>
      </c>
      <c r="H3" s="249" t="s">
        <v>58</v>
      </c>
      <c r="M3" s="31"/>
    </row>
    <row r="4" spans="1:13" ht="54.75" customHeight="1" thickBot="1">
      <c r="A4" s="820"/>
      <c r="B4" s="900"/>
      <c r="C4" s="292" t="s">
        <v>505</v>
      </c>
      <c r="D4" s="247" t="s">
        <v>415</v>
      </c>
      <c r="E4" s="247" t="s">
        <v>506</v>
      </c>
      <c r="F4" s="250" t="s">
        <v>507</v>
      </c>
      <c r="G4" s="395" t="s">
        <v>506</v>
      </c>
      <c r="H4" s="247" t="s">
        <v>506</v>
      </c>
      <c r="M4" s="32"/>
    </row>
    <row r="5" spans="1:13" ht="36.75" customHeight="1">
      <c r="A5" s="239" t="s">
        <v>159</v>
      </c>
      <c r="B5" s="240" t="s">
        <v>28</v>
      </c>
      <c r="C5" s="661">
        <v>1505</v>
      </c>
      <c r="D5" s="352">
        <v>1839</v>
      </c>
      <c r="E5" s="661">
        <v>1920</v>
      </c>
      <c r="F5" s="561">
        <f>E5-C5</f>
        <v>415</v>
      </c>
      <c r="G5" s="561">
        <v>481</v>
      </c>
      <c r="H5" s="598">
        <v>25100</v>
      </c>
      <c r="M5" s="32"/>
    </row>
    <row r="6" spans="1:13" ht="20.25" customHeight="1" thickBot="1">
      <c r="A6" s="241" t="s">
        <v>32</v>
      </c>
      <c r="B6" s="242" t="s">
        <v>28</v>
      </c>
      <c r="C6" s="662">
        <v>1230</v>
      </c>
      <c r="D6" s="353">
        <v>1094</v>
      </c>
      <c r="E6" s="663">
        <v>1177</v>
      </c>
      <c r="F6" s="117">
        <f>E6-C6</f>
        <v>-53</v>
      </c>
      <c r="G6" s="117">
        <v>358</v>
      </c>
      <c r="H6" s="599">
        <v>21100</v>
      </c>
      <c r="M6" s="32"/>
    </row>
    <row r="7" spans="1:13" ht="35.25" customHeight="1" thickBot="1">
      <c r="A7" s="243" t="s">
        <v>40</v>
      </c>
      <c r="B7" s="244" t="s">
        <v>29</v>
      </c>
      <c r="C7" s="664">
        <v>1</v>
      </c>
      <c r="D7" s="354">
        <v>0.9</v>
      </c>
      <c r="E7" s="664">
        <v>1</v>
      </c>
      <c r="F7" s="251">
        <f>E7-C7</f>
        <v>0</v>
      </c>
      <c r="G7" s="437">
        <v>2.2999999999999998</v>
      </c>
      <c r="H7" s="692">
        <v>1.4</v>
      </c>
      <c r="M7" s="32"/>
    </row>
    <row r="8" spans="1:13" ht="54.75" customHeight="1" thickBot="1">
      <c r="A8" s="245" t="s">
        <v>51</v>
      </c>
      <c r="B8" s="244" t="s">
        <v>33</v>
      </c>
      <c r="C8" s="665">
        <v>2638</v>
      </c>
      <c r="D8" s="355">
        <v>1858</v>
      </c>
      <c r="E8" s="248">
        <v>2617</v>
      </c>
      <c r="F8" s="117">
        <f>E8-C8</f>
        <v>-21</v>
      </c>
      <c r="G8" s="546">
        <v>477</v>
      </c>
      <c r="H8" s="118">
        <v>52400</v>
      </c>
      <c r="M8" s="32"/>
    </row>
    <row r="9" spans="1:13" ht="43.5" customHeight="1" thickBot="1">
      <c r="A9" s="246" t="s">
        <v>48</v>
      </c>
      <c r="B9" s="244" t="s">
        <v>28</v>
      </c>
      <c r="C9" s="664">
        <v>0.6</v>
      </c>
      <c r="D9" s="354">
        <v>1</v>
      </c>
      <c r="E9" s="664">
        <v>0.7</v>
      </c>
      <c r="F9" s="251">
        <f>E9-C9</f>
        <v>9.9999999999999978E-2</v>
      </c>
      <c r="G9" s="437">
        <v>1.7</v>
      </c>
      <c r="H9" s="604">
        <v>0.47899999999999998</v>
      </c>
    </row>
    <row r="10" spans="1:13" ht="33" hidden="1">
      <c r="A10" s="42" t="s">
        <v>164</v>
      </c>
      <c r="B10" s="43"/>
      <c r="C10" s="44"/>
      <c r="D10" s="45"/>
      <c r="E10" s="45"/>
      <c r="F10" s="68"/>
      <c r="G10" s="67"/>
      <c r="H10" s="46"/>
    </row>
    <row r="11" spans="1:13" ht="21" hidden="1" customHeight="1">
      <c r="A11" s="47" t="s">
        <v>165</v>
      </c>
      <c r="B11" s="48" t="s">
        <v>29</v>
      </c>
      <c r="C11" s="49">
        <v>21.5</v>
      </c>
      <c r="D11" s="40"/>
      <c r="E11" s="40">
        <v>29.4</v>
      </c>
      <c r="F11" s="49">
        <f>E11-C11</f>
        <v>7.8999999999999986</v>
      </c>
      <c r="G11" s="69"/>
      <c r="H11" s="50"/>
    </row>
    <row r="12" spans="1:13" ht="21" hidden="1" customHeight="1">
      <c r="A12" s="47" t="s">
        <v>166</v>
      </c>
      <c r="B12" s="48" t="s">
        <v>29</v>
      </c>
      <c r="C12" s="49">
        <v>69.2</v>
      </c>
      <c r="D12" s="40"/>
      <c r="E12" s="40">
        <v>64.7</v>
      </c>
      <c r="F12" s="49">
        <f>E12-C12</f>
        <v>-4.5</v>
      </c>
      <c r="G12" s="69"/>
      <c r="H12" s="50"/>
    </row>
    <row r="13" spans="1:13" ht="19.5" hidden="1" customHeight="1" thickBot="1">
      <c r="A13" s="51" t="s">
        <v>167</v>
      </c>
      <c r="B13" s="52" t="s">
        <v>29</v>
      </c>
      <c r="C13" s="41">
        <v>9.3000000000000007</v>
      </c>
      <c r="D13" s="53"/>
      <c r="E13" s="53">
        <v>5.9</v>
      </c>
      <c r="F13" s="41">
        <f>E13-C13</f>
        <v>-3.4000000000000004</v>
      </c>
      <c r="G13" s="70"/>
      <c r="H13" s="54"/>
    </row>
    <row r="14" spans="1:13" s="4" customFormat="1" ht="40.5" customHeight="1">
      <c r="A14" s="237"/>
      <c r="B14" s="116"/>
      <c r="C14" s="116"/>
      <c r="D14" s="116"/>
      <c r="E14" s="116"/>
      <c r="F14" s="116"/>
      <c r="G14" s="116"/>
      <c r="H14" s="116"/>
      <c r="I14" s="116"/>
    </row>
    <row r="15" spans="1:13" s="4" customFormat="1" ht="19.5" customHeight="1">
      <c r="A15" s="5"/>
      <c r="B15" s="690"/>
      <c r="C15" s="252"/>
      <c r="D15" s="252"/>
      <c r="E15" s="691"/>
    </row>
    <row r="16" spans="1:13" s="4" customFormat="1" ht="19.5" customHeight="1">
      <c r="A16" s="5"/>
      <c r="B16" s="690"/>
      <c r="C16" s="252"/>
      <c r="D16" s="252"/>
      <c r="E16" s="691"/>
    </row>
    <row r="17" spans="1:18" s="4" customFormat="1" ht="21.75" customHeight="1">
      <c r="A17" s="5"/>
      <c r="B17" s="690"/>
      <c r="C17" s="252"/>
      <c r="D17" s="252"/>
      <c r="E17" s="691"/>
    </row>
    <row r="18" spans="1:18" s="4" customFormat="1" ht="19.5" customHeight="1">
      <c r="A18" s="5"/>
      <c r="B18" s="690"/>
      <c r="C18" s="252"/>
      <c r="D18" s="252"/>
      <c r="E18" s="691"/>
    </row>
    <row r="19" spans="1:18" s="4" customFormat="1" ht="19.5" customHeight="1">
      <c r="A19" s="5"/>
      <c r="B19" s="690"/>
      <c r="C19" s="252"/>
      <c r="D19" s="252"/>
      <c r="E19" s="691"/>
    </row>
    <row r="20" spans="1:18" s="4" customFormat="1" ht="19.5" customHeight="1">
      <c r="A20" s="5"/>
      <c r="B20" s="690"/>
      <c r="C20" s="252"/>
      <c r="D20" s="252"/>
      <c r="E20" s="691"/>
    </row>
    <row r="21" spans="1:18" s="4" customFormat="1" ht="19.5" customHeight="1">
      <c r="A21" s="5"/>
      <c r="B21" s="690"/>
      <c r="C21" s="252"/>
      <c r="D21" s="252"/>
      <c r="E21" s="691"/>
      <c r="P21" s="22"/>
      <c r="Q21" s="60"/>
      <c r="R21" s="60"/>
    </row>
    <row r="22" spans="1:18" s="4" customFormat="1" ht="19.5" customHeight="1">
      <c r="A22" s="5"/>
      <c r="B22" s="690"/>
      <c r="C22" s="252"/>
      <c r="D22" s="252"/>
      <c r="E22" s="691"/>
      <c r="P22" s="22"/>
      <c r="Q22" s="60"/>
      <c r="R22" s="60"/>
    </row>
    <row r="23" spans="1:18" ht="15.75">
      <c r="P23" s="22"/>
      <c r="Q23" s="60"/>
      <c r="R23" s="60"/>
    </row>
    <row r="24" spans="1:18" ht="15.75">
      <c r="P24" s="22"/>
      <c r="Q24" s="60"/>
      <c r="R24" s="60"/>
    </row>
    <row r="25" spans="1:18" ht="15.75">
      <c r="P25" s="22"/>
      <c r="Q25" s="60"/>
      <c r="R25" s="60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92D050"/>
  </sheetPr>
  <dimension ref="A1:N90"/>
  <sheetViews>
    <sheetView view="pageBreakPreview" topLeftCell="A4" zoomScale="90" zoomScaleSheetLayoutView="90" zoomScalePageLayoutView="80" workbookViewId="0">
      <selection activeCell="A66" sqref="A66:J66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911" t="s">
        <v>354</v>
      </c>
      <c r="B1" s="911"/>
      <c r="C1" s="911"/>
      <c r="D1" s="911"/>
      <c r="E1" s="911"/>
      <c r="F1" s="911"/>
      <c r="G1" s="911"/>
      <c r="H1" s="911"/>
      <c r="I1" s="911"/>
      <c r="J1" s="911"/>
      <c r="K1" s="102"/>
      <c r="L1" s="21"/>
      <c r="M1" s="21"/>
    </row>
    <row r="2" spans="1:13" ht="22.5" customHeight="1" thickBot="1">
      <c r="A2" s="922"/>
      <c r="B2" s="914" t="s">
        <v>344</v>
      </c>
      <c r="C2" s="915"/>
      <c r="D2" s="916"/>
      <c r="E2" s="914" t="s">
        <v>58</v>
      </c>
      <c r="F2" s="915"/>
      <c r="G2" s="916"/>
      <c r="H2" s="925" t="s">
        <v>25</v>
      </c>
      <c r="I2" s="915"/>
      <c r="J2" s="916"/>
      <c r="K2" s="19"/>
      <c r="L2" s="21"/>
      <c r="M2" s="21"/>
    </row>
    <row r="3" spans="1:13" ht="14.25">
      <c r="A3" s="923"/>
      <c r="B3" s="926" t="s">
        <v>22</v>
      </c>
      <c r="C3" s="927" t="s">
        <v>26</v>
      </c>
      <c r="D3" s="912" t="s">
        <v>426</v>
      </c>
      <c r="E3" s="917" t="s">
        <v>22</v>
      </c>
      <c r="F3" s="919" t="s">
        <v>26</v>
      </c>
      <c r="G3" s="921" t="s">
        <v>426</v>
      </c>
      <c r="H3" s="928" t="s">
        <v>22</v>
      </c>
      <c r="I3" s="927" t="s">
        <v>26</v>
      </c>
      <c r="J3" s="912" t="s">
        <v>426</v>
      </c>
      <c r="K3" s="20"/>
      <c r="L3" s="20"/>
      <c r="M3" s="20"/>
    </row>
    <row r="4" spans="1:13" ht="57.75" customHeight="1" thickBot="1">
      <c r="A4" s="924"/>
      <c r="B4" s="918"/>
      <c r="C4" s="920"/>
      <c r="D4" s="913"/>
      <c r="E4" s="918"/>
      <c r="F4" s="920"/>
      <c r="G4" s="913"/>
      <c r="H4" s="929"/>
      <c r="I4" s="920"/>
      <c r="J4" s="913"/>
      <c r="K4" s="20"/>
      <c r="L4" s="20"/>
      <c r="M4" s="20"/>
    </row>
    <row r="5" spans="1:13" ht="18" hidden="1" customHeight="1">
      <c r="A5" s="693" t="s">
        <v>10</v>
      </c>
      <c r="B5" s="694">
        <v>2679.4</v>
      </c>
      <c r="C5" s="695">
        <v>101.1</v>
      </c>
      <c r="D5" s="696">
        <v>101.1</v>
      </c>
      <c r="E5" s="694">
        <v>1662.34</v>
      </c>
      <c r="F5" s="697">
        <f>E5/1645.8*100</f>
        <v>101.00498237938996</v>
      </c>
      <c r="G5" s="698">
        <f t="shared" ref="G5:G10" si="0">E5/1645.8*100</f>
        <v>101.00498237938996</v>
      </c>
      <c r="H5" s="694">
        <v>1506.8</v>
      </c>
      <c r="I5" s="695">
        <v>102.2</v>
      </c>
      <c r="J5" s="696">
        <v>102.2</v>
      </c>
      <c r="K5" s="20"/>
      <c r="L5" s="20"/>
      <c r="M5" s="20"/>
    </row>
    <row r="6" spans="1:13" ht="18" hidden="1" customHeight="1">
      <c r="A6" s="699" t="s">
        <v>11</v>
      </c>
      <c r="B6" s="700">
        <v>2703.1</v>
      </c>
      <c r="C6" s="543">
        <v>100.9</v>
      </c>
      <c r="D6" s="701">
        <v>102</v>
      </c>
      <c r="E6" s="700">
        <v>1671.55</v>
      </c>
      <c r="F6" s="702">
        <f t="shared" ref="F6:F11" si="1">E6/E5*100</f>
        <v>100.55403828338368</v>
      </c>
      <c r="G6" s="703">
        <f t="shared" si="0"/>
        <v>101.56458864989671</v>
      </c>
      <c r="H6" s="700">
        <v>1524.3</v>
      </c>
      <c r="I6" s="543">
        <v>101.2</v>
      </c>
      <c r="J6" s="701">
        <v>103.4</v>
      </c>
      <c r="K6" s="20"/>
      <c r="L6" s="20"/>
      <c r="M6" s="20"/>
    </row>
    <row r="7" spans="1:13" ht="18" hidden="1" customHeight="1">
      <c r="A7" s="699" t="s">
        <v>12</v>
      </c>
      <c r="B7" s="700">
        <v>2800.3</v>
      </c>
      <c r="C7" s="543">
        <v>103.6</v>
      </c>
      <c r="D7" s="701">
        <v>105.6</v>
      </c>
      <c r="E7" s="700">
        <v>1684.83</v>
      </c>
      <c r="F7" s="702">
        <f t="shared" si="1"/>
        <v>100.79447219646435</v>
      </c>
      <c r="G7" s="703">
        <f t="shared" si="0"/>
        <v>102.37149106817354</v>
      </c>
      <c r="H7" s="700">
        <v>1542.5</v>
      </c>
      <c r="I7" s="543">
        <v>101.2</v>
      </c>
      <c r="J7" s="701">
        <v>104.7</v>
      </c>
      <c r="K7" s="20"/>
      <c r="L7" s="20"/>
      <c r="M7" s="20"/>
    </row>
    <row r="8" spans="1:13" ht="18" hidden="1" customHeight="1">
      <c r="A8" s="699" t="s">
        <v>13</v>
      </c>
      <c r="B8" s="700">
        <v>2903.6</v>
      </c>
      <c r="C8" s="543">
        <v>103.7</v>
      </c>
      <c r="D8" s="701">
        <v>109.5</v>
      </c>
      <c r="E8" s="700">
        <v>1703.7</v>
      </c>
      <c r="F8" s="702">
        <f t="shared" si="1"/>
        <v>101.11999430209578</v>
      </c>
      <c r="G8" s="703">
        <f t="shared" si="0"/>
        <v>103.51804593510757</v>
      </c>
      <c r="H8" s="700">
        <v>1555.4</v>
      </c>
      <c r="I8" s="543">
        <v>100.8</v>
      </c>
      <c r="J8" s="701">
        <v>105.5</v>
      </c>
      <c r="K8" s="20"/>
      <c r="L8" s="19"/>
      <c r="M8" s="19"/>
    </row>
    <row r="9" spans="1:13" ht="18" hidden="1" customHeight="1">
      <c r="A9" s="699" t="s">
        <v>14</v>
      </c>
      <c r="B9" s="700">
        <v>2944.1</v>
      </c>
      <c r="C9" s="543">
        <v>101.4</v>
      </c>
      <c r="D9" s="701">
        <v>111.1</v>
      </c>
      <c r="E9" s="700">
        <v>1752.4</v>
      </c>
      <c r="F9" s="702">
        <f t="shared" si="1"/>
        <v>102.85848447496626</v>
      </c>
      <c r="G9" s="703">
        <f t="shared" si="0"/>
        <v>106.47709320695104</v>
      </c>
      <c r="H9" s="700">
        <v>1589.8</v>
      </c>
      <c r="I9" s="543">
        <v>102.2</v>
      </c>
      <c r="J9" s="701">
        <v>107.9</v>
      </c>
      <c r="K9" s="13"/>
      <c r="L9" s="13"/>
      <c r="M9" s="13"/>
    </row>
    <row r="10" spans="1:13" ht="18" hidden="1" customHeight="1">
      <c r="A10" s="699" t="s">
        <v>15</v>
      </c>
      <c r="B10" s="700">
        <v>2989.1</v>
      </c>
      <c r="C10" s="543">
        <v>101.5</v>
      </c>
      <c r="D10" s="701">
        <v>112.8</v>
      </c>
      <c r="E10" s="700">
        <v>1769.4</v>
      </c>
      <c r="F10" s="702">
        <f t="shared" si="1"/>
        <v>100.97009815110705</v>
      </c>
      <c r="G10" s="703">
        <f t="shared" si="0"/>
        <v>107.5100255195042</v>
      </c>
      <c r="H10" s="700">
        <v>1666.3</v>
      </c>
      <c r="I10" s="543">
        <v>102.2</v>
      </c>
      <c r="J10" s="701">
        <v>113.1</v>
      </c>
      <c r="K10" s="13"/>
      <c r="L10" s="13"/>
      <c r="M10" s="13"/>
    </row>
    <row r="11" spans="1:13" ht="18" hidden="1" customHeight="1">
      <c r="A11" s="699" t="s">
        <v>122</v>
      </c>
      <c r="B11" s="700">
        <v>2970.1</v>
      </c>
      <c r="C11" s="543">
        <v>99.4</v>
      </c>
      <c r="D11" s="701">
        <v>112</v>
      </c>
      <c r="E11" s="700">
        <v>1775.6</v>
      </c>
      <c r="F11" s="702">
        <f t="shared" si="1"/>
        <v>100.35040126596586</v>
      </c>
      <c r="G11" s="703">
        <f>E11/1645.8*100</f>
        <v>107.88674200996475</v>
      </c>
      <c r="H11" s="700">
        <v>1726.5</v>
      </c>
      <c r="I11" s="702">
        <f t="shared" ref="I11:I17" si="2">H11/H10*100</f>
        <v>103.61279481485927</v>
      </c>
      <c r="J11" s="703">
        <f>H11/1473.8*100</f>
        <v>117.14615280227983</v>
      </c>
      <c r="K11" s="13"/>
      <c r="L11" s="13"/>
      <c r="M11" s="13"/>
    </row>
    <row r="12" spans="1:13" ht="18" hidden="1" customHeight="1">
      <c r="A12" s="699" t="s">
        <v>130</v>
      </c>
      <c r="B12" s="700">
        <v>2889.4</v>
      </c>
      <c r="C12" s="702">
        <f t="shared" ref="C12:C17" si="3">B12/B11*100</f>
        <v>97.282919767011222</v>
      </c>
      <c r="D12" s="704">
        <f>B12/2650.25*100</f>
        <v>109.0236770116027</v>
      </c>
      <c r="E12" s="700">
        <v>1783.1</v>
      </c>
      <c r="F12" s="702">
        <f t="shared" ref="F12:F17" si="4">E12/E11*100</f>
        <v>100.42239243072764</v>
      </c>
      <c r="G12" s="703">
        <f>E12/1645.8*100</f>
        <v>108.3424474419735</v>
      </c>
      <c r="H12" s="700">
        <v>1656.9</v>
      </c>
      <c r="I12" s="702">
        <f t="shared" si="2"/>
        <v>95.968722849695922</v>
      </c>
      <c r="J12" s="703">
        <f>H12/1473.8*100</f>
        <v>112.42366671190123</v>
      </c>
      <c r="K12" s="13"/>
      <c r="L12" s="13"/>
      <c r="M12" s="13"/>
    </row>
    <row r="13" spans="1:13" ht="18" hidden="1" customHeight="1">
      <c r="A13" s="705" t="s">
        <v>136</v>
      </c>
      <c r="B13" s="706">
        <v>2726.8</v>
      </c>
      <c r="C13" s="707">
        <f t="shared" si="3"/>
        <v>94.372534090122514</v>
      </c>
      <c r="D13" s="708">
        <f>B13/2650.25*100</f>
        <v>102.88840675407982</v>
      </c>
      <c r="E13" s="706">
        <v>1718.9</v>
      </c>
      <c r="F13" s="707">
        <f t="shared" si="4"/>
        <v>96.399528910324733</v>
      </c>
      <c r="G13" s="709">
        <f>E13/1645.8*100</f>
        <v>104.44160894397862</v>
      </c>
      <c r="H13" s="706">
        <v>1640.4</v>
      </c>
      <c r="I13" s="707">
        <f t="shared" si="2"/>
        <v>99.004164403403948</v>
      </c>
      <c r="J13" s="709">
        <f>H13/1473.8*100</f>
        <v>111.30411181978559</v>
      </c>
      <c r="K13" s="13"/>
      <c r="L13" s="13"/>
      <c r="M13" s="13"/>
    </row>
    <row r="14" spans="1:13" ht="18" hidden="1" customHeight="1">
      <c r="A14" s="705" t="s">
        <v>137</v>
      </c>
      <c r="B14" s="706">
        <v>2842.3</v>
      </c>
      <c r="C14" s="707">
        <f t="shared" si="3"/>
        <v>104.23573419392696</v>
      </c>
      <c r="D14" s="708">
        <f>B14/2650.25*100</f>
        <v>107.24648618054901</v>
      </c>
      <c r="E14" s="706">
        <v>1788.9</v>
      </c>
      <c r="F14" s="707">
        <f t="shared" si="4"/>
        <v>104.07237186572809</v>
      </c>
      <c r="G14" s="709">
        <f>E14/1645.8*100</f>
        <v>108.69485964272695</v>
      </c>
      <c r="H14" s="706">
        <v>1706.3</v>
      </c>
      <c r="I14" s="707">
        <f t="shared" si="2"/>
        <v>104.01731285052425</v>
      </c>
      <c r="J14" s="709">
        <f>H14/1473.8*100</f>
        <v>115.77554620708372</v>
      </c>
      <c r="K14" s="13"/>
      <c r="L14" s="13"/>
      <c r="M14" s="13"/>
    </row>
    <row r="15" spans="1:13" ht="18" hidden="1" customHeight="1" thickBot="1">
      <c r="A15" s="705" t="s">
        <v>142</v>
      </c>
      <c r="B15" s="706">
        <v>2955.4</v>
      </c>
      <c r="C15" s="707">
        <f t="shared" si="3"/>
        <v>103.97917179748795</v>
      </c>
      <c r="D15" s="708">
        <f>B15/2650.25*100</f>
        <v>111.51400811244223</v>
      </c>
      <c r="E15" s="706">
        <v>1847.5</v>
      </c>
      <c r="F15" s="707">
        <f t="shared" si="4"/>
        <v>103.27575605120465</v>
      </c>
      <c r="G15" s="709">
        <f>E15/1645.8*100</f>
        <v>112.25543808482198</v>
      </c>
      <c r="H15" s="706">
        <v>1754.5</v>
      </c>
      <c r="I15" s="707">
        <f t="shared" si="2"/>
        <v>102.82482564613491</v>
      </c>
      <c r="J15" s="709">
        <f>H15/1473.8*100</f>
        <v>119.04600352829422</v>
      </c>
      <c r="K15" s="13"/>
      <c r="L15" s="13"/>
      <c r="M15" s="13"/>
    </row>
    <row r="16" spans="1:13" ht="18" hidden="1" customHeight="1">
      <c r="A16" s="710" t="s">
        <v>144</v>
      </c>
      <c r="B16" s="694">
        <v>3026.4</v>
      </c>
      <c r="C16" s="697">
        <f t="shared" si="3"/>
        <v>102.40238208025987</v>
      </c>
      <c r="D16" s="711">
        <f>B16/B16*100</f>
        <v>100</v>
      </c>
      <c r="E16" s="712">
        <v>1922.04</v>
      </c>
      <c r="F16" s="697">
        <f t="shared" si="4"/>
        <v>104.03464140730716</v>
      </c>
      <c r="G16" s="698">
        <f>E16/E16*100</f>
        <v>100</v>
      </c>
      <c r="H16" s="712">
        <v>1802</v>
      </c>
      <c r="I16" s="697">
        <f t="shared" si="2"/>
        <v>102.70732402393845</v>
      </c>
      <c r="J16" s="698">
        <f>H16/H16*100</f>
        <v>100</v>
      </c>
      <c r="K16" s="13"/>
      <c r="L16" s="13"/>
      <c r="M16" s="13"/>
    </row>
    <row r="17" spans="1:13" ht="18" hidden="1" customHeight="1">
      <c r="A17" s="713" t="s">
        <v>10</v>
      </c>
      <c r="B17" s="714">
        <v>3049.23</v>
      </c>
      <c r="C17" s="707">
        <f t="shared" si="3"/>
        <v>100.75436161776368</v>
      </c>
      <c r="D17" s="708">
        <f>B17/B16*100</f>
        <v>100.75436161776368</v>
      </c>
      <c r="E17" s="714">
        <v>2038.6</v>
      </c>
      <c r="F17" s="707">
        <f t="shared" si="4"/>
        <v>106.06438991904434</v>
      </c>
      <c r="G17" s="709">
        <f>E17/1922*100</f>
        <v>106.06659729448491</v>
      </c>
      <c r="H17" s="714">
        <v>1880</v>
      </c>
      <c r="I17" s="707">
        <f t="shared" si="2"/>
        <v>104.32852386237515</v>
      </c>
      <c r="J17" s="709">
        <f>H17/1802*100</f>
        <v>104.32852386237515</v>
      </c>
      <c r="K17" s="13"/>
      <c r="L17" s="13"/>
      <c r="M17" s="13"/>
    </row>
    <row r="18" spans="1:13" ht="18" hidden="1" customHeight="1">
      <c r="A18" s="713" t="s">
        <v>11</v>
      </c>
      <c r="B18" s="714">
        <v>3222.24</v>
      </c>
      <c r="C18" s="707">
        <f t="shared" ref="C18:C23" si="5">B18/B17*100</f>
        <v>105.67389144144586</v>
      </c>
      <c r="D18" s="708">
        <f>B18/B16*100</f>
        <v>106.4710547184774</v>
      </c>
      <c r="E18" s="714">
        <v>2109.6</v>
      </c>
      <c r="F18" s="707">
        <f t="shared" ref="F18:F23" si="6">E18/E17*100</f>
        <v>103.48278230157952</v>
      </c>
      <c r="G18" s="709">
        <f>E18/E16*100</f>
        <v>109.75838171942311</v>
      </c>
      <c r="H18" s="714">
        <v>1941</v>
      </c>
      <c r="I18" s="707">
        <f t="shared" ref="I18:I23" si="7">H18/H17*100</f>
        <v>103.24468085106382</v>
      </c>
      <c r="J18" s="709">
        <f>H18/H16*100</f>
        <v>107.71365149833518</v>
      </c>
      <c r="K18" s="13"/>
      <c r="L18" s="13"/>
      <c r="M18" s="13"/>
    </row>
    <row r="19" spans="1:13" ht="18" hidden="1" customHeight="1">
      <c r="A19" s="713" t="s">
        <v>12</v>
      </c>
      <c r="B19" s="714">
        <v>3317.51</v>
      </c>
      <c r="C19" s="707">
        <f t="shared" si="5"/>
        <v>102.95663885992354</v>
      </c>
      <c r="D19" s="708">
        <f>B19/B16*100</f>
        <v>109.61901929685436</v>
      </c>
      <c r="E19" s="714">
        <v>2179.4</v>
      </c>
      <c r="F19" s="707">
        <f t="shared" si="6"/>
        <v>103.3086841107319</v>
      </c>
      <c r="G19" s="709">
        <f>E19/E16*100</f>
        <v>113.38993985557013</v>
      </c>
      <c r="H19" s="714">
        <v>1993.5</v>
      </c>
      <c r="I19" s="707">
        <f t="shared" si="7"/>
        <v>102.7047913446677</v>
      </c>
      <c r="J19" s="709">
        <f>H19/H16*100</f>
        <v>110.62708102108768</v>
      </c>
      <c r="K19" s="13"/>
      <c r="L19" s="13"/>
      <c r="M19" s="13"/>
    </row>
    <row r="20" spans="1:13" ht="16.5" hidden="1" customHeight="1">
      <c r="A20" s="715" t="s">
        <v>13</v>
      </c>
      <c r="B20" s="714">
        <v>3437.04</v>
      </c>
      <c r="C20" s="707">
        <f t="shared" si="5"/>
        <v>103.60300345741234</v>
      </c>
      <c r="D20" s="708">
        <f>B20/B16*100</f>
        <v>113.56859635210151</v>
      </c>
      <c r="E20" s="714">
        <v>2274.83</v>
      </c>
      <c r="F20" s="707">
        <f t="shared" si="6"/>
        <v>104.37872809030007</v>
      </c>
      <c r="G20" s="709">
        <f>E20/E16*100</f>
        <v>118.35497700360034</v>
      </c>
      <c r="H20" s="706">
        <v>2070.3000000000002</v>
      </c>
      <c r="I20" s="707">
        <f t="shared" si="7"/>
        <v>103.85252069224981</v>
      </c>
      <c r="J20" s="709">
        <f>H20/H16*100</f>
        <v>114.88901220865706</v>
      </c>
      <c r="K20" s="13"/>
      <c r="L20" s="13"/>
      <c r="M20" s="13"/>
    </row>
    <row r="21" spans="1:13" ht="16.5" hidden="1" customHeight="1">
      <c r="A21" s="716" t="s">
        <v>14</v>
      </c>
      <c r="B21" s="717">
        <v>3674.67</v>
      </c>
      <c r="C21" s="702">
        <f t="shared" si="5"/>
        <v>106.91379791913972</v>
      </c>
      <c r="D21" s="704">
        <f>B21/B16*100</f>
        <v>121.42049960348929</v>
      </c>
      <c r="E21" s="717">
        <v>2357.1</v>
      </c>
      <c r="F21" s="702">
        <f t="shared" si="6"/>
        <v>103.61653398275914</v>
      </c>
      <c r="G21" s="703">
        <f>E21/E16*100</f>
        <v>122.63532496722232</v>
      </c>
      <c r="H21" s="700">
        <v>2155.1999999999998</v>
      </c>
      <c r="I21" s="702">
        <f t="shared" si="7"/>
        <v>104.10085494855817</v>
      </c>
      <c r="J21" s="703">
        <f>H21/H16*100</f>
        <v>119.60044395116536</v>
      </c>
      <c r="K21" s="13"/>
      <c r="L21" s="13"/>
      <c r="M21" s="13"/>
    </row>
    <row r="22" spans="1:13" ht="16.5" hidden="1" customHeight="1">
      <c r="A22" s="715" t="s">
        <v>15</v>
      </c>
      <c r="B22" s="714">
        <v>3705.87</v>
      </c>
      <c r="C22" s="707">
        <f t="shared" si="5"/>
        <v>100.84905583358506</v>
      </c>
      <c r="D22" s="708">
        <f>B22/B16*100</f>
        <v>122.45142743854083</v>
      </c>
      <c r="E22" s="714">
        <v>2355.83</v>
      </c>
      <c r="F22" s="707">
        <f t="shared" si="6"/>
        <v>99.946120232489079</v>
      </c>
      <c r="G22" s="709">
        <f>E22/E16*100</f>
        <v>122.56924933924371</v>
      </c>
      <c r="H22" s="706">
        <v>2173.9</v>
      </c>
      <c r="I22" s="707">
        <f t="shared" si="7"/>
        <v>100.86766889383819</v>
      </c>
      <c r="J22" s="709">
        <f>H22/H16*100</f>
        <v>120.63817980022198</v>
      </c>
      <c r="K22" s="13"/>
      <c r="L22" s="13"/>
      <c r="M22" s="13"/>
    </row>
    <row r="23" spans="1:13" ht="16.5" hidden="1" customHeight="1">
      <c r="A23" s="715" t="s">
        <v>122</v>
      </c>
      <c r="B23" s="714">
        <v>3734.85</v>
      </c>
      <c r="C23" s="707">
        <f t="shared" si="5"/>
        <v>100.78200260667536</v>
      </c>
      <c r="D23" s="708">
        <f>B23/B16*100</f>
        <v>123.40900079302139</v>
      </c>
      <c r="E23" s="714">
        <v>2382.3000000000002</v>
      </c>
      <c r="F23" s="707">
        <f t="shared" si="6"/>
        <v>101.12359550561798</v>
      </c>
      <c r="G23" s="709">
        <f>E23/E16*100</f>
        <v>123.94643191608917</v>
      </c>
      <c r="H23" s="706">
        <v>2147.4</v>
      </c>
      <c r="I23" s="707">
        <f t="shared" si="7"/>
        <v>98.780992685956122</v>
      </c>
      <c r="J23" s="709">
        <f>H23/H16*100</f>
        <v>119.16759156492786</v>
      </c>
      <c r="K23" s="13"/>
      <c r="L23" s="13"/>
      <c r="M23" s="13"/>
    </row>
    <row r="24" spans="1:13" ht="16.5" hidden="1" customHeight="1">
      <c r="A24" s="715" t="s">
        <v>130</v>
      </c>
      <c r="B24" s="717">
        <v>3311.01</v>
      </c>
      <c r="C24" s="702">
        <f t="shared" ref="C24:C31" si="8">B24/B23*100</f>
        <v>88.651753082453126</v>
      </c>
      <c r="D24" s="704">
        <f>B24/B16*100</f>
        <v>109.40424266455196</v>
      </c>
      <c r="E24" s="717">
        <v>2262.54</v>
      </c>
      <c r="F24" s="702">
        <f t="shared" ref="F24:F34" si="9">E24/E23*100</f>
        <v>94.972925324266456</v>
      </c>
      <c r="G24" s="703">
        <f>E24/E16*100</f>
        <v>117.71555222576013</v>
      </c>
      <c r="H24" s="700">
        <v>2068.1</v>
      </c>
      <c r="I24" s="702">
        <f t="shared" ref="I24:I31" si="10">H24/H23*100</f>
        <v>96.307162149576214</v>
      </c>
      <c r="J24" s="703">
        <f>H24/H16*100</f>
        <v>114.76692563817979</v>
      </c>
      <c r="K24" s="13"/>
      <c r="L24" s="13"/>
      <c r="M24" s="13"/>
    </row>
    <row r="25" spans="1:13" ht="16.5" hidden="1" customHeight="1">
      <c r="A25" s="715" t="s">
        <v>136</v>
      </c>
      <c r="B25" s="714">
        <v>3270.26</v>
      </c>
      <c r="C25" s="707">
        <f t="shared" si="8"/>
        <v>98.769257718943777</v>
      </c>
      <c r="D25" s="708">
        <f>B25/B16*100</f>
        <v>108.05775839280993</v>
      </c>
      <c r="E25" s="714">
        <v>2196.8000000000002</v>
      </c>
      <c r="F25" s="707">
        <f t="shared" si="9"/>
        <v>97.094416010324693</v>
      </c>
      <c r="G25" s="709">
        <f>E25/E16*100</f>
        <v>114.29522798693057</v>
      </c>
      <c r="H25" s="706">
        <v>2037.8</v>
      </c>
      <c r="I25" s="707">
        <f t="shared" si="10"/>
        <v>98.534887094434509</v>
      </c>
      <c r="J25" s="709">
        <f>H25/H16*100</f>
        <v>113.08546059933407</v>
      </c>
      <c r="K25" s="13"/>
      <c r="L25" s="13"/>
      <c r="M25" s="13"/>
    </row>
    <row r="26" spans="1:13" ht="16.5" hidden="1" customHeight="1">
      <c r="A26" s="715" t="s">
        <v>137</v>
      </c>
      <c r="B26" s="714">
        <v>3404.45</v>
      </c>
      <c r="C26" s="707">
        <f t="shared" si="8"/>
        <v>104.10334346504557</v>
      </c>
      <c r="D26" s="708">
        <f>B26/B16*100</f>
        <v>112.49173936029607</v>
      </c>
      <c r="E26" s="714">
        <v>2201.81</v>
      </c>
      <c r="F26" s="707">
        <f t="shared" si="9"/>
        <v>100.22805899490166</v>
      </c>
      <c r="G26" s="709">
        <f>E26/E16*100</f>
        <v>114.55588853509812</v>
      </c>
      <c r="H26" s="706">
        <v>2066.8000000000002</v>
      </c>
      <c r="I26" s="707">
        <f t="shared" si="10"/>
        <v>101.42310334674652</v>
      </c>
      <c r="J26" s="709">
        <f>H26/H16*100</f>
        <v>114.69478357380689</v>
      </c>
      <c r="K26" s="13"/>
      <c r="L26" s="13"/>
      <c r="M26" s="13"/>
    </row>
    <row r="27" spans="1:13" ht="16.5" hidden="1" customHeight="1" thickBot="1">
      <c r="A27" s="715" t="s">
        <v>142</v>
      </c>
      <c r="B27" s="714">
        <v>3476.63</v>
      </c>
      <c r="C27" s="707">
        <f>B27/B26*100</f>
        <v>102.12016625299241</v>
      </c>
      <c r="D27" s="708">
        <f>B27/B16*100</f>
        <v>114.87675125561722</v>
      </c>
      <c r="E27" s="714">
        <v>2225.09</v>
      </c>
      <c r="F27" s="707">
        <f>E27/E26*100</f>
        <v>101.05731193881398</v>
      </c>
      <c r="G27" s="709">
        <f>E27/E16*100</f>
        <v>115.76710162119417</v>
      </c>
      <c r="H27" s="706">
        <v>2093.5</v>
      </c>
      <c r="I27" s="707">
        <f>H27/H26*100</f>
        <v>101.2918521385717</v>
      </c>
      <c r="J27" s="709">
        <f>H27/H16*100</f>
        <v>116.1764705882353</v>
      </c>
      <c r="K27" s="13"/>
      <c r="L27" s="13"/>
      <c r="M27" s="13"/>
    </row>
    <row r="28" spans="1:13" ht="16.5" hidden="1" customHeight="1">
      <c r="A28" s="718" t="s">
        <v>158</v>
      </c>
      <c r="B28" s="712">
        <v>3437.58</v>
      </c>
      <c r="C28" s="697">
        <f>B28/B27*100</f>
        <v>98.876785852966805</v>
      </c>
      <c r="D28" s="698">
        <v>120.1</v>
      </c>
      <c r="E28" s="719">
        <v>2241.8000000000002</v>
      </c>
      <c r="F28" s="697">
        <f>E28/E27*100</f>
        <v>100.75098085920121</v>
      </c>
      <c r="G28" s="720">
        <f>E28/E16*100</f>
        <v>116.63649039562134</v>
      </c>
      <c r="H28" s="721">
        <v>2116.4</v>
      </c>
      <c r="I28" s="697">
        <f>H28/H27*100</f>
        <v>101.09386195366612</v>
      </c>
      <c r="J28" s="698">
        <f>H28/H16*100</f>
        <v>117.44728079911211</v>
      </c>
      <c r="K28" s="13"/>
      <c r="L28" s="13"/>
      <c r="M28" s="13"/>
    </row>
    <row r="29" spans="1:13" ht="16.5" hidden="1" customHeight="1">
      <c r="A29" s="722" t="s">
        <v>10</v>
      </c>
      <c r="B29" s="717">
        <v>3458.68</v>
      </c>
      <c r="C29" s="702">
        <f>B29/B28*100</f>
        <v>100.61380389692749</v>
      </c>
      <c r="D29" s="703">
        <f t="shared" ref="D29:D34" si="11">B29/B$28*100</f>
        <v>100.61380389692749</v>
      </c>
      <c r="E29" s="723">
        <v>2295.15</v>
      </c>
      <c r="F29" s="702">
        <f>E29/E28*100</f>
        <v>102.37978410206084</v>
      </c>
      <c r="G29" s="724">
        <f t="shared" ref="G29:G34" si="12">E29/E$28*100</f>
        <v>102.37978410206084</v>
      </c>
      <c r="H29" s="700">
        <v>2159.42</v>
      </c>
      <c r="I29" s="702">
        <f>H29/H28*100</f>
        <v>102.03269703269704</v>
      </c>
      <c r="J29" s="703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722" t="s">
        <v>11</v>
      </c>
      <c r="B30" s="717">
        <v>3610.8</v>
      </c>
      <c r="C30" s="702">
        <f t="shared" si="8"/>
        <v>104.39820972162792</v>
      </c>
      <c r="D30" s="703">
        <f t="shared" si="11"/>
        <v>105.0390100012218</v>
      </c>
      <c r="E30" s="723">
        <v>2360.09</v>
      </c>
      <c r="F30" s="702">
        <f t="shared" si="9"/>
        <v>102.82944469860358</v>
      </c>
      <c r="G30" s="724">
        <f t="shared" si="12"/>
        <v>105.27656347577839</v>
      </c>
      <c r="H30" s="700">
        <v>2190.87</v>
      </c>
      <c r="I30" s="702">
        <f t="shared" si="10"/>
        <v>101.45640959146436</v>
      </c>
      <c r="J30" s="703">
        <f t="shared" si="13"/>
        <v>103.51871101871102</v>
      </c>
      <c r="K30" s="13"/>
      <c r="L30" s="13"/>
      <c r="M30" s="13"/>
    </row>
    <row r="31" spans="1:13" ht="16.5" hidden="1" customHeight="1">
      <c r="A31" s="722" t="s">
        <v>12</v>
      </c>
      <c r="B31" s="717">
        <v>3757.48</v>
      </c>
      <c r="C31" s="702">
        <f t="shared" si="8"/>
        <v>104.06225767143016</v>
      </c>
      <c r="D31" s="703">
        <f t="shared" si="11"/>
        <v>109.30596524299072</v>
      </c>
      <c r="E31" s="723">
        <v>2423.02</v>
      </c>
      <c r="F31" s="702">
        <f t="shared" si="9"/>
        <v>102.66642373807777</v>
      </c>
      <c r="G31" s="724">
        <f t="shared" si="12"/>
        <v>108.08368275492906</v>
      </c>
      <c r="H31" s="700">
        <v>2204.0500000000002</v>
      </c>
      <c r="I31" s="702">
        <f t="shared" si="10"/>
        <v>100.60158749720432</v>
      </c>
      <c r="J31" s="703">
        <f t="shared" si="13"/>
        <v>104.14146664146664</v>
      </c>
      <c r="K31" s="13"/>
      <c r="L31" s="13"/>
      <c r="M31" s="13"/>
    </row>
    <row r="32" spans="1:13" ht="16.5" hidden="1" customHeight="1">
      <c r="A32" s="722" t="s">
        <v>13</v>
      </c>
      <c r="B32" s="717">
        <v>3814.09</v>
      </c>
      <c r="C32" s="702">
        <f t="shared" ref="C32:C37" si="14">B32/B31*100</f>
        <v>101.50659484548154</v>
      </c>
      <c r="D32" s="703">
        <f t="shared" si="11"/>
        <v>110.95276328114548</v>
      </c>
      <c r="E32" s="723">
        <v>2406.36</v>
      </c>
      <c r="F32" s="702">
        <f t="shared" si="9"/>
        <v>99.312428291966228</v>
      </c>
      <c r="G32" s="724">
        <f t="shared" si="12"/>
        <v>107.34052993130521</v>
      </c>
      <c r="H32" s="700">
        <v>2212.92</v>
      </c>
      <c r="I32" s="702">
        <f t="shared" ref="I32:I37" si="15">H32/H31*100</f>
        <v>100.40244096095823</v>
      </c>
      <c r="J32" s="703">
        <f t="shared" si="13"/>
        <v>104.56057456057455</v>
      </c>
      <c r="K32" s="13"/>
      <c r="L32" s="13"/>
      <c r="M32" s="13"/>
    </row>
    <row r="33" spans="1:13" ht="16.5" hidden="1" customHeight="1">
      <c r="A33" s="725" t="s">
        <v>14</v>
      </c>
      <c r="B33" s="714">
        <v>3947.2</v>
      </c>
      <c r="C33" s="707">
        <f t="shared" si="14"/>
        <v>103.48995435346306</v>
      </c>
      <c r="D33" s="709">
        <f t="shared" si="11"/>
        <v>114.82496407356338</v>
      </c>
      <c r="E33" s="726">
        <v>2406.1</v>
      </c>
      <c r="F33" s="727">
        <f t="shared" si="9"/>
        <v>99.989195299123978</v>
      </c>
      <c r="G33" s="728">
        <f t="shared" si="12"/>
        <v>107.32893210812739</v>
      </c>
      <c r="H33" s="729">
        <v>2240.4</v>
      </c>
      <c r="I33" s="707">
        <f t="shared" si="15"/>
        <v>101.2417981671276</v>
      </c>
      <c r="J33" s="709">
        <f t="shared" si="13"/>
        <v>105.85900585900585</v>
      </c>
      <c r="K33" s="13"/>
      <c r="L33" s="13"/>
      <c r="M33" s="13"/>
    </row>
    <row r="34" spans="1:13" ht="16.5" hidden="1" customHeight="1">
      <c r="A34" s="722" t="s">
        <v>15</v>
      </c>
      <c r="B34" s="717">
        <v>3926.3</v>
      </c>
      <c r="C34" s="702">
        <f t="shared" si="14"/>
        <v>99.470510741791657</v>
      </c>
      <c r="D34" s="703">
        <f t="shared" si="11"/>
        <v>114.21697822305228</v>
      </c>
      <c r="E34" s="723">
        <v>2410.9299999999998</v>
      </c>
      <c r="F34" s="730">
        <f t="shared" si="9"/>
        <v>100.20073978637629</v>
      </c>
      <c r="G34" s="724">
        <f t="shared" si="12"/>
        <v>107.54438397716119</v>
      </c>
      <c r="H34" s="700">
        <v>2270.63</v>
      </c>
      <c r="I34" s="702">
        <f t="shared" si="15"/>
        <v>101.34931262274594</v>
      </c>
      <c r="J34" s="703">
        <f t="shared" si="13"/>
        <v>107.28737478737477</v>
      </c>
      <c r="K34" s="13"/>
      <c r="L34" s="13"/>
      <c r="M34" s="13"/>
    </row>
    <row r="35" spans="1:13" ht="16.5" hidden="1" customHeight="1">
      <c r="A35" s="722" t="s">
        <v>122</v>
      </c>
      <c r="B35" s="717">
        <v>3709.52</v>
      </c>
      <c r="C35" s="702">
        <f t="shared" si="14"/>
        <v>94.478771362351324</v>
      </c>
      <c r="D35" s="703">
        <f>B35/B$28*100</f>
        <v>107.91079771234415</v>
      </c>
      <c r="E35" s="723">
        <v>2423.37</v>
      </c>
      <c r="F35" s="702">
        <f t="shared" ref="F35:F40" si="16">E35/E34*100</f>
        <v>100.51598345866533</v>
      </c>
      <c r="G35" s="724">
        <f>E35/E$28*100</f>
        <v>108.09929520920687</v>
      </c>
      <c r="H35" s="731">
        <v>2305.1999999999998</v>
      </c>
      <c r="I35" s="702">
        <f t="shared" si="15"/>
        <v>101.52248494911103</v>
      </c>
      <c r="J35" s="703">
        <f>H35/H$28*100</f>
        <v>108.92080892080891</v>
      </c>
      <c r="K35" s="13"/>
      <c r="L35" s="13"/>
      <c r="M35" s="13"/>
    </row>
    <row r="36" spans="1:13" ht="16.5" hidden="1" customHeight="1">
      <c r="A36" s="722" t="s">
        <v>130</v>
      </c>
      <c r="B36" s="717">
        <v>3718.28</v>
      </c>
      <c r="C36" s="702">
        <f t="shared" si="14"/>
        <v>100.23614915137269</v>
      </c>
      <c r="D36" s="703">
        <f>B36/B$28*100</f>
        <v>108.16562814538135</v>
      </c>
      <c r="E36" s="723">
        <v>2428.86</v>
      </c>
      <c r="F36" s="702">
        <f t="shared" si="16"/>
        <v>100.22654402753193</v>
      </c>
      <c r="G36" s="724">
        <f>E36/E$28*100</f>
        <v>108.34418770630742</v>
      </c>
      <c r="H36" s="731">
        <v>2225.67</v>
      </c>
      <c r="I36" s="702">
        <f t="shared" si="15"/>
        <v>96.549973971889642</v>
      </c>
      <c r="J36" s="703">
        <f>H36/H$28*100</f>
        <v>105.16301266301267</v>
      </c>
      <c r="K36" s="13"/>
      <c r="L36" s="13"/>
      <c r="M36" s="13"/>
    </row>
    <row r="37" spans="1:13" ht="16.5" hidden="1" customHeight="1">
      <c r="A37" s="732" t="s">
        <v>136</v>
      </c>
      <c r="B37" s="717">
        <v>3475.35</v>
      </c>
      <c r="C37" s="702">
        <f t="shared" si="14"/>
        <v>93.466602837871278</v>
      </c>
      <c r="D37" s="703">
        <f>B37/B$28*100</f>
        <v>101.09873806573229</v>
      </c>
      <c r="E37" s="723">
        <v>2313.62</v>
      </c>
      <c r="F37" s="702">
        <f t="shared" si="16"/>
        <v>95.25538730103834</v>
      </c>
      <c r="G37" s="703">
        <f>E37/E$28*100</f>
        <v>103.20367561780711</v>
      </c>
      <c r="H37" s="717">
        <v>2139.96</v>
      </c>
      <c r="I37" s="702">
        <f t="shared" si="15"/>
        <v>96.149024788041345</v>
      </c>
      <c r="J37" s="703">
        <f>H37/H$28*100</f>
        <v>101.11321111321112</v>
      </c>
      <c r="K37" s="13"/>
      <c r="L37" s="13"/>
      <c r="M37" s="13"/>
    </row>
    <row r="38" spans="1:13" ht="16.5" hidden="1" customHeight="1">
      <c r="A38" s="732" t="s">
        <v>137</v>
      </c>
      <c r="B38" s="717">
        <v>3484.3</v>
      </c>
      <c r="C38" s="702">
        <f t="shared" ref="C38:C43" si="17">B38/B37*100</f>
        <v>100.25752801876071</v>
      </c>
      <c r="D38" s="703">
        <f>B38/B$28*100</f>
        <v>101.35909564286504</v>
      </c>
      <c r="E38" s="723">
        <v>2259.6999999999998</v>
      </c>
      <c r="F38" s="702">
        <f t="shared" si="16"/>
        <v>97.669453064893972</v>
      </c>
      <c r="G38" s="703">
        <f>E38/E$28*100</f>
        <v>100.79846551877954</v>
      </c>
      <c r="H38" s="717">
        <v>2101.3000000000002</v>
      </c>
      <c r="I38" s="702">
        <f t="shared" ref="I38:I43" si="18">H38/H37*100</f>
        <v>98.193424176152831</v>
      </c>
      <c r="J38" s="703">
        <f>H38/H$28*100</f>
        <v>99.286524286524298</v>
      </c>
      <c r="K38" s="13"/>
      <c r="L38" s="13"/>
      <c r="M38" s="13"/>
    </row>
    <row r="39" spans="1:13" ht="16.5" hidden="1" customHeight="1" thickBot="1">
      <c r="A39" s="733" t="s">
        <v>142</v>
      </c>
      <c r="B39" s="734">
        <v>3509.28</v>
      </c>
      <c r="C39" s="735">
        <f t="shared" si="17"/>
        <v>100.71693022988835</v>
      </c>
      <c r="D39" s="736">
        <f>B39/B$28*100</f>
        <v>102.0857696402702</v>
      </c>
      <c r="E39" s="737">
        <v>2268.39</v>
      </c>
      <c r="F39" s="735">
        <f t="shared" si="16"/>
        <v>100.38456432269771</v>
      </c>
      <c r="G39" s="736">
        <f>E39/E$28*100</f>
        <v>101.1861004549915</v>
      </c>
      <c r="H39" s="734">
        <v>2107.6999999999998</v>
      </c>
      <c r="I39" s="735">
        <f t="shared" si="18"/>
        <v>100.30457335934895</v>
      </c>
      <c r="J39" s="736">
        <f>H39/H$28*100</f>
        <v>99.58892458892457</v>
      </c>
      <c r="K39" s="13"/>
      <c r="L39" s="13"/>
      <c r="M39" s="13"/>
    </row>
    <row r="40" spans="1:13" ht="3" hidden="1" customHeight="1">
      <c r="A40" s="718" t="s">
        <v>172</v>
      </c>
      <c r="B40" s="738">
        <v>3484.4</v>
      </c>
      <c r="C40" s="739">
        <f t="shared" si="17"/>
        <v>99.291022659918838</v>
      </c>
      <c r="D40" s="740">
        <f t="shared" ref="D40:D45" si="19">B40/B$40*100</f>
        <v>100</v>
      </c>
      <c r="E40" s="741">
        <v>2298.23</v>
      </c>
      <c r="F40" s="739">
        <f t="shared" si="16"/>
        <v>101.31547044379494</v>
      </c>
      <c r="G40" s="742">
        <f t="shared" ref="G40:G45" si="20">E40/E$40*100</f>
        <v>100</v>
      </c>
      <c r="H40" s="738">
        <v>2131</v>
      </c>
      <c r="I40" s="739">
        <f t="shared" si="18"/>
        <v>101.10547041799119</v>
      </c>
      <c r="J40" s="740">
        <f t="shared" ref="J40:J45" si="21">H40/H$40*100</f>
        <v>100</v>
      </c>
      <c r="K40" s="13"/>
      <c r="L40" s="13"/>
      <c r="M40" s="13"/>
    </row>
    <row r="41" spans="1:13" ht="16.5" hidden="1" customHeight="1">
      <c r="A41" s="722" t="s">
        <v>10</v>
      </c>
      <c r="B41" s="717">
        <v>3582.03</v>
      </c>
      <c r="C41" s="702">
        <f t="shared" si="17"/>
        <v>102.80191711628974</v>
      </c>
      <c r="D41" s="743">
        <f t="shared" si="19"/>
        <v>102.80191711628974</v>
      </c>
      <c r="E41" s="723">
        <v>2348.34</v>
      </c>
      <c r="F41" s="702">
        <f t="shared" ref="F41:F46" si="22">E41/E40*100</f>
        <v>102.18037359185112</v>
      </c>
      <c r="G41" s="744">
        <f t="shared" si="20"/>
        <v>102.18037359185112</v>
      </c>
      <c r="H41" s="745">
        <v>2192.7199999999998</v>
      </c>
      <c r="I41" s="702">
        <f t="shared" si="18"/>
        <v>102.89629282027218</v>
      </c>
      <c r="J41" s="743">
        <f t="shared" si="21"/>
        <v>102.89629282027218</v>
      </c>
      <c r="K41" s="13"/>
      <c r="L41" s="13"/>
      <c r="M41" s="13"/>
    </row>
    <row r="42" spans="1:13" ht="16.5" hidden="1" customHeight="1">
      <c r="A42" s="722" t="s">
        <v>11</v>
      </c>
      <c r="B42" s="717">
        <v>3667.61</v>
      </c>
      <c r="C42" s="702">
        <f t="shared" si="17"/>
        <v>102.38914805291972</v>
      </c>
      <c r="D42" s="743">
        <f t="shared" si="19"/>
        <v>105.25800711743771</v>
      </c>
      <c r="E42" s="723">
        <v>2397.3200000000002</v>
      </c>
      <c r="F42" s="702">
        <f t="shared" si="22"/>
        <v>102.08572864236014</v>
      </c>
      <c r="G42" s="744">
        <f t="shared" si="20"/>
        <v>104.31157891072695</v>
      </c>
      <c r="H42" s="745">
        <v>2239.67</v>
      </c>
      <c r="I42" s="702">
        <f t="shared" si="18"/>
        <v>102.14117625597432</v>
      </c>
      <c r="J42" s="743">
        <f t="shared" si="21"/>
        <v>105.09948381041765</v>
      </c>
      <c r="K42" s="13"/>
      <c r="L42" s="13"/>
      <c r="M42" s="13"/>
    </row>
    <row r="43" spans="1:13" ht="16.5" hidden="1" customHeight="1">
      <c r="A43" s="722" t="s">
        <v>12</v>
      </c>
      <c r="B43" s="717">
        <v>3761.96</v>
      </c>
      <c r="C43" s="702">
        <f t="shared" si="17"/>
        <v>102.57251997895087</v>
      </c>
      <c r="D43" s="743">
        <f t="shared" si="19"/>
        <v>107.96579037997932</v>
      </c>
      <c r="E43" s="723">
        <v>2457.02</v>
      </c>
      <c r="F43" s="702">
        <f t="shared" si="22"/>
        <v>102.49028081357514</v>
      </c>
      <c r="G43" s="744">
        <f t="shared" si="20"/>
        <v>106.9092301466781</v>
      </c>
      <c r="H43" s="745">
        <v>2272.67</v>
      </c>
      <c r="I43" s="702">
        <f t="shared" si="18"/>
        <v>101.47343135372621</v>
      </c>
      <c r="J43" s="743">
        <f t="shared" si="21"/>
        <v>106.64805255748475</v>
      </c>
      <c r="K43" s="13"/>
      <c r="L43" s="13"/>
      <c r="M43" s="13"/>
    </row>
    <row r="44" spans="1:13" ht="16.5" hidden="1" customHeight="1">
      <c r="A44" s="722" t="s">
        <v>13</v>
      </c>
      <c r="B44" s="717">
        <v>3809.35</v>
      </c>
      <c r="C44" s="702">
        <f t="shared" ref="C44:C49" si="23">B44/B43*100</f>
        <v>101.2597156801242</v>
      </c>
      <c r="D44" s="743">
        <f t="shared" si="19"/>
        <v>109.32585237056594</v>
      </c>
      <c r="E44" s="723">
        <v>2470.25</v>
      </c>
      <c r="F44" s="702">
        <f t="shared" si="22"/>
        <v>100.53845715541591</v>
      </c>
      <c r="G44" s="744">
        <f t="shared" si="20"/>
        <v>107.48489054620293</v>
      </c>
      <c r="H44" s="745">
        <v>2282.61</v>
      </c>
      <c r="I44" s="702">
        <f t="shared" ref="I44:I49" si="24">H44/H43*100</f>
        <v>100.43737102174974</v>
      </c>
      <c r="J44" s="743">
        <f t="shared" si="21"/>
        <v>107.11450023463162</v>
      </c>
      <c r="K44" s="13"/>
      <c r="L44" s="13"/>
      <c r="M44" s="13"/>
    </row>
    <row r="45" spans="1:13" ht="16.5" hidden="1" customHeight="1">
      <c r="A45" s="746" t="s">
        <v>14</v>
      </c>
      <c r="B45" s="745">
        <v>3854.5</v>
      </c>
      <c r="C45" s="747">
        <f t="shared" si="23"/>
        <v>101.18524157664694</v>
      </c>
      <c r="D45" s="743">
        <f t="shared" si="19"/>
        <v>110.62162782688554</v>
      </c>
      <c r="E45" s="748">
        <v>2532.1999999999998</v>
      </c>
      <c r="F45" s="747">
        <f t="shared" si="22"/>
        <v>102.50784333569476</v>
      </c>
      <c r="G45" s="744">
        <f t="shared" si="20"/>
        <v>110.18044321064471</v>
      </c>
      <c r="H45" s="745">
        <v>2316.8000000000002</v>
      </c>
      <c r="I45" s="747">
        <f t="shared" si="24"/>
        <v>101.49784676313519</v>
      </c>
      <c r="J45" s="743">
        <f t="shared" si="21"/>
        <v>108.71891130924449</v>
      </c>
      <c r="K45" s="13"/>
      <c r="L45" s="13"/>
      <c r="M45" s="13"/>
    </row>
    <row r="46" spans="1:13" ht="16.5" hidden="1" customHeight="1">
      <c r="A46" s="746" t="s">
        <v>15</v>
      </c>
      <c r="B46" s="745">
        <v>3808.84</v>
      </c>
      <c r="C46" s="747">
        <f t="shared" si="23"/>
        <v>98.815410559086786</v>
      </c>
      <c r="D46" s="743">
        <f t="shared" ref="D46:D51" si="25">B46/B$40*100</f>
        <v>109.31121570428195</v>
      </c>
      <c r="E46" s="748">
        <v>2548.98</v>
      </c>
      <c r="F46" s="747">
        <f t="shared" si="22"/>
        <v>100.66266487639209</v>
      </c>
      <c r="G46" s="744">
        <f t="shared" ref="G46:G51" si="26">E46/E$40*100</f>
        <v>110.91057030845477</v>
      </c>
      <c r="H46" s="745">
        <v>2344.36</v>
      </c>
      <c r="I46" s="747">
        <f t="shared" si="24"/>
        <v>101.18957182320443</v>
      </c>
      <c r="J46" s="743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749" t="s">
        <v>122</v>
      </c>
      <c r="B47" s="750">
        <v>3758.33</v>
      </c>
      <c r="C47" s="751">
        <f t="shared" si="23"/>
        <v>98.673874460465655</v>
      </c>
      <c r="D47" s="752">
        <f t="shared" si="25"/>
        <v>107.86161175525197</v>
      </c>
      <c r="E47" s="753">
        <v>2617.46</v>
      </c>
      <c r="F47" s="751">
        <f>E47/E46*100</f>
        <v>102.68656482200724</v>
      </c>
      <c r="G47" s="754">
        <f t="shared" si="26"/>
        <v>113.89025467424932</v>
      </c>
      <c r="H47" s="750">
        <v>2354.6</v>
      </c>
      <c r="I47" s="751">
        <f t="shared" si="24"/>
        <v>100.4367929840127</v>
      </c>
      <c r="J47" s="752">
        <f t="shared" si="27"/>
        <v>110.49272641952135</v>
      </c>
      <c r="K47" s="13"/>
      <c r="L47" s="13"/>
      <c r="M47" s="13"/>
    </row>
    <row r="48" spans="1:13" ht="16.5" hidden="1" customHeight="1">
      <c r="A48" s="749" t="s">
        <v>130</v>
      </c>
      <c r="B48" s="750">
        <v>3877.71</v>
      </c>
      <c r="C48" s="751">
        <f t="shared" si="23"/>
        <v>103.17641079947744</v>
      </c>
      <c r="D48" s="752">
        <f t="shared" si="25"/>
        <v>111.28773963953623</v>
      </c>
      <c r="E48" s="753">
        <v>2590.12</v>
      </c>
      <c r="F48" s="751">
        <f>E48/E47*100</f>
        <v>98.955475919402772</v>
      </c>
      <c r="G48" s="754">
        <f t="shared" si="26"/>
        <v>112.70064353872327</v>
      </c>
      <c r="H48" s="750">
        <v>2371.96</v>
      </c>
      <c r="I48" s="751">
        <f t="shared" si="24"/>
        <v>100.7372802174467</v>
      </c>
      <c r="J48" s="752">
        <f t="shared" si="27"/>
        <v>111.30736743312998</v>
      </c>
      <c r="K48" s="13"/>
      <c r="L48" s="13"/>
      <c r="M48" s="13"/>
    </row>
    <row r="49" spans="1:13" ht="16.5" hidden="1" customHeight="1">
      <c r="A49" s="749" t="s">
        <v>136</v>
      </c>
      <c r="B49" s="750">
        <v>3758.21</v>
      </c>
      <c r="C49" s="751">
        <f t="shared" si="23"/>
        <v>96.918284245082802</v>
      </c>
      <c r="D49" s="752">
        <f t="shared" si="25"/>
        <v>107.85816783377338</v>
      </c>
      <c r="E49" s="753">
        <v>2496.67</v>
      </c>
      <c r="F49" s="751">
        <f>E49/E48*100</f>
        <v>96.392059055178919</v>
      </c>
      <c r="G49" s="754">
        <f t="shared" si="26"/>
        <v>108.63447087541283</v>
      </c>
      <c r="H49" s="750">
        <v>2442.54</v>
      </c>
      <c r="I49" s="751">
        <f t="shared" si="24"/>
        <v>102.97559823943068</v>
      </c>
      <c r="J49" s="752">
        <f t="shared" si="27"/>
        <v>114.61942749882684</v>
      </c>
      <c r="K49" s="13"/>
      <c r="L49" s="13"/>
      <c r="M49" s="13"/>
    </row>
    <row r="50" spans="1:13" ht="16.5" hidden="1" customHeight="1">
      <c r="A50" s="749" t="s">
        <v>137</v>
      </c>
      <c r="B50" s="750">
        <v>3894.63</v>
      </c>
      <c r="C50" s="751">
        <f>B50/B49*100</f>
        <v>103.62991956277057</v>
      </c>
      <c r="D50" s="752">
        <f t="shared" si="25"/>
        <v>111.77333256801745</v>
      </c>
      <c r="E50" s="753">
        <v>2539.16</v>
      </c>
      <c r="F50" s="751">
        <f>E50/E49*100</f>
        <v>101.70186688669307</v>
      </c>
      <c r="G50" s="754">
        <f t="shared" si="26"/>
        <v>110.48328496277568</v>
      </c>
      <c r="H50" s="750">
        <v>2464.96</v>
      </c>
      <c r="I50" s="751">
        <f>H50/H49*100</f>
        <v>100.91789694334588</v>
      </c>
      <c r="J50" s="752">
        <f t="shared" si="27"/>
        <v>115.67151572031911</v>
      </c>
      <c r="K50" s="13"/>
      <c r="L50" s="13"/>
      <c r="M50" s="13"/>
    </row>
    <row r="51" spans="1:13" ht="16.5" hidden="1" customHeight="1">
      <c r="A51" s="749" t="s">
        <v>142</v>
      </c>
      <c r="B51" s="750">
        <v>3912.55</v>
      </c>
      <c r="C51" s="751">
        <f>B51/B50*100</f>
        <v>100.46012073033896</v>
      </c>
      <c r="D51" s="752">
        <f t="shared" si="25"/>
        <v>112.2876248421536</v>
      </c>
      <c r="E51" s="753">
        <v>2618.0300000000002</v>
      </c>
      <c r="F51" s="751">
        <f>E51/E50*100</f>
        <v>103.10614533940358</v>
      </c>
      <c r="G51" s="754">
        <f t="shared" si="26"/>
        <v>113.91505636946695</v>
      </c>
      <c r="H51" s="750">
        <v>2519.35</v>
      </c>
      <c r="I51" s="751">
        <f>H51/H50*100</f>
        <v>102.20652667791769</v>
      </c>
      <c r="J51" s="752">
        <f t="shared" si="27"/>
        <v>118.22383857343969</v>
      </c>
      <c r="K51" s="13"/>
      <c r="L51" s="13"/>
      <c r="M51" s="13"/>
    </row>
    <row r="52" spans="1:13" ht="16.5" customHeight="1" thickBot="1">
      <c r="A52" s="755" t="s">
        <v>416</v>
      </c>
      <c r="B52" s="756">
        <v>4663.51</v>
      </c>
      <c r="C52" s="757">
        <v>98.945726894678785</v>
      </c>
      <c r="D52" s="758">
        <v>104.97088462568681</v>
      </c>
      <c r="E52" s="756">
        <v>3171.84</v>
      </c>
      <c r="F52" s="757">
        <v>101.01755157027794</v>
      </c>
      <c r="G52" s="758">
        <v>104.26755905615349</v>
      </c>
      <c r="H52" s="756">
        <v>2871.48</v>
      </c>
      <c r="I52" s="757">
        <v>101.24213309828119</v>
      </c>
      <c r="J52" s="758">
        <v>110.06309075716574</v>
      </c>
      <c r="K52" s="13"/>
      <c r="L52" s="13"/>
      <c r="M52" s="13"/>
    </row>
    <row r="53" spans="1:13" ht="16.5" customHeight="1" thickBot="1">
      <c r="A53" s="906" t="s">
        <v>425</v>
      </c>
      <c r="B53" s="907"/>
      <c r="C53" s="907"/>
      <c r="D53" s="907"/>
      <c r="E53" s="907"/>
      <c r="F53" s="907"/>
      <c r="G53" s="907"/>
      <c r="H53" s="907"/>
      <c r="I53" s="907"/>
      <c r="J53" s="908"/>
      <c r="K53" s="13"/>
      <c r="L53" s="13"/>
      <c r="M53" s="13"/>
    </row>
    <row r="54" spans="1:13" ht="15.75" customHeight="1">
      <c r="A54" s="759" t="s">
        <v>10</v>
      </c>
      <c r="B54" s="760">
        <v>4636.76</v>
      </c>
      <c r="C54" s="739">
        <f>B54/B52*100</f>
        <v>99.426397713310365</v>
      </c>
      <c r="D54" s="740">
        <f>B54/B$52*100</f>
        <v>99.426397713310365</v>
      </c>
      <c r="E54" s="760">
        <v>3230.64</v>
      </c>
      <c r="F54" s="739">
        <f>E54/E52*100</f>
        <v>101.85381355932202</v>
      </c>
      <c r="G54" s="740">
        <f t="shared" ref="G54:G61" si="28">E54/E$52*100</f>
        <v>101.85381355932202</v>
      </c>
      <c r="H54" s="760">
        <v>2922.88</v>
      </c>
      <c r="I54" s="739">
        <f>H54/H52*100</f>
        <v>101.79001769122544</v>
      </c>
      <c r="J54" s="740">
        <f t="shared" ref="J54:J61" si="29">H54/H$52*100</f>
        <v>101.79001769122544</v>
      </c>
      <c r="K54" s="13"/>
      <c r="L54" s="13"/>
      <c r="M54" s="13"/>
    </row>
    <row r="55" spans="1:13" ht="17.25" customHeight="1">
      <c r="A55" s="761" t="s">
        <v>11</v>
      </c>
      <c r="B55" s="762">
        <v>4730.58</v>
      </c>
      <c r="C55" s="747">
        <f>B55/B54*100</f>
        <v>102.02339564696037</v>
      </c>
      <c r="D55" s="743">
        <f t="shared" ref="D55:D61" si="30">B55/B$52*100</f>
        <v>101.438187116571</v>
      </c>
      <c r="E55" s="762">
        <v>3288.8</v>
      </c>
      <c r="F55" s="747">
        <f t="shared" ref="F55:F62" si="31">E55/E54*100</f>
        <v>101.80026248668996</v>
      </c>
      <c r="G55" s="743">
        <f t="shared" si="28"/>
        <v>103.68744955609361</v>
      </c>
      <c r="H55" s="762">
        <v>2998.3</v>
      </c>
      <c r="I55" s="747">
        <f t="shared" ref="I55:I62" si="32">H55/H54*100</f>
        <v>102.58033172761112</v>
      </c>
      <c r="J55" s="743">
        <f t="shared" si="29"/>
        <v>104.41653781325311</v>
      </c>
      <c r="K55" s="13"/>
      <c r="L55" s="13"/>
      <c r="M55" s="13"/>
    </row>
    <row r="56" spans="1:13" ht="17.25" customHeight="1">
      <c r="A56" s="763" t="s">
        <v>12</v>
      </c>
      <c r="B56" s="764">
        <v>4763.34</v>
      </c>
      <c r="C56" s="751">
        <f t="shared" ref="C56:C62" si="33">B56/B55*100</f>
        <v>100.69251550549826</v>
      </c>
      <c r="D56" s="752">
        <f t="shared" si="30"/>
        <v>102.14066229084959</v>
      </c>
      <c r="E56" s="764">
        <v>3388</v>
      </c>
      <c r="F56" s="751">
        <f t="shared" si="31"/>
        <v>103.0162977377767</v>
      </c>
      <c r="G56" s="752">
        <f t="shared" si="28"/>
        <v>106.81497175141243</v>
      </c>
      <c r="H56" s="764">
        <v>3080.4</v>
      </c>
      <c r="I56" s="751">
        <f t="shared" si="32"/>
        <v>102.73821832371677</v>
      </c>
      <c r="J56" s="752">
        <f t="shared" si="29"/>
        <v>107.27569058464626</v>
      </c>
      <c r="K56" s="13"/>
      <c r="L56" s="13"/>
      <c r="M56" s="13"/>
    </row>
    <row r="57" spans="1:13" ht="17.25" customHeight="1">
      <c r="A57" s="763" t="s">
        <v>13</v>
      </c>
      <c r="B57" s="764">
        <v>4923.8</v>
      </c>
      <c r="C57" s="751">
        <f t="shared" si="33"/>
        <v>103.3686446904903</v>
      </c>
      <c r="D57" s="752">
        <f t="shared" si="30"/>
        <v>105.58141828794191</v>
      </c>
      <c r="E57" s="764">
        <v>3444.6</v>
      </c>
      <c r="F57" s="751">
        <f t="shared" si="31"/>
        <v>101.67060212514758</v>
      </c>
      <c r="G57" s="752">
        <f t="shared" si="28"/>
        <v>108.5994249394673</v>
      </c>
      <c r="H57" s="764">
        <v>3137.5</v>
      </c>
      <c r="I57" s="751">
        <f t="shared" si="32"/>
        <v>101.85365536943254</v>
      </c>
      <c r="J57" s="752">
        <f t="shared" si="29"/>
        <v>109.26421218326439</v>
      </c>
      <c r="K57" s="13"/>
      <c r="L57" s="13"/>
      <c r="M57" s="13"/>
    </row>
    <row r="58" spans="1:13" ht="17.25" hidden="1" customHeight="1">
      <c r="A58" s="538" t="s">
        <v>14</v>
      </c>
      <c r="B58" s="764"/>
      <c r="C58" s="751">
        <f t="shared" si="33"/>
        <v>0</v>
      </c>
      <c r="D58" s="752">
        <f t="shared" si="30"/>
        <v>0</v>
      </c>
      <c r="E58" s="764"/>
      <c r="F58" s="751">
        <f t="shared" si="31"/>
        <v>0</v>
      </c>
      <c r="G58" s="752">
        <f t="shared" si="28"/>
        <v>0</v>
      </c>
      <c r="H58" s="764"/>
      <c r="I58" s="532">
        <f t="shared" si="32"/>
        <v>0</v>
      </c>
      <c r="J58" s="533">
        <f t="shared" si="29"/>
        <v>0</v>
      </c>
      <c r="K58" s="13"/>
      <c r="L58" s="13"/>
      <c r="M58" s="13"/>
    </row>
    <row r="59" spans="1:13" ht="17.25" hidden="1" customHeight="1">
      <c r="A59" s="538" t="s">
        <v>15</v>
      </c>
      <c r="B59" s="764"/>
      <c r="C59" s="751" t="e">
        <f t="shared" si="33"/>
        <v>#DIV/0!</v>
      </c>
      <c r="D59" s="752">
        <f t="shared" si="30"/>
        <v>0</v>
      </c>
      <c r="E59" s="764"/>
      <c r="F59" s="751" t="e">
        <f t="shared" si="31"/>
        <v>#DIV/0!</v>
      </c>
      <c r="G59" s="752">
        <f t="shared" si="28"/>
        <v>0</v>
      </c>
      <c r="H59" s="764"/>
      <c r="I59" s="532" t="e">
        <f t="shared" si="32"/>
        <v>#DIV/0!</v>
      </c>
      <c r="J59" s="533">
        <f t="shared" si="29"/>
        <v>0</v>
      </c>
      <c r="K59" s="13"/>
      <c r="L59" s="13"/>
      <c r="M59" s="13"/>
    </row>
    <row r="60" spans="1:13" ht="17.25" hidden="1" customHeight="1">
      <c r="A60" s="538" t="s">
        <v>122</v>
      </c>
      <c r="B60" s="764"/>
      <c r="C60" s="751" t="e">
        <f t="shared" si="33"/>
        <v>#DIV/0!</v>
      </c>
      <c r="D60" s="752">
        <f t="shared" si="30"/>
        <v>0</v>
      </c>
      <c r="E60" s="764"/>
      <c r="F60" s="751" t="e">
        <f t="shared" si="31"/>
        <v>#DIV/0!</v>
      </c>
      <c r="G60" s="752">
        <f t="shared" si="28"/>
        <v>0</v>
      </c>
      <c r="H60" s="764"/>
      <c r="I60" s="532" t="e">
        <f t="shared" si="32"/>
        <v>#DIV/0!</v>
      </c>
      <c r="J60" s="533">
        <f t="shared" si="29"/>
        <v>0</v>
      </c>
      <c r="K60" s="13"/>
      <c r="L60" s="13"/>
      <c r="M60" s="13"/>
    </row>
    <row r="61" spans="1:13" ht="17.25" hidden="1" customHeight="1">
      <c r="A61" s="537" t="s">
        <v>130</v>
      </c>
      <c r="B61" s="762"/>
      <c r="C61" s="747" t="e">
        <f>B61/B59*100</f>
        <v>#DIV/0!</v>
      </c>
      <c r="D61" s="743">
        <f t="shared" si="30"/>
        <v>0</v>
      </c>
      <c r="E61" s="762"/>
      <c r="F61" s="747" t="e">
        <f>E61/E59*100</f>
        <v>#DIV/0!</v>
      </c>
      <c r="G61" s="743">
        <f t="shared" si="28"/>
        <v>0</v>
      </c>
      <c r="H61" s="762"/>
      <c r="I61" s="531" t="e">
        <f>H61/H59*100</f>
        <v>#DIV/0!</v>
      </c>
      <c r="J61" s="530">
        <f t="shared" si="29"/>
        <v>0</v>
      </c>
      <c r="K61" s="13"/>
      <c r="L61" s="13"/>
      <c r="M61" s="13"/>
    </row>
    <row r="62" spans="1:13" ht="16.5" hidden="1" customHeight="1">
      <c r="A62" s="537" t="s">
        <v>136</v>
      </c>
      <c r="B62" s="762"/>
      <c r="C62" s="747" t="e">
        <f t="shared" si="33"/>
        <v>#DIV/0!</v>
      </c>
      <c r="D62" s="743">
        <f>B62/B$52*100</f>
        <v>0</v>
      </c>
      <c r="E62" s="762"/>
      <c r="F62" s="747" t="e">
        <f t="shared" si="31"/>
        <v>#DIV/0!</v>
      </c>
      <c r="G62" s="743">
        <f>E62/E$52*100</f>
        <v>0</v>
      </c>
      <c r="H62" s="762"/>
      <c r="I62" s="531" t="e">
        <f t="shared" si="32"/>
        <v>#DIV/0!</v>
      </c>
      <c r="J62" s="530">
        <f>H62/H$52*100</f>
        <v>0</v>
      </c>
      <c r="K62" s="13"/>
      <c r="L62" s="13"/>
      <c r="M62" s="13"/>
    </row>
    <row r="63" spans="1:13" ht="16.5" hidden="1" customHeight="1">
      <c r="A63" s="539" t="s">
        <v>137</v>
      </c>
      <c r="B63" s="779"/>
      <c r="C63" s="780" t="e">
        <f>B63/B62*100</f>
        <v>#DIV/0!</v>
      </c>
      <c r="D63" s="781">
        <f>B63/B$52*100</f>
        <v>0</v>
      </c>
      <c r="E63" s="779"/>
      <c r="F63" s="780" t="e">
        <f>E63/E62*100</f>
        <v>#DIV/0!</v>
      </c>
      <c r="G63" s="781">
        <f>E63/E$52*100</f>
        <v>0</v>
      </c>
      <c r="H63" s="779"/>
      <c r="I63" s="540" t="e">
        <f>H63/H62*100</f>
        <v>#DIV/0!</v>
      </c>
      <c r="J63" s="541">
        <f>H63/H$52*100</f>
        <v>0</v>
      </c>
      <c r="K63" s="13"/>
      <c r="L63" s="13"/>
      <c r="M63" s="13"/>
    </row>
    <row r="64" spans="1:13" ht="16.5" hidden="1" customHeight="1">
      <c r="A64" s="538" t="s">
        <v>142</v>
      </c>
      <c r="B64" s="764"/>
      <c r="C64" s="751" t="e">
        <f>B64/B63*100</f>
        <v>#DIV/0!</v>
      </c>
      <c r="D64" s="752">
        <f>B64/B$52*100</f>
        <v>0</v>
      </c>
      <c r="E64" s="764"/>
      <c r="F64" s="751" t="e">
        <f>E64/E63*100</f>
        <v>#DIV/0!</v>
      </c>
      <c r="G64" s="752">
        <f>E64/E$52*100</f>
        <v>0</v>
      </c>
      <c r="H64" s="764"/>
      <c r="I64" s="532" t="e">
        <f>H64/H63*100</f>
        <v>#DIV/0!</v>
      </c>
      <c r="J64" s="533">
        <f>H64/H$52*100</f>
        <v>0</v>
      </c>
      <c r="K64" s="13"/>
      <c r="L64" s="13"/>
      <c r="M64" s="13"/>
    </row>
    <row r="65" spans="1:14" ht="0.75" customHeight="1" thickBot="1">
      <c r="A65" s="534" t="s">
        <v>143</v>
      </c>
      <c r="B65" s="756"/>
      <c r="C65" s="757" t="e">
        <f>B65/B64*100</f>
        <v>#DIV/0!</v>
      </c>
      <c r="D65" s="758">
        <f>B65/B$52*100</f>
        <v>0</v>
      </c>
      <c r="E65" s="756"/>
      <c r="F65" s="757" t="e">
        <f>E65/E64*100</f>
        <v>#DIV/0!</v>
      </c>
      <c r="G65" s="758">
        <f>E65/E$52*100</f>
        <v>0</v>
      </c>
      <c r="H65" s="756"/>
      <c r="I65" s="535" t="e">
        <f>H65/H64*100</f>
        <v>#DIV/0!</v>
      </c>
      <c r="J65" s="536">
        <f>H65/H$52*100</f>
        <v>0</v>
      </c>
      <c r="K65" s="13"/>
      <c r="L65" s="13"/>
      <c r="M65" s="13"/>
    </row>
    <row r="66" spans="1:14" ht="22.5" customHeight="1">
      <c r="A66" s="910" t="s">
        <v>440</v>
      </c>
      <c r="B66" s="910"/>
      <c r="C66" s="910"/>
      <c r="D66" s="910"/>
      <c r="E66" s="910"/>
      <c r="F66" s="910"/>
      <c r="G66" s="910"/>
      <c r="H66" s="910"/>
      <c r="I66" s="910"/>
      <c r="J66" s="910"/>
      <c r="K66" s="13"/>
      <c r="L66" s="13"/>
      <c r="M66" s="13"/>
    </row>
    <row r="67" spans="1:14" ht="22.5" customHeight="1">
      <c r="A67" s="765"/>
      <c r="B67" s="765"/>
      <c r="C67" s="765"/>
      <c r="D67" s="765"/>
      <c r="E67" s="765"/>
      <c r="F67" s="765"/>
      <c r="G67" s="765"/>
      <c r="H67" s="765"/>
      <c r="I67" s="765"/>
      <c r="J67" s="765"/>
      <c r="K67" s="13"/>
      <c r="L67" s="13"/>
      <c r="M67" s="13"/>
    </row>
    <row r="68" spans="1:14" ht="24" customHeight="1">
      <c r="A68" s="909" t="s">
        <v>527</v>
      </c>
      <c r="B68" s="909"/>
      <c r="C68" s="909"/>
      <c r="D68" s="909"/>
      <c r="E68" s="909"/>
      <c r="F68" s="909"/>
      <c r="G68" s="909"/>
      <c r="H68" s="909"/>
      <c r="I68" s="909"/>
      <c r="J68" s="909"/>
      <c r="K68" s="778"/>
    </row>
    <row r="69" spans="1:14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>
      <c r="N71" s="37"/>
    </row>
    <row r="72" spans="1:14">
      <c r="N72" s="37"/>
    </row>
    <row r="73" spans="1:14">
      <c r="N73" s="37"/>
    </row>
    <row r="74" spans="1:14">
      <c r="N74" s="37"/>
    </row>
    <row r="75" spans="1:14">
      <c r="N75" s="37"/>
    </row>
    <row r="76" spans="1:14">
      <c r="N76" s="37"/>
    </row>
    <row r="77" spans="1:14">
      <c r="M77" s="37"/>
      <c r="N77" s="37"/>
    </row>
    <row r="78" spans="1:14">
      <c r="M78" s="37"/>
      <c r="N78" s="37"/>
    </row>
    <row r="79" spans="1:14">
      <c r="M79" s="37"/>
      <c r="N79" s="37"/>
    </row>
    <row r="80" spans="1:14">
      <c r="M80" s="37"/>
      <c r="N80" s="37"/>
    </row>
    <row r="81" spans="13:14">
      <c r="M81" s="37"/>
      <c r="N81" s="37"/>
    </row>
    <row r="82" spans="13:14">
      <c r="M82" s="37"/>
      <c r="N82" s="37"/>
    </row>
    <row r="83" spans="13:14">
      <c r="M83" s="37"/>
      <c r="N83" s="37"/>
    </row>
    <row r="84" spans="13:14">
      <c r="M84" s="37"/>
      <c r="N84" s="37"/>
    </row>
    <row r="85" spans="13:14">
      <c r="M85" s="37"/>
    </row>
    <row r="86" spans="13:14">
      <c r="M86" s="37"/>
    </row>
    <row r="87" spans="13:14">
      <c r="M87" s="37"/>
    </row>
    <row r="88" spans="13:14">
      <c r="M88" s="37"/>
    </row>
    <row r="89" spans="13:14">
      <c r="M89" s="37"/>
    </row>
    <row r="90" spans="13:14">
      <c r="M90" s="37"/>
    </row>
  </sheetData>
  <mergeCells count="17">
    <mergeCell ref="I3:I4"/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90"/>
  <sheetViews>
    <sheetView view="pageBreakPreview" topLeftCell="A48" zoomScale="80" zoomScaleNormal="100" zoomScaleSheetLayoutView="80" workbookViewId="0">
      <selection activeCell="B64" sqref="B64"/>
    </sheetView>
  </sheetViews>
  <sheetFormatPr defaultRowHeight="16.5"/>
  <cols>
    <col min="1" max="1" width="5.7109375" style="120" customWidth="1"/>
    <col min="2" max="2" width="99.28515625" style="121" customWidth="1"/>
    <col min="3" max="3" width="10.140625" style="121" bestFit="1" customWidth="1"/>
    <col min="4" max="4" width="18.85546875" style="121" customWidth="1"/>
    <col min="5" max="5" width="19" style="126" customWidth="1"/>
    <col min="6" max="6" width="19.5703125" style="120" customWidth="1"/>
    <col min="7" max="7" width="16.7109375" style="121" customWidth="1"/>
    <col min="8" max="255" width="9.140625" style="121"/>
    <col min="256" max="256" width="5.7109375" style="121" customWidth="1"/>
    <col min="257" max="257" width="99.28515625" style="121" customWidth="1"/>
    <col min="258" max="258" width="10.140625" style="121" bestFit="1" customWidth="1"/>
    <col min="259" max="259" width="18.85546875" style="121" customWidth="1"/>
    <col min="260" max="260" width="19" style="121" customWidth="1"/>
    <col min="261" max="261" width="19.5703125" style="121" customWidth="1"/>
    <col min="262" max="511" width="9.140625" style="121"/>
    <col min="512" max="512" width="5.7109375" style="121" customWidth="1"/>
    <col min="513" max="513" width="99.28515625" style="121" customWidth="1"/>
    <col min="514" max="514" width="10.140625" style="121" bestFit="1" customWidth="1"/>
    <col min="515" max="515" width="18.85546875" style="121" customWidth="1"/>
    <col min="516" max="516" width="19" style="121" customWidth="1"/>
    <col min="517" max="517" width="19.5703125" style="121" customWidth="1"/>
    <col min="518" max="767" width="9.140625" style="121"/>
    <col min="768" max="768" width="5.7109375" style="121" customWidth="1"/>
    <col min="769" max="769" width="99.28515625" style="121" customWidth="1"/>
    <col min="770" max="770" width="10.140625" style="121" bestFit="1" customWidth="1"/>
    <col min="771" max="771" width="18.85546875" style="121" customWidth="1"/>
    <col min="772" max="772" width="19" style="121" customWidth="1"/>
    <col min="773" max="773" width="19.5703125" style="121" customWidth="1"/>
    <col min="774" max="1023" width="9.140625" style="121"/>
    <col min="1024" max="1024" width="5.7109375" style="121" customWidth="1"/>
    <col min="1025" max="1025" width="99.28515625" style="121" customWidth="1"/>
    <col min="1026" max="1026" width="10.140625" style="121" bestFit="1" customWidth="1"/>
    <col min="1027" max="1027" width="18.85546875" style="121" customWidth="1"/>
    <col min="1028" max="1028" width="19" style="121" customWidth="1"/>
    <col min="1029" max="1029" width="19.5703125" style="121" customWidth="1"/>
    <col min="1030" max="1279" width="9.140625" style="121"/>
    <col min="1280" max="1280" width="5.7109375" style="121" customWidth="1"/>
    <col min="1281" max="1281" width="99.28515625" style="121" customWidth="1"/>
    <col min="1282" max="1282" width="10.140625" style="121" bestFit="1" customWidth="1"/>
    <col min="1283" max="1283" width="18.85546875" style="121" customWidth="1"/>
    <col min="1284" max="1284" width="19" style="121" customWidth="1"/>
    <col min="1285" max="1285" width="19.5703125" style="121" customWidth="1"/>
    <col min="1286" max="1535" width="9.140625" style="121"/>
    <col min="1536" max="1536" width="5.7109375" style="121" customWidth="1"/>
    <col min="1537" max="1537" width="99.28515625" style="121" customWidth="1"/>
    <col min="1538" max="1538" width="10.140625" style="121" bestFit="1" customWidth="1"/>
    <col min="1539" max="1539" width="18.85546875" style="121" customWidth="1"/>
    <col min="1540" max="1540" width="19" style="121" customWidth="1"/>
    <col min="1541" max="1541" width="19.5703125" style="121" customWidth="1"/>
    <col min="1542" max="1791" width="9.140625" style="121"/>
    <col min="1792" max="1792" width="5.7109375" style="121" customWidth="1"/>
    <col min="1793" max="1793" width="99.28515625" style="121" customWidth="1"/>
    <col min="1794" max="1794" width="10.140625" style="121" bestFit="1" customWidth="1"/>
    <col min="1795" max="1795" width="18.85546875" style="121" customWidth="1"/>
    <col min="1796" max="1796" width="19" style="121" customWidth="1"/>
    <col min="1797" max="1797" width="19.5703125" style="121" customWidth="1"/>
    <col min="1798" max="2047" width="9.140625" style="121"/>
    <col min="2048" max="2048" width="5.7109375" style="121" customWidth="1"/>
    <col min="2049" max="2049" width="99.28515625" style="121" customWidth="1"/>
    <col min="2050" max="2050" width="10.140625" style="121" bestFit="1" customWidth="1"/>
    <col min="2051" max="2051" width="18.85546875" style="121" customWidth="1"/>
    <col min="2052" max="2052" width="19" style="121" customWidth="1"/>
    <col min="2053" max="2053" width="19.5703125" style="121" customWidth="1"/>
    <col min="2054" max="2303" width="9.140625" style="121"/>
    <col min="2304" max="2304" width="5.7109375" style="121" customWidth="1"/>
    <col min="2305" max="2305" width="99.28515625" style="121" customWidth="1"/>
    <col min="2306" max="2306" width="10.140625" style="121" bestFit="1" customWidth="1"/>
    <col min="2307" max="2307" width="18.85546875" style="121" customWidth="1"/>
    <col min="2308" max="2308" width="19" style="121" customWidth="1"/>
    <col min="2309" max="2309" width="19.5703125" style="121" customWidth="1"/>
    <col min="2310" max="2559" width="9.140625" style="121"/>
    <col min="2560" max="2560" width="5.7109375" style="121" customWidth="1"/>
    <col min="2561" max="2561" width="99.28515625" style="121" customWidth="1"/>
    <col min="2562" max="2562" width="10.140625" style="121" bestFit="1" customWidth="1"/>
    <col min="2563" max="2563" width="18.85546875" style="121" customWidth="1"/>
    <col min="2564" max="2564" width="19" style="121" customWidth="1"/>
    <col min="2565" max="2565" width="19.5703125" style="121" customWidth="1"/>
    <col min="2566" max="2815" width="9.140625" style="121"/>
    <col min="2816" max="2816" width="5.7109375" style="121" customWidth="1"/>
    <col min="2817" max="2817" width="99.28515625" style="121" customWidth="1"/>
    <col min="2818" max="2818" width="10.140625" style="121" bestFit="1" customWidth="1"/>
    <col min="2819" max="2819" width="18.85546875" style="121" customWidth="1"/>
    <col min="2820" max="2820" width="19" style="121" customWidth="1"/>
    <col min="2821" max="2821" width="19.5703125" style="121" customWidth="1"/>
    <col min="2822" max="3071" width="9.140625" style="121"/>
    <col min="3072" max="3072" width="5.7109375" style="121" customWidth="1"/>
    <col min="3073" max="3073" width="99.28515625" style="121" customWidth="1"/>
    <col min="3074" max="3074" width="10.140625" style="121" bestFit="1" customWidth="1"/>
    <col min="3075" max="3075" width="18.85546875" style="121" customWidth="1"/>
    <col min="3076" max="3076" width="19" style="121" customWidth="1"/>
    <col min="3077" max="3077" width="19.5703125" style="121" customWidth="1"/>
    <col min="3078" max="3327" width="9.140625" style="121"/>
    <col min="3328" max="3328" width="5.7109375" style="121" customWidth="1"/>
    <col min="3329" max="3329" width="99.28515625" style="121" customWidth="1"/>
    <col min="3330" max="3330" width="10.140625" style="121" bestFit="1" customWidth="1"/>
    <col min="3331" max="3331" width="18.85546875" style="121" customWidth="1"/>
    <col min="3332" max="3332" width="19" style="121" customWidth="1"/>
    <col min="3333" max="3333" width="19.5703125" style="121" customWidth="1"/>
    <col min="3334" max="3583" width="9.140625" style="121"/>
    <col min="3584" max="3584" width="5.7109375" style="121" customWidth="1"/>
    <col min="3585" max="3585" width="99.28515625" style="121" customWidth="1"/>
    <col min="3586" max="3586" width="10.140625" style="121" bestFit="1" customWidth="1"/>
    <col min="3587" max="3587" width="18.85546875" style="121" customWidth="1"/>
    <col min="3588" max="3588" width="19" style="121" customWidth="1"/>
    <col min="3589" max="3589" width="19.5703125" style="121" customWidth="1"/>
    <col min="3590" max="3839" width="9.140625" style="121"/>
    <col min="3840" max="3840" width="5.7109375" style="121" customWidth="1"/>
    <col min="3841" max="3841" width="99.28515625" style="121" customWidth="1"/>
    <col min="3842" max="3842" width="10.140625" style="121" bestFit="1" customWidth="1"/>
    <col min="3843" max="3843" width="18.85546875" style="121" customWidth="1"/>
    <col min="3844" max="3844" width="19" style="121" customWidth="1"/>
    <col min="3845" max="3845" width="19.5703125" style="121" customWidth="1"/>
    <col min="3846" max="4095" width="9.140625" style="121"/>
    <col min="4096" max="4096" width="5.7109375" style="121" customWidth="1"/>
    <col min="4097" max="4097" width="99.28515625" style="121" customWidth="1"/>
    <col min="4098" max="4098" width="10.140625" style="121" bestFit="1" customWidth="1"/>
    <col min="4099" max="4099" width="18.85546875" style="121" customWidth="1"/>
    <col min="4100" max="4100" width="19" style="121" customWidth="1"/>
    <col min="4101" max="4101" width="19.5703125" style="121" customWidth="1"/>
    <col min="4102" max="4351" width="9.140625" style="121"/>
    <col min="4352" max="4352" width="5.7109375" style="121" customWidth="1"/>
    <col min="4353" max="4353" width="99.28515625" style="121" customWidth="1"/>
    <col min="4354" max="4354" width="10.140625" style="121" bestFit="1" customWidth="1"/>
    <col min="4355" max="4355" width="18.85546875" style="121" customWidth="1"/>
    <col min="4356" max="4356" width="19" style="121" customWidth="1"/>
    <col min="4357" max="4357" width="19.5703125" style="121" customWidth="1"/>
    <col min="4358" max="4607" width="9.140625" style="121"/>
    <col min="4608" max="4608" width="5.7109375" style="121" customWidth="1"/>
    <col min="4609" max="4609" width="99.28515625" style="121" customWidth="1"/>
    <col min="4610" max="4610" width="10.140625" style="121" bestFit="1" customWidth="1"/>
    <col min="4611" max="4611" width="18.85546875" style="121" customWidth="1"/>
    <col min="4612" max="4612" width="19" style="121" customWidth="1"/>
    <col min="4613" max="4613" width="19.5703125" style="121" customWidth="1"/>
    <col min="4614" max="4863" width="9.140625" style="121"/>
    <col min="4864" max="4864" width="5.7109375" style="121" customWidth="1"/>
    <col min="4865" max="4865" width="99.28515625" style="121" customWidth="1"/>
    <col min="4866" max="4866" width="10.140625" style="121" bestFit="1" customWidth="1"/>
    <col min="4867" max="4867" width="18.85546875" style="121" customWidth="1"/>
    <col min="4868" max="4868" width="19" style="121" customWidth="1"/>
    <col min="4869" max="4869" width="19.5703125" style="121" customWidth="1"/>
    <col min="4870" max="5119" width="9.140625" style="121"/>
    <col min="5120" max="5120" width="5.7109375" style="121" customWidth="1"/>
    <col min="5121" max="5121" width="99.28515625" style="121" customWidth="1"/>
    <col min="5122" max="5122" width="10.140625" style="121" bestFit="1" customWidth="1"/>
    <col min="5123" max="5123" width="18.85546875" style="121" customWidth="1"/>
    <col min="5124" max="5124" width="19" style="121" customWidth="1"/>
    <col min="5125" max="5125" width="19.5703125" style="121" customWidth="1"/>
    <col min="5126" max="5375" width="9.140625" style="121"/>
    <col min="5376" max="5376" width="5.7109375" style="121" customWidth="1"/>
    <col min="5377" max="5377" width="99.28515625" style="121" customWidth="1"/>
    <col min="5378" max="5378" width="10.140625" style="121" bestFit="1" customWidth="1"/>
    <col min="5379" max="5379" width="18.85546875" style="121" customWidth="1"/>
    <col min="5380" max="5380" width="19" style="121" customWidth="1"/>
    <col min="5381" max="5381" width="19.5703125" style="121" customWidth="1"/>
    <col min="5382" max="5631" width="9.140625" style="121"/>
    <col min="5632" max="5632" width="5.7109375" style="121" customWidth="1"/>
    <col min="5633" max="5633" width="99.28515625" style="121" customWidth="1"/>
    <col min="5634" max="5634" width="10.140625" style="121" bestFit="1" customWidth="1"/>
    <col min="5635" max="5635" width="18.85546875" style="121" customWidth="1"/>
    <col min="5636" max="5636" width="19" style="121" customWidth="1"/>
    <col min="5637" max="5637" width="19.5703125" style="121" customWidth="1"/>
    <col min="5638" max="5887" width="9.140625" style="121"/>
    <col min="5888" max="5888" width="5.7109375" style="121" customWidth="1"/>
    <col min="5889" max="5889" width="99.28515625" style="121" customWidth="1"/>
    <col min="5890" max="5890" width="10.140625" style="121" bestFit="1" customWidth="1"/>
    <col min="5891" max="5891" width="18.85546875" style="121" customWidth="1"/>
    <col min="5892" max="5892" width="19" style="121" customWidth="1"/>
    <col min="5893" max="5893" width="19.5703125" style="121" customWidth="1"/>
    <col min="5894" max="6143" width="9.140625" style="121"/>
    <col min="6144" max="6144" width="5.7109375" style="121" customWidth="1"/>
    <col min="6145" max="6145" width="99.28515625" style="121" customWidth="1"/>
    <col min="6146" max="6146" width="10.140625" style="121" bestFit="1" customWidth="1"/>
    <col min="6147" max="6147" width="18.85546875" style="121" customWidth="1"/>
    <col min="6148" max="6148" width="19" style="121" customWidth="1"/>
    <col min="6149" max="6149" width="19.5703125" style="121" customWidth="1"/>
    <col min="6150" max="6399" width="9.140625" style="121"/>
    <col min="6400" max="6400" width="5.7109375" style="121" customWidth="1"/>
    <col min="6401" max="6401" width="99.28515625" style="121" customWidth="1"/>
    <col min="6402" max="6402" width="10.140625" style="121" bestFit="1" customWidth="1"/>
    <col min="6403" max="6403" width="18.85546875" style="121" customWidth="1"/>
    <col min="6404" max="6404" width="19" style="121" customWidth="1"/>
    <col min="6405" max="6405" width="19.5703125" style="121" customWidth="1"/>
    <col min="6406" max="6655" width="9.140625" style="121"/>
    <col min="6656" max="6656" width="5.7109375" style="121" customWidth="1"/>
    <col min="6657" max="6657" width="99.28515625" style="121" customWidth="1"/>
    <col min="6658" max="6658" width="10.140625" style="121" bestFit="1" customWidth="1"/>
    <col min="6659" max="6659" width="18.85546875" style="121" customWidth="1"/>
    <col min="6660" max="6660" width="19" style="121" customWidth="1"/>
    <col min="6661" max="6661" width="19.5703125" style="121" customWidth="1"/>
    <col min="6662" max="6911" width="9.140625" style="121"/>
    <col min="6912" max="6912" width="5.7109375" style="121" customWidth="1"/>
    <col min="6913" max="6913" width="99.28515625" style="121" customWidth="1"/>
    <col min="6914" max="6914" width="10.140625" style="121" bestFit="1" customWidth="1"/>
    <col min="6915" max="6915" width="18.85546875" style="121" customWidth="1"/>
    <col min="6916" max="6916" width="19" style="121" customWidth="1"/>
    <col min="6917" max="6917" width="19.5703125" style="121" customWidth="1"/>
    <col min="6918" max="7167" width="9.140625" style="121"/>
    <col min="7168" max="7168" width="5.7109375" style="121" customWidth="1"/>
    <col min="7169" max="7169" width="99.28515625" style="121" customWidth="1"/>
    <col min="7170" max="7170" width="10.140625" style="121" bestFit="1" customWidth="1"/>
    <col min="7171" max="7171" width="18.85546875" style="121" customWidth="1"/>
    <col min="7172" max="7172" width="19" style="121" customWidth="1"/>
    <col min="7173" max="7173" width="19.5703125" style="121" customWidth="1"/>
    <col min="7174" max="7423" width="9.140625" style="121"/>
    <col min="7424" max="7424" width="5.7109375" style="121" customWidth="1"/>
    <col min="7425" max="7425" width="99.28515625" style="121" customWidth="1"/>
    <col min="7426" max="7426" width="10.140625" style="121" bestFit="1" customWidth="1"/>
    <col min="7427" max="7427" width="18.85546875" style="121" customWidth="1"/>
    <col min="7428" max="7428" width="19" style="121" customWidth="1"/>
    <col min="7429" max="7429" width="19.5703125" style="121" customWidth="1"/>
    <col min="7430" max="7679" width="9.140625" style="121"/>
    <col min="7680" max="7680" width="5.7109375" style="121" customWidth="1"/>
    <col min="7681" max="7681" width="99.28515625" style="121" customWidth="1"/>
    <col min="7682" max="7682" width="10.140625" style="121" bestFit="1" customWidth="1"/>
    <col min="7683" max="7683" width="18.85546875" style="121" customWidth="1"/>
    <col min="7684" max="7684" width="19" style="121" customWidth="1"/>
    <col min="7685" max="7685" width="19.5703125" style="121" customWidth="1"/>
    <col min="7686" max="7935" width="9.140625" style="121"/>
    <col min="7936" max="7936" width="5.7109375" style="121" customWidth="1"/>
    <col min="7937" max="7937" width="99.28515625" style="121" customWidth="1"/>
    <col min="7938" max="7938" width="10.140625" style="121" bestFit="1" customWidth="1"/>
    <col min="7939" max="7939" width="18.85546875" style="121" customWidth="1"/>
    <col min="7940" max="7940" width="19" style="121" customWidth="1"/>
    <col min="7941" max="7941" width="19.5703125" style="121" customWidth="1"/>
    <col min="7942" max="8191" width="9.140625" style="121"/>
    <col min="8192" max="8192" width="5.7109375" style="121" customWidth="1"/>
    <col min="8193" max="8193" width="99.28515625" style="121" customWidth="1"/>
    <col min="8194" max="8194" width="10.140625" style="121" bestFit="1" customWidth="1"/>
    <col min="8195" max="8195" width="18.85546875" style="121" customWidth="1"/>
    <col min="8196" max="8196" width="19" style="121" customWidth="1"/>
    <col min="8197" max="8197" width="19.5703125" style="121" customWidth="1"/>
    <col min="8198" max="8447" width="9.140625" style="121"/>
    <col min="8448" max="8448" width="5.7109375" style="121" customWidth="1"/>
    <col min="8449" max="8449" width="99.28515625" style="121" customWidth="1"/>
    <col min="8450" max="8450" width="10.140625" style="121" bestFit="1" customWidth="1"/>
    <col min="8451" max="8451" width="18.85546875" style="121" customWidth="1"/>
    <col min="8452" max="8452" width="19" style="121" customWidth="1"/>
    <col min="8453" max="8453" width="19.5703125" style="121" customWidth="1"/>
    <col min="8454" max="8703" width="9.140625" style="121"/>
    <col min="8704" max="8704" width="5.7109375" style="121" customWidth="1"/>
    <col min="8705" max="8705" width="99.28515625" style="121" customWidth="1"/>
    <col min="8706" max="8706" width="10.140625" style="121" bestFit="1" customWidth="1"/>
    <col min="8707" max="8707" width="18.85546875" style="121" customWidth="1"/>
    <col min="8708" max="8708" width="19" style="121" customWidth="1"/>
    <col min="8709" max="8709" width="19.5703125" style="121" customWidth="1"/>
    <col min="8710" max="8959" width="9.140625" style="121"/>
    <col min="8960" max="8960" width="5.7109375" style="121" customWidth="1"/>
    <col min="8961" max="8961" width="99.28515625" style="121" customWidth="1"/>
    <col min="8962" max="8962" width="10.140625" style="121" bestFit="1" customWidth="1"/>
    <col min="8963" max="8963" width="18.85546875" style="121" customWidth="1"/>
    <col min="8964" max="8964" width="19" style="121" customWidth="1"/>
    <col min="8965" max="8965" width="19.5703125" style="121" customWidth="1"/>
    <col min="8966" max="9215" width="9.140625" style="121"/>
    <col min="9216" max="9216" width="5.7109375" style="121" customWidth="1"/>
    <col min="9217" max="9217" width="99.28515625" style="121" customWidth="1"/>
    <col min="9218" max="9218" width="10.140625" style="121" bestFit="1" customWidth="1"/>
    <col min="9219" max="9219" width="18.85546875" style="121" customWidth="1"/>
    <col min="9220" max="9220" width="19" style="121" customWidth="1"/>
    <col min="9221" max="9221" width="19.5703125" style="121" customWidth="1"/>
    <col min="9222" max="9471" width="9.140625" style="121"/>
    <col min="9472" max="9472" width="5.7109375" style="121" customWidth="1"/>
    <col min="9473" max="9473" width="99.28515625" style="121" customWidth="1"/>
    <col min="9474" max="9474" width="10.140625" style="121" bestFit="1" customWidth="1"/>
    <col min="9475" max="9475" width="18.85546875" style="121" customWidth="1"/>
    <col min="9476" max="9476" width="19" style="121" customWidth="1"/>
    <col min="9477" max="9477" width="19.5703125" style="121" customWidth="1"/>
    <col min="9478" max="9727" width="9.140625" style="121"/>
    <col min="9728" max="9728" width="5.7109375" style="121" customWidth="1"/>
    <col min="9729" max="9729" width="99.28515625" style="121" customWidth="1"/>
    <col min="9730" max="9730" width="10.140625" style="121" bestFit="1" customWidth="1"/>
    <col min="9731" max="9731" width="18.85546875" style="121" customWidth="1"/>
    <col min="9732" max="9732" width="19" style="121" customWidth="1"/>
    <col min="9733" max="9733" width="19.5703125" style="121" customWidth="1"/>
    <col min="9734" max="9983" width="9.140625" style="121"/>
    <col min="9984" max="9984" width="5.7109375" style="121" customWidth="1"/>
    <col min="9985" max="9985" width="99.28515625" style="121" customWidth="1"/>
    <col min="9986" max="9986" width="10.140625" style="121" bestFit="1" customWidth="1"/>
    <col min="9987" max="9987" width="18.85546875" style="121" customWidth="1"/>
    <col min="9988" max="9988" width="19" style="121" customWidth="1"/>
    <col min="9989" max="9989" width="19.5703125" style="121" customWidth="1"/>
    <col min="9990" max="10239" width="9.140625" style="121"/>
    <col min="10240" max="10240" width="5.7109375" style="121" customWidth="1"/>
    <col min="10241" max="10241" width="99.28515625" style="121" customWidth="1"/>
    <col min="10242" max="10242" width="10.140625" style="121" bestFit="1" customWidth="1"/>
    <col min="10243" max="10243" width="18.85546875" style="121" customWidth="1"/>
    <col min="10244" max="10244" width="19" style="121" customWidth="1"/>
    <col min="10245" max="10245" width="19.5703125" style="121" customWidth="1"/>
    <col min="10246" max="10495" width="9.140625" style="121"/>
    <col min="10496" max="10496" width="5.7109375" style="121" customWidth="1"/>
    <col min="10497" max="10497" width="99.28515625" style="121" customWidth="1"/>
    <col min="10498" max="10498" width="10.140625" style="121" bestFit="1" customWidth="1"/>
    <col min="10499" max="10499" width="18.85546875" style="121" customWidth="1"/>
    <col min="10500" max="10500" width="19" style="121" customWidth="1"/>
    <col min="10501" max="10501" width="19.5703125" style="121" customWidth="1"/>
    <col min="10502" max="10751" width="9.140625" style="121"/>
    <col min="10752" max="10752" width="5.7109375" style="121" customWidth="1"/>
    <col min="10753" max="10753" width="99.28515625" style="121" customWidth="1"/>
    <col min="10754" max="10754" width="10.140625" style="121" bestFit="1" customWidth="1"/>
    <col min="10755" max="10755" width="18.85546875" style="121" customWidth="1"/>
    <col min="10756" max="10756" width="19" style="121" customWidth="1"/>
    <col min="10757" max="10757" width="19.5703125" style="121" customWidth="1"/>
    <col min="10758" max="11007" width="9.140625" style="121"/>
    <col min="11008" max="11008" width="5.7109375" style="121" customWidth="1"/>
    <col min="11009" max="11009" width="99.28515625" style="121" customWidth="1"/>
    <col min="11010" max="11010" width="10.140625" style="121" bestFit="1" customWidth="1"/>
    <col min="11011" max="11011" width="18.85546875" style="121" customWidth="1"/>
    <col min="11012" max="11012" width="19" style="121" customWidth="1"/>
    <col min="11013" max="11013" width="19.5703125" style="121" customWidth="1"/>
    <col min="11014" max="11263" width="9.140625" style="121"/>
    <col min="11264" max="11264" width="5.7109375" style="121" customWidth="1"/>
    <col min="11265" max="11265" width="99.28515625" style="121" customWidth="1"/>
    <col min="11266" max="11266" width="10.140625" style="121" bestFit="1" customWidth="1"/>
    <col min="11267" max="11267" width="18.85546875" style="121" customWidth="1"/>
    <col min="11268" max="11268" width="19" style="121" customWidth="1"/>
    <col min="11269" max="11269" width="19.5703125" style="121" customWidth="1"/>
    <col min="11270" max="11519" width="9.140625" style="121"/>
    <col min="11520" max="11520" width="5.7109375" style="121" customWidth="1"/>
    <col min="11521" max="11521" width="99.28515625" style="121" customWidth="1"/>
    <col min="11522" max="11522" width="10.140625" style="121" bestFit="1" customWidth="1"/>
    <col min="11523" max="11523" width="18.85546875" style="121" customWidth="1"/>
    <col min="11524" max="11524" width="19" style="121" customWidth="1"/>
    <col min="11525" max="11525" width="19.5703125" style="121" customWidth="1"/>
    <col min="11526" max="11775" width="9.140625" style="121"/>
    <col min="11776" max="11776" width="5.7109375" style="121" customWidth="1"/>
    <col min="11777" max="11777" width="99.28515625" style="121" customWidth="1"/>
    <col min="11778" max="11778" width="10.140625" style="121" bestFit="1" customWidth="1"/>
    <col min="11779" max="11779" width="18.85546875" style="121" customWidth="1"/>
    <col min="11780" max="11780" width="19" style="121" customWidth="1"/>
    <col min="11781" max="11781" width="19.5703125" style="121" customWidth="1"/>
    <col min="11782" max="12031" width="9.140625" style="121"/>
    <col min="12032" max="12032" width="5.7109375" style="121" customWidth="1"/>
    <col min="12033" max="12033" width="99.28515625" style="121" customWidth="1"/>
    <col min="12034" max="12034" width="10.140625" style="121" bestFit="1" customWidth="1"/>
    <col min="12035" max="12035" width="18.85546875" style="121" customWidth="1"/>
    <col min="12036" max="12036" width="19" style="121" customWidth="1"/>
    <col min="12037" max="12037" width="19.5703125" style="121" customWidth="1"/>
    <col min="12038" max="12287" width="9.140625" style="121"/>
    <col min="12288" max="12288" width="5.7109375" style="121" customWidth="1"/>
    <col min="12289" max="12289" width="99.28515625" style="121" customWidth="1"/>
    <col min="12290" max="12290" width="10.140625" style="121" bestFit="1" customWidth="1"/>
    <col min="12291" max="12291" width="18.85546875" style="121" customWidth="1"/>
    <col min="12292" max="12292" width="19" style="121" customWidth="1"/>
    <col min="12293" max="12293" width="19.5703125" style="121" customWidth="1"/>
    <col min="12294" max="12543" width="9.140625" style="121"/>
    <col min="12544" max="12544" width="5.7109375" style="121" customWidth="1"/>
    <col min="12545" max="12545" width="99.28515625" style="121" customWidth="1"/>
    <col min="12546" max="12546" width="10.140625" style="121" bestFit="1" customWidth="1"/>
    <col min="12547" max="12547" width="18.85546875" style="121" customWidth="1"/>
    <col min="12548" max="12548" width="19" style="121" customWidth="1"/>
    <col min="12549" max="12549" width="19.5703125" style="121" customWidth="1"/>
    <col min="12550" max="12799" width="9.140625" style="121"/>
    <col min="12800" max="12800" width="5.7109375" style="121" customWidth="1"/>
    <col min="12801" max="12801" width="99.28515625" style="121" customWidth="1"/>
    <col min="12802" max="12802" width="10.140625" style="121" bestFit="1" customWidth="1"/>
    <col min="12803" max="12803" width="18.85546875" style="121" customWidth="1"/>
    <col min="12804" max="12804" width="19" style="121" customWidth="1"/>
    <col min="12805" max="12805" width="19.5703125" style="121" customWidth="1"/>
    <col min="12806" max="13055" width="9.140625" style="121"/>
    <col min="13056" max="13056" width="5.7109375" style="121" customWidth="1"/>
    <col min="13057" max="13057" width="99.28515625" style="121" customWidth="1"/>
    <col min="13058" max="13058" width="10.140625" style="121" bestFit="1" customWidth="1"/>
    <col min="13059" max="13059" width="18.85546875" style="121" customWidth="1"/>
    <col min="13060" max="13060" width="19" style="121" customWidth="1"/>
    <col min="13061" max="13061" width="19.5703125" style="121" customWidth="1"/>
    <col min="13062" max="13311" width="9.140625" style="121"/>
    <col min="13312" max="13312" width="5.7109375" style="121" customWidth="1"/>
    <col min="13313" max="13313" width="99.28515625" style="121" customWidth="1"/>
    <col min="13314" max="13314" width="10.140625" style="121" bestFit="1" customWidth="1"/>
    <col min="13315" max="13315" width="18.85546875" style="121" customWidth="1"/>
    <col min="13316" max="13316" width="19" style="121" customWidth="1"/>
    <col min="13317" max="13317" width="19.5703125" style="121" customWidth="1"/>
    <col min="13318" max="13567" width="9.140625" style="121"/>
    <col min="13568" max="13568" width="5.7109375" style="121" customWidth="1"/>
    <col min="13569" max="13569" width="99.28515625" style="121" customWidth="1"/>
    <col min="13570" max="13570" width="10.140625" style="121" bestFit="1" customWidth="1"/>
    <col min="13571" max="13571" width="18.85546875" style="121" customWidth="1"/>
    <col min="13572" max="13572" width="19" style="121" customWidth="1"/>
    <col min="13573" max="13573" width="19.5703125" style="121" customWidth="1"/>
    <col min="13574" max="13823" width="9.140625" style="121"/>
    <col min="13824" max="13824" width="5.7109375" style="121" customWidth="1"/>
    <col min="13825" max="13825" width="99.28515625" style="121" customWidth="1"/>
    <col min="13826" max="13826" width="10.140625" style="121" bestFit="1" customWidth="1"/>
    <col min="13827" max="13827" width="18.85546875" style="121" customWidth="1"/>
    <col min="13828" max="13828" width="19" style="121" customWidth="1"/>
    <col min="13829" max="13829" width="19.5703125" style="121" customWidth="1"/>
    <col min="13830" max="14079" width="9.140625" style="121"/>
    <col min="14080" max="14080" width="5.7109375" style="121" customWidth="1"/>
    <col min="14081" max="14081" width="99.28515625" style="121" customWidth="1"/>
    <col min="14082" max="14082" width="10.140625" style="121" bestFit="1" customWidth="1"/>
    <col min="14083" max="14083" width="18.85546875" style="121" customWidth="1"/>
    <col min="14084" max="14084" width="19" style="121" customWidth="1"/>
    <col min="14085" max="14085" width="19.5703125" style="121" customWidth="1"/>
    <col min="14086" max="14335" width="9.140625" style="121"/>
    <col min="14336" max="14336" width="5.7109375" style="121" customWidth="1"/>
    <col min="14337" max="14337" width="99.28515625" style="121" customWidth="1"/>
    <col min="14338" max="14338" width="10.140625" style="121" bestFit="1" customWidth="1"/>
    <col min="14339" max="14339" width="18.85546875" style="121" customWidth="1"/>
    <col min="14340" max="14340" width="19" style="121" customWidth="1"/>
    <col min="14341" max="14341" width="19.5703125" style="121" customWidth="1"/>
    <col min="14342" max="14591" width="9.140625" style="121"/>
    <col min="14592" max="14592" width="5.7109375" style="121" customWidth="1"/>
    <col min="14593" max="14593" width="99.28515625" style="121" customWidth="1"/>
    <col min="14594" max="14594" width="10.140625" style="121" bestFit="1" customWidth="1"/>
    <col min="14595" max="14595" width="18.85546875" style="121" customWidth="1"/>
    <col min="14596" max="14596" width="19" style="121" customWidth="1"/>
    <col min="14597" max="14597" width="19.5703125" style="121" customWidth="1"/>
    <col min="14598" max="14847" width="9.140625" style="121"/>
    <col min="14848" max="14848" width="5.7109375" style="121" customWidth="1"/>
    <col min="14849" max="14849" width="99.28515625" style="121" customWidth="1"/>
    <col min="14850" max="14850" width="10.140625" style="121" bestFit="1" customWidth="1"/>
    <col min="14851" max="14851" width="18.85546875" style="121" customWidth="1"/>
    <col min="14852" max="14852" width="19" style="121" customWidth="1"/>
    <col min="14853" max="14853" width="19.5703125" style="121" customWidth="1"/>
    <col min="14854" max="15103" width="9.140625" style="121"/>
    <col min="15104" max="15104" width="5.7109375" style="121" customWidth="1"/>
    <col min="15105" max="15105" width="99.28515625" style="121" customWidth="1"/>
    <col min="15106" max="15106" width="10.140625" style="121" bestFit="1" customWidth="1"/>
    <col min="15107" max="15107" width="18.85546875" style="121" customWidth="1"/>
    <col min="15108" max="15108" width="19" style="121" customWidth="1"/>
    <col min="15109" max="15109" width="19.5703125" style="121" customWidth="1"/>
    <col min="15110" max="15359" width="9.140625" style="121"/>
    <col min="15360" max="15360" width="5.7109375" style="121" customWidth="1"/>
    <col min="15361" max="15361" width="99.28515625" style="121" customWidth="1"/>
    <col min="15362" max="15362" width="10.140625" style="121" bestFit="1" customWidth="1"/>
    <col min="15363" max="15363" width="18.85546875" style="121" customWidth="1"/>
    <col min="15364" max="15364" width="19" style="121" customWidth="1"/>
    <col min="15365" max="15365" width="19.5703125" style="121" customWidth="1"/>
    <col min="15366" max="15615" width="9.140625" style="121"/>
    <col min="15616" max="15616" width="5.7109375" style="121" customWidth="1"/>
    <col min="15617" max="15617" width="99.28515625" style="121" customWidth="1"/>
    <col min="15618" max="15618" width="10.140625" style="121" bestFit="1" customWidth="1"/>
    <col min="15619" max="15619" width="18.85546875" style="121" customWidth="1"/>
    <col min="15620" max="15620" width="19" style="121" customWidth="1"/>
    <col min="15621" max="15621" width="19.5703125" style="121" customWidth="1"/>
    <col min="15622" max="15871" width="9.140625" style="121"/>
    <col min="15872" max="15872" width="5.7109375" style="121" customWidth="1"/>
    <col min="15873" max="15873" width="99.28515625" style="121" customWidth="1"/>
    <col min="15874" max="15874" width="10.140625" style="121" bestFit="1" customWidth="1"/>
    <col min="15875" max="15875" width="18.85546875" style="121" customWidth="1"/>
    <col min="15876" max="15876" width="19" style="121" customWidth="1"/>
    <col min="15877" max="15877" width="19.5703125" style="121" customWidth="1"/>
    <col min="15878" max="16127" width="9.140625" style="121"/>
    <col min="16128" max="16128" width="5.7109375" style="121" customWidth="1"/>
    <col min="16129" max="16129" width="99.28515625" style="121" customWidth="1"/>
    <col min="16130" max="16130" width="10.140625" style="121" bestFit="1" customWidth="1"/>
    <col min="16131" max="16131" width="18.85546875" style="121" customWidth="1"/>
    <col min="16132" max="16132" width="19" style="121" customWidth="1"/>
    <col min="16133" max="16133" width="19.5703125" style="121" customWidth="1"/>
    <col min="16134" max="16384" width="9.140625" style="121"/>
  </cols>
  <sheetData>
    <row r="1" spans="1:6" ht="20.25" customHeight="1">
      <c r="B1" s="944" t="s">
        <v>183</v>
      </c>
      <c r="C1" s="944"/>
      <c r="D1" s="944"/>
      <c r="E1" s="944"/>
      <c r="F1" s="944"/>
    </row>
    <row r="2" spans="1:6" ht="14.25" customHeight="1" thickBot="1">
      <c r="E2" s="945" t="s">
        <v>184</v>
      </c>
      <c r="F2" s="945"/>
    </row>
    <row r="3" spans="1:6" ht="39" thickBot="1">
      <c r="A3" s="946"/>
      <c r="B3" s="948" t="s">
        <v>66</v>
      </c>
      <c r="C3" s="950" t="s">
        <v>63</v>
      </c>
      <c r="D3" s="951"/>
      <c r="E3" s="952"/>
      <c r="F3" s="127" t="s">
        <v>145</v>
      </c>
    </row>
    <row r="4" spans="1:6" ht="15.75" customHeight="1" thickBot="1">
      <c r="A4" s="947"/>
      <c r="B4" s="949"/>
      <c r="C4" s="128" t="s">
        <v>39</v>
      </c>
      <c r="D4" s="122" t="s">
        <v>484</v>
      </c>
      <c r="E4" s="122" t="s">
        <v>472</v>
      </c>
      <c r="F4" s="123" t="s">
        <v>417</v>
      </c>
    </row>
    <row r="5" spans="1:6" ht="19.5" customHeight="1">
      <c r="A5" s="934" t="s">
        <v>55</v>
      </c>
      <c r="B5" s="129" t="s">
        <v>324</v>
      </c>
      <c r="C5" s="130" t="s">
        <v>185</v>
      </c>
      <c r="D5" s="547">
        <v>40</v>
      </c>
      <c r="E5" s="130">
        <v>43</v>
      </c>
      <c r="F5" s="132">
        <v>18</v>
      </c>
    </row>
    <row r="6" spans="1:6" ht="18" customHeight="1">
      <c r="A6" s="934"/>
      <c r="B6" s="133" t="s">
        <v>186</v>
      </c>
      <c r="C6" s="131"/>
      <c r="D6" s="548"/>
      <c r="E6" s="131"/>
      <c r="F6" s="134"/>
    </row>
    <row r="7" spans="1:6" ht="18" customHeight="1">
      <c r="A7" s="934"/>
      <c r="B7" s="135" t="s">
        <v>187</v>
      </c>
      <c r="C7" s="131" t="s">
        <v>28</v>
      </c>
      <c r="D7" s="549">
        <v>10117</v>
      </c>
      <c r="E7" s="125">
        <v>11177</v>
      </c>
      <c r="F7" s="136">
        <v>2228</v>
      </c>
    </row>
    <row r="8" spans="1:6">
      <c r="A8" s="934"/>
      <c r="B8" s="135" t="s">
        <v>188</v>
      </c>
      <c r="C8" s="131" t="s">
        <v>28</v>
      </c>
      <c r="D8" s="549">
        <v>10053</v>
      </c>
      <c r="E8" s="125">
        <v>11138</v>
      </c>
      <c r="F8" s="137"/>
    </row>
    <row r="9" spans="1:6">
      <c r="A9" s="934"/>
      <c r="B9" s="135" t="s">
        <v>189</v>
      </c>
      <c r="C9" s="131" t="s">
        <v>28</v>
      </c>
      <c r="D9" s="549">
        <v>9064</v>
      </c>
      <c r="E9" s="125">
        <v>9983</v>
      </c>
      <c r="F9" s="137"/>
    </row>
    <row r="10" spans="1:6" ht="20.25" thickBot="1">
      <c r="A10" s="934"/>
      <c r="B10" s="135" t="s">
        <v>345</v>
      </c>
      <c r="C10" s="138" t="s">
        <v>28</v>
      </c>
      <c r="D10" s="550" t="s">
        <v>485</v>
      </c>
      <c r="E10" s="139" t="s">
        <v>486</v>
      </c>
      <c r="F10" s="140"/>
    </row>
    <row r="11" spans="1:6">
      <c r="A11" s="943"/>
      <c r="B11" s="141" t="s">
        <v>308</v>
      </c>
      <c r="C11" s="132" t="s">
        <v>190</v>
      </c>
      <c r="D11" s="551" t="s">
        <v>487</v>
      </c>
      <c r="E11" s="142" t="s">
        <v>488</v>
      </c>
      <c r="F11" s="143" t="s">
        <v>445</v>
      </c>
    </row>
    <row r="12" spans="1:6" ht="15.75" customHeight="1">
      <c r="A12" s="943"/>
      <c r="B12" s="144" t="s">
        <v>191</v>
      </c>
      <c r="C12" s="132" t="s">
        <v>185</v>
      </c>
      <c r="D12" s="551">
        <v>30</v>
      </c>
      <c r="E12" s="142">
        <v>30</v>
      </c>
      <c r="F12" s="137"/>
    </row>
    <row r="13" spans="1:6" ht="19.5" hidden="1">
      <c r="A13" s="943"/>
      <c r="B13" s="144" t="s">
        <v>192</v>
      </c>
      <c r="C13" s="132" t="s">
        <v>185</v>
      </c>
      <c r="D13" s="551">
        <v>0</v>
      </c>
      <c r="E13" s="142">
        <v>0</v>
      </c>
      <c r="F13" s="137"/>
    </row>
    <row r="14" spans="1:6">
      <c r="A14" s="943"/>
      <c r="B14" s="144" t="s">
        <v>193</v>
      </c>
      <c r="C14" s="132" t="s">
        <v>185</v>
      </c>
      <c r="D14" s="551">
        <v>2</v>
      </c>
      <c r="E14" s="142">
        <v>2</v>
      </c>
      <c r="F14" s="137"/>
    </row>
    <row r="15" spans="1:6">
      <c r="A15" s="943"/>
      <c r="B15" s="144" t="s">
        <v>194</v>
      </c>
      <c r="C15" s="132" t="s">
        <v>185</v>
      </c>
      <c r="D15" s="551">
        <v>6</v>
      </c>
      <c r="E15" s="142">
        <v>6</v>
      </c>
      <c r="F15" s="137"/>
    </row>
    <row r="16" spans="1:6">
      <c r="A16" s="943"/>
      <c r="B16" s="144" t="s">
        <v>195</v>
      </c>
      <c r="C16" s="132" t="s">
        <v>185</v>
      </c>
      <c r="D16" s="551">
        <v>1</v>
      </c>
      <c r="E16" s="142">
        <v>1</v>
      </c>
      <c r="F16" s="137"/>
    </row>
    <row r="17" spans="1:6" hidden="1">
      <c r="A17" s="943"/>
      <c r="B17" s="144" t="s">
        <v>196</v>
      </c>
      <c r="C17" s="132" t="s">
        <v>185</v>
      </c>
      <c r="D17" s="551">
        <v>1</v>
      </c>
      <c r="E17" s="142">
        <v>1</v>
      </c>
      <c r="F17" s="137"/>
    </row>
    <row r="18" spans="1:6" ht="17.25" thickBot="1">
      <c r="A18" s="943"/>
      <c r="B18" s="144" t="s">
        <v>197</v>
      </c>
      <c r="C18" s="132" t="s">
        <v>185</v>
      </c>
      <c r="D18" s="552">
        <v>3</v>
      </c>
      <c r="E18" s="145">
        <v>3</v>
      </c>
      <c r="F18" s="137"/>
    </row>
    <row r="19" spans="1:6">
      <c r="A19" s="943"/>
      <c r="B19" s="205" t="s">
        <v>198</v>
      </c>
      <c r="C19" s="386"/>
      <c r="D19" s="387"/>
      <c r="E19" s="387"/>
      <c r="F19" s="388"/>
    </row>
    <row r="20" spans="1:6" ht="21" customHeight="1">
      <c r="A20" s="943"/>
      <c r="B20" s="146" t="s">
        <v>199</v>
      </c>
      <c r="C20" s="132" t="s">
        <v>185</v>
      </c>
      <c r="D20" s="147">
        <v>1</v>
      </c>
      <c r="E20" s="147">
        <v>1</v>
      </c>
      <c r="F20" s="137"/>
    </row>
    <row r="21" spans="1:6" ht="17.25" thickBot="1">
      <c r="A21" s="943"/>
      <c r="B21" s="144" t="s">
        <v>200</v>
      </c>
      <c r="C21" s="132" t="s">
        <v>185</v>
      </c>
      <c r="D21" s="148" t="s">
        <v>201</v>
      </c>
      <c r="E21" s="149" t="s">
        <v>201</v>
      </c>
      <c r="F21" s="137"/>
    </row>
    <row r="22" spans="1:6">
      <c r="A22" s="943"/>
      <c r="B22" s="205" t="s">
        <v>202</v>
      </c>
      <c r="C22" s="386"/>
      <c r="D22" s="389"/>
      <c r="E22" s="389"/>
      <c r="F22" s="388"/>
    </row>
    <row r="23" spans="1:6" ht="33.75" customHeight="1" thickBot="1">
      <c r="A23" s="943"/>
      <c r="B23" s="150" t="s">
        <v>203</v>
      </c>
      <c r="C23" s="406" t="s">
        <v>185</v>
      </c>
      <c r="D23" s="149" t="s">
        <v>204</v>
      </c>
      <c r="E23" s="149" t="s">
        <v>204</v>
      </c>
      <c r="F23" s="137"/>
    </row>
    <row r="24" spans="1:6">
      <c r="A24" s="943"/>
      <c r="B24" s="205" t="s">
        <v>205</v>
      </c>
      <c r="C24" s="386"/>
      <c r="D24" s="387"/>
      <c r="E24" s="387"/>
      <c r="F24" s="388"/>
    </row>
    <row r="25" spans="1:6" ht="17.25" thickBot="1">
      <c r="A25" s="943"/>
      <c r="B25" s="151" t="s">
        <v>206</v>
      </c>
      <c r="C25" s="152" t="s">
        <v>185</v>
      </c>
      <c r="D25" s="153">
        <v>1</v>
      </c>
      <c r="E25" s="153">
        <v>1</v>
      </c>
      <c r="F25" s="140"/>
    </row>
    <row r="26" spans="1:6">
      <c r="A26" s="934"/>
      <c r="B26" s="154" t="s">
        <v>207</v>
      </c>
      <c r="C26" s="155"/>
      <c r="D26" s="156"/>
      <c r="E26" s="157"/>
      <c r="F26" s="158"/>
    </row>
    <row r="27" spans="1:6" ht="18" thickBot="1">
      <c r="A27" s="934"/>
      <c r="B27" s="225" t="s">
        <v>346</v>
      </c>
      <c r="C27" s="160" t="s">
        <v>185</v>
      </c>
      <c r="D27" s="161">
        <v>2</v>
      </c>
      <c r="E27" s="136">
        <v>0</v>
      </c>
      <c r="F27" s="162"/>
    </row>
    <row r="28" spans="1:6" ht="17.25" thickBot="1">
      <c r="A28" s="934"/>
      <c r="B28" s="163" t="s">
        <v>446</v>
      </c>
      <c r="C28" s="164" t="s">
        <v>185</v>
      </c>
      <c r="D28" s="164">
        <v>5</v>
      </c>
      <c r="E28" s="164">
        <v>5</v>
      </c>
      <c r="F28" s="164">
        <v>1</v>
      </c>
    </row>
    <row r="29" spans="1:6" ht="17.25" hidden="1" customHeight="1">
      <c r="A29" s="934"/>
      <c r="B29" s="165" t="s">
        <v>208</v>
      </c>
      <c r="C29" s="131" t="s">
        <v>190</v>
      </c>
      <c r="D29" s="166" t="s">
        <v>209</v>
      </c>
      <c r="E29" s="166" t="s">
        <v>209</v>
      </c>
      <c r="F29" s="131"/>
    </row>
    <row r="30" spans="1:6" ht="17.25" hidden="1" customHeight="1">
      <c r="A30" s="934"/>
      <c r="B30" s="165" t="s">
        <v>210</v>
      </c>
      <c r="C30" s="131" t="s">
        <v>190</v>
      </c>
      <c r="D30" s="166" t="s">
        <v>211</v>
      </c>
      <c r="E30" s="166" t="s">
        <v>211</v>
      </c>
      <c r="F30" s="131"/>
    </row>
    <row r="31" spans="1:6" ht="17.25" hidden="1" customHeight="1">
      <c r="A31" s="934"/>
      <c r="B31" s="165" t="s">
        <v>212</v>
      </c>
      <c r="C31" s="131" t="s">
        <v>190</v>
      </c>
      <c r="D31" s="166" t="s">
        <v>213</v>
      </c>
      <c r="E31" s="166" t="s">
        <v>213</v>
      </c>
      <c r="F31" s="131"/>
    </row>
    <row r="32" spans="1:6" ht="17.25" hidden="1" customHeight="1">
      <c r="A32" s="934"/>
      <c r="B32" s="165" t="s">
        <v>214</v>
      </c>
      <c r="C32" s="131" t="s">
        <v>190</v>
      </c>
      <c r="D32" s="166" t="s">
        <v>215</v>
      </c>
      <c r="E32" s="166" t="s">
        <v>215</v>
      </c>
      <c r="F32" s="131"/>
    </row>
    <row r="33" spans="1:6" ht="17.25" hidden="1" customHeight="1">
      <c r="A33" s="934"/>
      <c r="B33" s="165" t="s">
        <v>216</v>
      </c>
      <c r="C33" s="131" t="s">
        <v>190</v>
      </c>
      <c r="D33" s="166" t="s">
        <v>217</v>
      </c>
      <c r="E33" s="166" t="s">
        <v>217</v>
      </c>
      <c r="F33" s="131"/>
    </row>
    <row r="34" spans="1:6" ht="13.5" hidden="1" customHeight="1">
      <c r="A34" s="934"/>
      <c r="B34" s="165" t="s">
        <v>218</v>
      </c>
      <c r="C34" s="131" t="s">
        <v>190</v>
      </c>
      <c r="D34" s="166" t="s">
        <v>219</v>
      </c>
      <c r="E34" s="166" t="s">
        <v>219</v>
      </c>
      <c r="F34" s="131"/>
    </row>
    <row r="35" spans="1:6" ht="17.25" hidden="1" customHeight="1" thickBot="1">
      <c r="A35" s="934"/>
      <c r="B35" s="167" t="s">
        <v>220</v>
      </c>
      <c r="C35" s="138" t="s">
        <v>190</v>
      </c>
      <c r="D35" s="168" t="s">
        <v>221</v>
      </c>
      <c r="E35" s="168" t="s">
        <v>221</v>
      </c>
      <c r="F35" s="138"/>
    </row>
    <row r="36" spans="1:6">
      <c r="A36" s="934"/>
      <c r="B36" s="163" t="s">
        <v>222</v>
      </c>
      <c r="C36" s="132"/>
      <c r="D36" s="169"/>
      <c r="E36" s="169"/>
      <c r="F36" s="130">
        <v>1</v>
      </c>
    </row>
    <row r="37" spans="1:6">
      <c r="A37" s="934"/>
      <c r="B37" s="159" t="s">
        <v>223</v>
      </c>
      <c r="C37" s="132" t="s">
        <v>185</v>
      </c>
      <c r="D37" s="131">
        <v>1</v>
      </c>
      <c r="E37" s="131">
        <v>1</v>
      </c>
      <c r="F37" s="170"/>
    </row>
    <row r="38" spans="1:6" ht="18" thickBot="1">
      <c r="A38" s="935"/>
      <c r="B38" s="167" t="s">
        <v>447</v>
      </c>
      <c r="C38" s="132" t="s">
        <v>185</v>
      </c>
      <c r="D38" s="138">
        <v>6</v>
      </c>
      <c r="E38" s="138">
        <v>5</v>
      </c>
      <c r="F38" s="171"/>
    </row>
    <row r="39" spans="1:6">
      <c r="A39" s="933" t="s">
        <v>448</v>
      </c>
      <c r="B39" s="141" t="s">
        <v>313</v>
      </c>
      <c r="C39" s="130" t="s">
        <v>224</v>
      </c>
      <c r="D39" s="130" t="s">
        <v>314</v>
      </c>
      <c r="E39" s="130" t="s">
        <v>337</v>
      </c>
      <c r="F39" s="172" t="s">
        <v>334</v>
      </c>
    </row>
    <row r="40" spans="1:6">
      <c r="A40" s="934"/>
      <c r="B40" s="173" t="s">
        <v>225</v>
      </c>
      <c r="C40" s="131" t="s">
        <v>224</v>
      </c>
      <c r="D40" s="131" t="s">
        <v>315</v>
      </c>
      <c r="E40" s="131" t="s">
        <v>315</v>
      </c>
      <c r="F40" s="174"/>
    </row>
    <row r="41" spans="1:6" ht="17.25" thickBot="1">
      <c r="A41" s="934"/>
      <c r="B41" s="175" t="s">
        <v>226</v>
      </c>
      <c r="C41" s="138" t="s">
        <v>224</v>
      </c>
      <c r="D41" s="139" t="s">
        <v>311</v>
      </c>
      <c r="E41" s="139" t="s">
        <v>338</v>
      </c>
      <c r="F41" s="176"/>
    </row>
    <row r="42" spans="1:6">
      <c r="A42" s="934"/>
      <c r="B42" s="141" t="s">
        <v>316</v>
      </c>
      <c r="C42" s="177" t="s">
        <v>224</v>
      </c>
      <c r="D42" s="130" t="s">
        <v>317</v>
      </c>
      <c r="E42" s="130" t="s">
        <v>339</v>
      </c>
      <c r="F42" s="178" t="s">
        <v>320</v>
      </c>
    </row>
    <row r="43" spans="1:6">
      <c r="A43" s="934"/>
      <c r="B43" s="173" t="s">
        <v>227</v>
      </c>
      <c r="C43" s="160" t="s">
        <v>224</v>
      </c>
      <c r="D43" s="131" t="s">
        <v>228</v>
      </c>
      <c r="E43" s="131" t="s">
        <v>340</v>
      </c>
      <c r="F43" s="174"/>
    </row>
    <row r="44" spans="1:6">
      <c r="A44" s="934"/>
      <c r="B44" s="173" t="s">
        <v>229</v>
      </c>
      <c r="C44" s="160" t="s">
        <v>224</v>
      </c>
      <c r="D44" s="131" t="s">
        <v>318</v>
      </c>
      <c r="E44" s="131" t="s">
        <v>341</v>
      </c>
      <c r="F44" s="174"/>
    </row>
    <row r="45" spans="1:6" ht="17.25" thickBot="1">
      <c r="A45" s="934"/>
      <c r="B45" s="179" t="s">
        <v>230</v>
      </c>
      <c r="C45" s="180" t="s">
        <v>224</v>
      </c>
      <c r="D45" s="149" t="s">
        <v>319</v>
      </c>
      <c r="E45" s="149" t="s">
        <v>319</v>
      </c>
      <c r="F45" s="181"/>
    </row>
    <row r="46" spans="1:6">
      <c r="A46" s="934"/>
      <c r="B46" s="141" t="s">
        <v>231</v>
      </c>
      <c r="C46" s="130" t="s">
        <v>185</v>
      </c>
      <c r="D46" s="130">
        <v>3</v>
      </c>
      <c r="E46" s="130">
        <v>3</v>
      </c>
      <c r="F46" s="130">
        <v>19</v>
      </c>
    </row>
    <row r="47" spans="1:6" ht="13.5" customHeight="1">
      <c r="A47" s="934"/>
      <c r="B47" s="182" t="s">
        <v>31</v>
      </c>
      <c r="C47" s="131"/>
      <c r="D47" s="131"/>
      <c r="E47" s="131"/>
      <c r="F47" s="170"/>
    </row>
    <row r="48" spans="1:6">
      <c r="A48" s="934"/>
      <c r="B48" s="173" t="s">
        <v>232</v>
      </c>
      <c r="C48" s="131" t="s">
        <v>185</v>
      </c>
      <c r="D48" s="131">
        <v>1</v>
      </c>
      <c r="E48" s="131">
        <v>1</v>
      </c>
      <c r="F48" s="936" t="s">
        <v>233</v>
      </c>
    </row>
    <row r="49" spans="1:6">
      <c r="A49" s="934"/>
      <c r="B49" s="173" t="s">
        <v>352</v>
      </c>
      <c r="C49" s="131" t="s">
        <v>185</v>
      </c>
      <c r="D49" s="131">
        <v>1</v>
      </c>
      <c r="E49" s="131">
        <v>1</v>
      </c>
      <c r="F49" s="936"/>
    </row>
    <row r="50" spans="1:6" ht="17.25" thickBot="1">
      <c r="A50" s="934"/>
      <c r="B50" s="175" t="s">
        <v>234</v>
      </c>
      <c r="C50" s="138" t="s">
        <v>185</v>
      </c>
      <c r="D50" s="138">
        <v>1</v>
      </c>
      <c r="E50" s="138">
        <v>1</v>
      </c>
      <c r="F50" s="937"/>
    </row>
    <row r="51" spans="1:6" ht="17.25" thickBot="1">
      <c r="A51" s="934"/>
      <c r="B51" s="183" t="s">
        <v>235</v>
      </c>
      <c r="C51" s="184" t="s">
        <v>236</v>
      </c>
      <c r="D51" s="185">
        <v>1</v>
      </c>
      <c r="E51" s="185">
        <v>1</v>
      </c>
      <c r="F51" s="186"/>
    </row>
    <row r="52" spans="1:6" ht="17.25" thickBot="1">
      <c r="A52" s="934"/>
      <c r="B52" s="187" t="s">
        <v>237</v>
      </c>
      <c r="C52" s="164" t="s">
        <v>185</v>
      </c>
      <c r="D52" s="164">
        <v>1</v>
      </c>
      <c r="E52" s="164">
        <v>1</v>
      </c>
      <c r="F52" s="164">
        <v>2</v>
      </c>
    </row>
    <row r="53" spans="1:6" ht="17.25" thickBot="1">
      <c r="A53" s="934"/>
      <c r="B53" s="187" t="s">
        <v>238</v>
      </c>
      <c r="C53" s="164" t="s">
        <v>185</v>
      </c>
      <c r="D53" s="164">
        <v>1</v>
      </c>
      <c r="E53" s="164">
        <v>1</v>
      </c>
      <c r="F53" s="170"/>
    </row>
    <row r="54" spans="1:6" ht="17.25" thickBot="1">
      <c r="A54" s="934"/>
      <c r="B54" s="141" t="s">
        <v>239</v>
      </c>
      <c r="C54" s="130" t="s">
        <v>185</v>
      </c>
      <c r="D54" s="130">
        <v>1</v>
      </c>
      <c r="E54" s="130">
        <v>1</v>
      </c>
      <c r="F54" s="188"/>
    </row>
    <row r="55" spans="1:6" s="124" customFormat="1" ht="50.25" thickBot="1">
      <c r="A55" s="935"/>
      <c r="B55" s="189" t="s">
        <v>240</v>
      </c>
      <c r="C55" s="190" t="s">
        <v>185</v>
      </c>
      <c r="D55" s="191">
        <v>1</v>
      </c>
      <c r="E55" s="191">
        <v>1</v>
      </c>
      <c r="F55" s="192"/>
    </row>
    <row r="56" spans="1:6" ht="17.25" customHeight="1">
      <c r="A56" s="933" t="s">
        <v>241</v>
      </c>
      <c r="B56" s="193" t="s">
        <v>242</v>
      </c>
      <c r="C56" s="177" t="s">
        <v>185</v>
      </c>
      <c r="D56" s="191">
        <v>16</v>
      </c>
      <c r="E56" s="191">
        <v>16</v>
      </c>
      <c r="F56" s="191">
        <v>60</v>
      </c>
    </row>
    <row r="57" spans="1:6">
      <c r="A57" s="934"/>
      <c r="B57" s="194" t="s">
        <v>347</v>
      </c>
      <c r="C57" s="160" t="s">
        <v>190</v>
      </c>
      <c r="D57" s="147" t="s">
        <v>325</v>
      </c>
      <c r="E57" s="147" t="s">
        <v>325</v>
      </c>
      <c r="F57" s="195" t="s">
        <v>449</v>
      </c>
    </row>
    <row r="58" spans="1:6" ht="18.75" customHeight="1">
      <c r="A58" s="934"/>
      <c r="B58" s="196" t="s">
        <v>243</v>
      </c>
      <c r="C58" s="180" t="s">
        <v>244</v>
      </c>
      <c r="D58" s="195" t="s">
        <v>245</v>
      </c>
      <c r="E58" s="195" t="s">
        <v>245</v>
      </c>
      <c r="F58" s="195">
        <v>1</v>
      </c>
    </row>
    <row r="59" spans="1:6">
      <c r="A59" s="934"/>
      <c r="B59" s="197" t="s">
        <v>246</v>
      </c>
      <c r="C59" s="180" t="s">
        <v>185</v>
      </c>
      <c r="D59" s="195">
        <v>1</v>
      </c>
      <c r="E59" s="195">
        <v>1</v>
      </c>
      <c r="F59" s="198"/>
    </row>
    <row r="60" spans="1:6" ht="16.5" customHeight="1">
      <c r="A60" s="934"/>
      <c r="B60" s="197" t="s">
        <v>247</v>
      </c>
      <c r="C60" s="180" t="s">
        <v>185</v>
      </c>
      <c r="D60" s="195">
        <v>1</v>
      </c>
      <c r="E60" s="195">
        <v>1</v>
      </c>
      <c r="F60" s="195">
        <v>26</v>
      </c>
    </row>
    <row r="61" spans="1:6">
      <c r="A61" s="934"/>
      <c r="B61" s="199" t="s">
        <v>248</v>
      </c>
      <c r="C61" s="180" t="s">
        <v>185</v>
      </c>
      <c r="D61" s="195">
        <v>1</v>
      </c>
      <c r="E61" s="195">
        <v>1</v>
      </c>
      <c r="F61" s="198"/>
    </row>
    <row r="62" spans="1:6">
      <c r="A62" s="934"/>
      <c r="B62" s="199" t="s">
        <v>249</v>
      </c>
      <c r="C62" s="180" t="s">
        <v>185</v>
      </c>
      <c r="D62" s="195">
        <v>9</v>
      </c>
      <c r="E62" s="195">
        <v>9</v>
      </c>
      <c r="F62" s="198"/>
    </row>
    <row r="63" spans="1:6" ht="33">
      <c r="A63" s="934"/>
      <c r="B63" s="150" t="s">
        <v>250</v>
      </c>
      <c r="C63" s="180" t="s">
        <v>185</v>
      </c>
      <c r="D63" s="195">
        <v>1</v>
      </c>
      <c r="E63" s="195">
        <v>1</v>
      </c>
      <c r="F63" s="200">
        <v>1</v>
      </c>
    </row>
    <row r="64" spans="1:6">
      <c r="A64" s="934"/>
      <c r="B64" s="201" t="s">
        <v>251</v>
      </c>
      <c r="C64" s="180" t="s">
        <v>185</v>
      </c>
      <c r="D64" s="195">
        <v>1</v>
      </c>
      <c r="E64" s="195">
        <v>1</v>
      </c>
      <c r="F64" s="198"/>
    </row>
    <row r="65" spans="1:6">
      <c r="A65" s="934"/>
      <c r="B65" s="201" t="s">
        <v>326</v>
      </c>
      <c r="C65" s="180" t="s">
        <v>185</v>
      </c>
      <c r="D65" s="195">
        <v>0</v>
      </c>
      <c r="E65" s="195">
        <v>0</v>
      </c>
      <c r="F65" s="198"/>
    </row>
    <row r="66" spans="1:6">
      <c r="A66" s="934"/>
      <c r="B66" s="201" t="s">
        <v>252</v>
      </c>
      <c r="C66" s="180" t="s">
        <v>185</v>
      </c>
      <c r="D66" s="195">
        <v>1</v>
      </c>
      <c r="E66" s="195">
        <v>1</v>
      </c>
      <c r="F66" s="198"/>
    </row>
    <row r="67" spans="1:6">
      <c r="A67" s="934"/>
      <c r="B67" s="150" t="s">
        <v>253</v>
      </c>
      <c r="C67" s="180"/>
      <c r="D67" s="195" t="s">
        <v>254</v>
      </c>
      <c r="E67" s="195" t="s">
        <v>254</v>
      </c>
      <c r="F67" s="195">
        <v>1</v>
      </c>
    </row>
    <row r="68" spans="1:6">
      <c r="A68" s="934"/>
      <c r="B68" s="202" t="s">
        <v>255</v>
      </c>
      <c r="C68" s="180" t="s">
        <v>185</v>
      </c>
      <c r="D68" s="195">
        <v>1</v>
      </c>
      <c r="E68" s="195">
        <v>1</v>
      </c>
      <c r="F68" s="198"/>
    </row>
    <row r="69" spans="1:6" ht="33.75" thickBot="1">
      <c r="A69" s="934"/>
      <c r="B69" s="203" t="s">
        <v>256</v>
      </c>
      <c r="C69" s="180" t="s">
        <v>185</v>
      </c>
      <c r="D69" s="204" t="s">
        <v>257</v>
      </c>
      <c r="E69" s="204" t="s">
        <v>257</v>
      </c>
      <c r="F69" s="198"/>
    </row>
    <row r="70" spans="1:6">
      <c r="A70" s="933" t="s">
        <v>258</v>
      </c>
      <c r="B70" s="205" t="s">
        <v>259</v>
      </c>
      <c r="C70" s="130" t="s">
        <v>185</v>
      </c>
      <c r="D70" s="130" t="s">
        <v>260</v>
      </c>
      <c r="E70" s="130" t="s">
        <v>260</v>
      </c>
      <c r="F70" s="130">
        <v>45</v>
      </c>
    </row>
    <row r="71" spans="1:6">
      <c r="A71" s="934"/>
      <c r="B71" s="182" t="s">
        <v>261</v>
      </c>
      <c r="C71" s="131"/>
      <c r="D71" s="131">
        <v>17</v>
      </c>
      <c r="E71" s="131">
        <v>17</v>
      </c>
      <c r="F71" s="170"/>
    </row>
    <row r="72" spans="1:6">
      <c r="A72" s="934"/>
      <c r="B72" s="182" t="s">
        <v>262</v>
      </c>
      <c r="C72" s="131" t="s">
        <v>236</v>
      </c>
      <c r="D72" s="131">
        <v>3</v>
      </c>
      <c r="E72" s="131">
        <v>3</v>
      </c>
      <c r="F72" s="131">
        <v>1</v>
      </c>
    </row>
    <row r="73" spans="1:6">
      <c r="A73" s="934"/>
      <c r="B73" s="206" t="s">
        <v>263</v>
      </c>
      <c r="C73" s="131" t="s">
        <v>236</v>
      </c>
      <c r="D73" s="131">
        <v>4</v>
      </c>
      <c r="E73" s="131">
        <v>4</v>
      </c>
      <c r="F73" s="170"/>
    </row>
    <row r="74" spans="1:6" ht="17.25" customHeight="1">
      <c r="A74" s="934"/>
      <c r="B74" s="182" t="s">
        <v>309</v>
      </c>
      <c r="C74" s="131" t="s">
        <v>236</v>
      </c>
      <c r="D74" s="131">
        <v>1</v>
      </c>
      <c r="E74" s="131">
        <v>1</v>
      </c>
      <c r="F74" s="170"/>
    </row>
    <row r="75" spans="1:6">
      <c r="A75" s="934"/>
      <c r="B75" s="182" t="s">
        <v>264</v>
      </c>
      <c r="C75" s="131" t="s">
        <v>236</v>
      </c>
      <c r="D75" s="131">
        <v>1</v>
      </c>
      <c r="E75" s="131">
        <v>1</v>
      </c>
      <c r="F75" s="170"/>
    </row>
    <row r="76" spans="1:6" ht="15.75" customHeight="1" thickBot="1">
      <c r="A76" s="934"/>
      <c r="B76" s="207" t="s">
        <v>265</v>
      </c>
      <c r="C76" s="131" t="s">
        <v>236</v>
      </c>
      <c r="D76" s="131">
        <v>8</v>
      </c>
      <c r="E76" s="131">
        <v>8</v>
      </c>
      <c r="F76" s="170"/>
    </row>
    <row r="77" spans="1:6" ht="19.5">
      <c r="A77" s="934"/>
      <c r="B77" s="205" t="s">
        <v>266</v>
      </c>
      <c r="C77" s="130" t="s">
        <v>236</v>
      </c>
      <c r="D77" s="130">
        <v>9</v>
      </c>
      <c r="E77" s="130">
        <v>9</v>
      </c>
      <c r="F77" s="130">
        <v>1</v>
      </c>
    </row>
    <row r="78" spans="1:6" ht="19.5" customHeight="1" thickBot="1">
      <c r="A78" s="934"/>
      <c r="B78" s="182" t="s">
        <v>267</v>
      </c>
      <c r="C78" s="131" t="s">
        <v>28</v>
      </c>
      <c r="D78" s="125">
        <v>6566</v>
      </c>
      <c r="E78" s="125">
        <v>6226</v>
      </c>
      <c r="F78" s="125">
        <v>7620</v>
      </c>
    </row>
    <row r="79" spans="1:6" ht="19.5" customHeight="1">
      <c r="A79" s="938" t="s">
        <v>418</v>
      </c>
      <c r="B79" s="205" t="s">
        <v>419</v>
      </c>
      <c r="C79" s="208" t="s">
        <v>185</v>
      </c>
      <c r="D79" s="282">
        <v>3</v>
      </c>
      <c r="E79" s="283">
        <v>3</v>
      </c>
      <c r="F79" s="282"/>
    </row>
    <row r="80" spans="1:6" ht="19.5" customHeight="1">
      <c r="A80" s="939"/>
      <c r="B80" s="182" t="s">
        <v>31</v>
      </c>
      <c r="C80" s="284"/>
      <c r="D80" s="285"/>
      <c r="E80" s="286"/>
      <c r="F80" s="285"/>
    </row>
    <row r="81" spans="1:8" ht="19.5" customHeight="1">
      <c r="A81" s="939"/>
      <c r="B81" s="182" t="s">
        <v>420</v>
      </c>
      <c r="C81" s="284" t="s">
        <v>185</v>
      </c>
      <c r="D81" s="285">
        <v>1</v>
      </c>
      <c r="E81" s="286">
        <v>1</v>
      </c>
      <c r="F81" s="285"/>
    </row>
    <row r="82" spans="1:8" ht="19.5" customHeight="1">
      <c r="A82" s="939"/>
      <c r="B82" s="206" t="s">
        <v>421</v>
      </c>
      <c r="C82" s="284" t="s">
        <v>185</v>
      </c>
      <c r="D82" s="285">
        <v>1</v>
      </c>
      <c r="E82" s="286">
        <v>1</v>
      </c>
      <c r="F82" s="285"/>
    </row>
    <row r="83" spans="1:8" ht="19.5" customHeight="1" thickBot="1">
      <c r="A83" s="940"/>
      <c r="B83" s="182" t="s">
        <v>450</v>
      </c>
      <c r="C83" s="210" t="s">
        <v>185</v>
      </c>
      <c r="D83" s="287">
        <v>1</v>
      </c>
      <c r="E83" s="288">
        <v>1</v>
      </c>
      <c r="F83" s="287"/>
    </row>
    <row r="84" spans="1:8" ht="30" customHeight="1">
      <c r="A84" s="941" t="s">
        <v>42</v>
      </c>
      <c r="B84" s="407" t="s">
        <v>268</v>
      </c>
      <c r="C84" s="289" t="s">
        <v>185</v>
      </c>
      <c r="D84" s="290">
        <v>2</v>
      </c>
      <c r="E84" s="289">
        <v>2</v>
      </c>
      <c r="F84" s="290">
        <v>1</v>
      </c>
    </row>
    <row r="85" spans="1:8" ht="26.25" customHeight="1" thickBot="1">
      <c r="A85" s="942"/>
      <c r="B85" s="209" t="s">
        <v>269</v>
      </c>
      <c r="C85" s="210" t="s">
        <v>185</v>
      </c>
      <c r="D85" s="211">
        <v>1</v>
      </c>
      <c r="E85" s="210">
        <v>1</v>
      </c>
      <c r="F85" s="212"/>
    </row>
    <row r="86" spans="1:8" ht="36.75" customHeight="1">
      <c r="A86" s="121"/>
      <c r="B86" s="930" t="s">
        <v>467</v>
      </c>
      <c r="C86" s="930"/>
      <c r="D86" s="930"/>
      <c r="E86" s="930"/>
      <c r="F86" s="930"/>
    </row>
    <row r="87" spans="1:8" ht="39" customHeight="1">
      <c r="A87" s="121"/>
      <c r="B87" s="930" t="s">
        <v>422</v>
      </c>
      <c r="C87" s="930"/>
      <c r="D87" s="930"/>
      <c r="E87" s="930"/>
      <c r="F87" s="930"/>
    </row>
    <row r="88" spans="1:8" ht="38.25" customHeight="1">
      <c r="A88" s="121"/>
      <c r="B88" s="930" t="s">
        <v>451</v>
      </c>
      <c r="C88" s="930"/>
      <c r="D88" s="930"/>
      <c r="E88" s="930"/>
      <c r="F88" s="930"/>
    </row>
    <row r="89" spans="1:8">
      <c r="B89" s="213" t="s">
        <v>489</v>
      </c>
    </row>
    <row r="90" spans="1:8" ht="30" customHeight="1">
      <c r="A90" s="121"/>
      <c r="B90" s="931" t="s">
        <v>452</v>
      </c>
      <c r="C90" s="932"/>
      <c r="D90" s="932"/>
      <c r="E90" s="932"/>
      <c r="F90" s="932"/>
      <c r="G90" s="932"/>
      <c r="H90" s="932"/>
    </row>
  </sheetData>
  <mergeCells count="16">
    <mergeCell ref="A5:A38"/>
    <mergeCell ref="B1:F1"/>
    <mergeCell ref="E2:F2"/>
    <mergeCell ref="A3:A4"/>
    <mergeCell ref="B3:B4"/>
    <mergeCell ref="C3:E3"/>
    <mergeCell ref="B86:F86"/>
    <mergeCell ref="B87:F87"/>
    <mergeCell ref="B88:F88"/>
    <mergeCell ref="B90:H90"/>
    <mergeCell ref="A39:A55"/>
    <mergeCell ref="F48:F50"/>
    <mergeCell ref="A56:A69"/>
    <mergeCell ref="A70:A78"/>
    <mergeCell ref="A79:A83"/>
    <mergeCell ref="A84:A8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1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92D050"/>
  </sheetPr>
  <dimension ref="A1:O97"/>
  <sheetViews>
    <sheetView view="pageBreakPreview" topLeftCell="A49" zoomScale="60" zoomScaleNormal="60" workbookViewId="0">
      <selection activeCell="J94" sqref="J94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956" t="s">
        <v>398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</row>
    <row r="2" spans="1:15" ht="6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15"/>
    </row>
    <row r="3" spans="1:15" ht="40.5" customHeight="1" thickBot="1">
      <c r="A3" s="15"/>
      <c r="B3" s="957" t="s">
        <v>123</v>
      </c>
      <c r="C3" s="954" t="s">
        <v>271</v>
      </c>
      <c r="D3" s="955"/>
      <c r="E3" s="954" t="s">
        <v>277</v>
      </c>
      <c r="F3" s="955"/>
      <c r="G3" s="954" t="s">
        <v>272</v>
      </c>
      <c r="H3" s="955"/>
      <c r="I3" s="954" t="s">
        <v>273</v>
      </c>
      <c r="J3" s="955"/>
      <c r="K3" s="954" t="s">
        <v>274</v>
      </c>
      <c r="L3" s="955"/>
      <c r="M3" s="954" t="s">
        <v>275</v>
      </c>
      <c r="N3" s="955"/>
    </row>
    <row r="4" spans="1:15" ht="23.25" customHeight="1" thickBot="1">
      <c r="A4" s="15"/>
      <c r="B4" s="958"/>
      <c r="C4" s="438">
        <v>2013</v>
      </c>
      <c r="D4" s="439">
        <v>2014</v>
      </c>
      <c r="E4" s="438">
        <v>2013</v>
      </c>
      <c r="F4" s="439">
        <v>2014</v>
      </c>
      <c r="G4" s="438">
        <v>2013</v>
      </c>
      <c r="H4" s="439">
        <v>2014</v>
      </c>
      <c r="I4" s="438">
        <v>2013</v>
      </c>
      <c r="J4" s="439">
        <v>2014</v>
      </c>
      <c r="K4" s="438">
        <v>2013</v>
      </c>
      <c r="L4" s="439">
        <v>2014</v>
      </c>
      <c r="M4" s="438">
        <v>2013</v>
      </c>
      <c r="N4" s="439">
        <v>2014</v>
      </c>
    </row>
    <row r="5" spans="1:15" s="36" customFormat="1" ht="45" customHeight="1">
      <c r="A5" s="254"/>
      <c r="B5" s="440" t="s">
        <v>10</v>
      </c>
      <c r="C5" s="441">
        <v>8048.7713636363642</v>
      </c>
      <c r="D5" s="441">
        <v>7294.3281818181822</v>
      </c>
      <c r="E5" s="441">
        <v>17459.886363636364</v>
      </c>
      <c r="F5" s="442">
        <v>14076.37</v>
      </c>
      <c r="G5" s="441">
        <v>1636.57</v>
      </c>
      <c r="H5" s="441">
        <v>1423.18</v>
      </c>
      <c r="I5" s="441">
        <v>712.36</v>
      </c>
      <c r="J5" s="442">
        <v>734.14</v>
      </c>
      <c r="K5" s="441">
        <v>1669.91</v>
      </c>
      <c r="L5" s="441">
        <v>1244.8</v>
      </c>
      <c r="M5" s="443">
        <v>31.06</v>
      </c>
      <c r="N5" s="443">
        <v>19.91</v>
      </c>
    </row>
    <row r="6" spans="1:15" s="36" customFormat="1" ht="39" customHeight="1">
      <c r="A6" s="254"/>
      <c r="B6" s="444" t="s">
        <v>11</v>
      </c>
      <c r="C6" s="445">
        <v>8070.02</v>
      </c>
      <c r="D6" s="445">
        <v>7151.58</v>
      </c>
      <c r="E6" s="445">
        <v>17728.625</v>
      </c>
      <c r="F6" s="446">
        <v>14191.63</v>
      </c>
      <c r="G6" s="445">
        <v>1673.75</v>
      </c>
      <c r="H6" s="445">
        <v>1410.5</v>
      </c>
      <c r="I6" s="445">
        <v>751.93</v>
      </c>
      <c r="J6" s="446">
        <v>728.55</v>
      </c>
      <c r="K6" s="445">
        <v>1627.59</v>
      </c>
      <c r="L6" s="445">
        <v>1300.98</v>
      </c>
      <c r="M6" s="447">
        <v>30.33</v>
      </c>
      <c r="N6" s="447">
        <v>20.83</v>
      </c>
    </row>
    <row r="7" spans="1:15" s="36" customFormat="1" ht="39.75" customHeight="1">
      <c r="A7" s="254"/>
      <c r="B7" s="444" t="s">
        <v>12</v>
      </c>
      <c r="C7" s="445">
        <v>7662.24</v>
      </c>
      <c r="D7" s="445">
        <v>6667.56</v>
      </c>
      <c r="E7" s="445">
        <v>16725.13</v>
      </c>
      <c r="F7" s="446">
        <v>15656.79</v>
      </c>
      <c r="G7" s="445">
        <v>1583.3</v>
      </c>
      <c r="H7" s="445">
        <v>1451.62</v>
      </c>
      <c r="I7" s="445">
        <v>756.65</v>
      </c>
      <c r="J7" s="446">
        <v>773.07</v>
      </c>
      <c r="K7" s="445">
        <v>1592.86</v>
      </c>
      <c r="L7" s="445">
        <v>1336.08</v>
      </c>
      <c r="M7" s="447">
        <v>28.8</v>
      </c>
      <c r="N7" s="447">
        <v>20.74</v>
      </c>
    </row>
    <row r="8" spans="1:15" s="36" customFormat="1" ht="43.5" customHeight="1">
      <c r="A8" s="254"/>
      <c r="B8" s="444" t="s">
        <v>13</v>
      </c>
      <c r="C8" s="445">
        <v>7202.97</v>
      </c>
      <c r="D8" s="445">
        <v>6670.24</v>
      </c>
      <c r="E8" s="445">
        <v>15631.55</v>
      </c>
      <c r="F8" s="446">
        <v>17370.75</v>
      </c>
      <c r="G8" s="445">
        <v>1489.12</v>
      </c>
      <c r="H8" s="445">
        <v>1431.5</v>
      </c>
      <c r="I8" s="445">
        <v>703.05</v>
      </c>
      <c r="J8" s="446">
        <v>792.33</v>
      </c>
      <c r="K8" s="445">
        <v>1485.08</v>
      </c>
      <c r="L8" s="445">
        <v>1299</v>
      </c>
      <c r="M8" s="447">
        <v>25.2</v>
      </c>
      <c r="N8" s="447">
        <v>19.71</v>
      </c>
    </row>
    <row r="9" spans="1:15" s="36" customFormat="1" ht="41.25" customHeight="1">
      <c r="B9" s="444" t="s">
        <v>14</v>
      </c>
      <c r="C9" s="445">
        <v>7228.62</v>
      </c>
      <c r="D9" s="445"/>
      <c r="E9" s="445">
        <v>14947.98</v>
      </c>
      <c r="F9" s="446"/>
      <c r="G9" s="445">
        <v>1474.9</v>
      </c>
      <c r="H9" s="445"/>
      <c r="I9" s="445">
        <v>720.19</v>
      </c>
      <c r="J9" s="446"/>
      <c r="K9" s="445">
        <v>1413.87</v>
      </c>
      <c r="L9" s="445"/>
      <c r="M9" s="447">
        <v>23.01</v>
      </c>
      <c r="N9" s="447"/>
    </row>
    <row r="10" spans="1:15" s="36" customFormat="1" ht="41.25" customHeight="1">
      <c r="B10" s="444" t="s">
        <v>15</v>
      </c>
      <c r="C10" s="445">
        <v>7003.7150000000001</v>
      </c>
      <c r="D10" s="445"/>
      <c r="E10" s="445">
        <v>14266.875</v>
      </c>
      <c r="F10" s="446"/>
      <c r="G10" s="445">
        <v>1430.23</v>
      </c>
      <c r="H10" s="445"/>
      <c r="I10" s="445">
        <v>713.68</v>
      </c>
      <c r="J10" s="446"/>
      <c r="K10" s="445">
        <v>1342.36</v>
      </c>
      <c r="L10" s="445"/>
      <c r="M10" s="447">
        <v>21.11</v>
      </c>
      <c r="N10" s="447"/>
    </row>
    <row r="11" spans="1:15" s="36" customFormat="1" ht="47.25" customHeight="1">
      <c r="B11" s="448" t="s">
        <v>122</v>
      </c>
      <c r="C11" s="449">
        <v>6892.5091304347825</v>
      </c>
      <c r="D11" s="445"/>
      <c r="E11" s="449">
        <v>13702.174999999999</v>
      </c>
      <c r="F11" s="446"/>
      <c r="G11" s="449">
        <v>1401.48</v>
      </c>
      <c r="H11" s="445"/>
      <c r="I11" s="449">
        <v>718.02</v>
      </c>
      <c r="J11" s="446"/>
      <c r="K11" s="449">
        <v>1286.72</v>
      </c>
      <c r="L11" s="445"/>
      <c r="M11" s="450">
        <v>19.71</v>
      </c>
      <c r="N11" s="447"/>
    </row>
    <row r="12" spans="1:15" s="36" customFormat="1" ht="43.5" customHeight="1">
      <c r="B12" s="448" t="s">
        <v>130</v>
      </c>
      <c r="C12" s="449">
        <v>7181.88</v>
      </c>
      <c r="D12" s="445"/>
      <c r="E12" s="449">
        <v>14278.22</v>
      </c>
      <c r="F12" s="446"/>
      <c r="G12" s="449">
        <v>1494.1</v>
      </c>
      <c r="H12" s="445"/>
      <c r="I12" s="449">
        <v>740.57</v>
      </c>
      <c r="J12" s="446"/>
      <c r="K12" s="449">
        <v>1347.1</v>
      </c>
      <c r="L12" s="445"/>
      <c r="M12" s="450">
        <v>21.84</v>
      </c>
      <c r="N12" s="447"/>
    </row>
    <row r="13" spans="1:15" s="36" customFormat="1" ht="42.75" customHeight="1">
      <c r="B13" s="448" t="s">
        <v>136</v>
      </c>
      <c r="C13" s="449">
        <v>7161.11</v>
      </c>
      <c r="D13" s="449"/>
      <c r="E13" s="449">
        <v>13776.19</v>
      </c>
      <c r="F13" s="451"/>
      <c r="G13" s="449">
        <v>1456.86</v>
      </c>
      <c r="H13" s="449"/>
      <c r="I13" s="449">
        <v>709.14</v>
      </c>
      <c r="J13" s="451"/>
      <c r="K13" s="449">
        <v>1348.8</v>
      </c>
      <c r="L13" s="449"/>
      <c r="M13" s="450">
        <v>22.56</v>
      </c>
      <c r="N13" s="450"/>
    </row>
    <row r="14" spans="1:15" s="36" customFormat="1" ht="51.75" customHeight="1">
      <c r="B14" s="444" t="s">
        <v>137</v>
      </c>
      <c r="C14" s="445">
        <v>7188.38</v>
      </c>
      <c r="D14" s="445"/>
      <c r="E14" s="445">
        <v>14066.41</v>
      </c>
      <c r="F14" s="445"/>
      <c r="G14" s="445">
        <v>1413.48</v>
      </c>
      <c r="H14" s="445"/>
      <c r="I14" s="445">
        <v>724.61</v>
      </c>
      <c r="J14" s="445"/>
      <c r="K14" s="445"/>
      <c r="L14" s="445"/>
      <c r="M14" s="447">
        <v>21.92</v>
      </c>
      <c r="N14" s="445"/>
    </row>
    <row r="15" spans="1:15" s="36" customFormat="1" ht="45" customHeight="1">
      <c r="B15" s="444" t="s">
        <v>142</v>
      </c>
      <c r="C15" s="445">
        <v>7066.06</v>
      </c>
      <c r="D15" s="452"/>
      <c r="E15" s="445">
        <v>13725.12</v>
      </c>
      <c r="F15" s="453"/>
      <c r="G15" s="445">
        <v>1420.19</v>
      </c>
      <c r="H15" s="452"/>
      <c r="I15" s="445">
        <v>733.36</v>
      </c>
      <c r="J15" s="453"/>
      <c r="K15" s="445">
        <v>1276.45</v>
      </c>
      <c r="L15" s="452"/>
      <c r="M15" s="447">
        <v>20.77</v>
      </c>
      <c r="N15" s="454"/>
    </row>
    <row r="16" spans="1:15" s="36" customFormat="1" ht="51.75" customHeight="1" thickBot="1">
      <c r="B16" s="444" t="s">
        <v>143</v>
      </c>
      <c r="C16" s="445">
        <v>7202.5499999999993</v>
      </c>
      <c r="D16" s="445"/>
      <c r="E16" s="455">
        <v>13911.125</v>
      </c>
      <c r="F16" s="446"/>
      <c r="G16" s="445">
        <v>1357.1</v>
      </c>
      <c r="H16" s="445"/>
      <c r="I16" s="455">
        <v>718.2</v>
      </c>
      <c r="J16" s="446"/>
      <c r="K16" s="445">
        <v>1222.76</v>
      </c>
      <c r="L16" s="445"/>
      <c r="M16" s="447">
        <v>19.61</v>
      </c>
      <c r="N16" s="447"/>
    </row>
    <row r="17" spans="2:14" s="36" customFormat="1" ht="49.5" customHeight="1" thickBot="1">
      <c r="B17" s="456" t="s">
        <v>276</v>
      </c>
      <c r="C17" s="457">
        <f>AVERAGE(C5:C16)</f>
        <v>7325.7354578392624</v>
      </c>
      <c r="D17" s="457">
        <f>AVERAGE(D5:D16)</f>
        <v>6945.9270454545458</v>
      </c>
      <c r="E17" s="457">
        <f t="shared" ref="E17:L17" si="0">AVERAGE(E5:E16)</f>
        <v>15018.273863636365</v>
      </c>
      <c r="F17" s="457">
        <f t="shared" si="0"/>
        <v>15323.885</v>
      </c>
      <c r="G17" s="457">
        <f>AVERAGE(G5:G16)</f>
        <v>1485.9233333333332</v>
      </c>
      <c r="H17" s="457">
        <f>AVERAGE(H5:H16)</f>
        <v>1429.2</v>
      </c>
      <c r="I17" s="457">
        <f>AVERAGE(I5:I16)</f>
        <v>725.14666666666653</v>
      </c>
      <c r="J17" s="457">
        <f t="shared" si="0"/>
        <v>757.02250000000004</v>
      </c>
      <c r="K17" s="457">
        <f>AVERAGE(K5:K16)</f>
        <v>1419.409090909091</v>
      </c>
      <c r="L17" s="457">
        <f t="shared" si="0"/>
        <v>1295.2149999999999</v>
      </c>
      <c r="M17" s="458">
        <f>AVERAGE(M5:M16)</f>
        <v>23.826666666666668</v>
      </c>
      <c r="N17" s="458">
        <f>AVERAGE(N5:N16)</f>
        <v>20.297499999999999</v>
      </c>
    </row>
    <row r="18" spans="2:14" ht="30" customHeight="1"/>
    <row r="21" spans="2:14">
      <c r="F21" s="66"/>
    </row>
    <row r="57" ht="42.75" customHeight="1"/>
    <row r="96" spans="8:8" ht="26.25">
      <c r="H96" s="235">
        <v>14</v>
      </c>
    </row>
    <row r="97" spans="8:8" ht="26.25">
      <c r="H97" s="23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92D050"/>
  </sheetPr>
  <dimension ref="B2:J19"/>
  <sheetViews>
    <sheetView view="pageBreakPreview" topLeftCell="A22" zoomScale="90" zoomScaleNormal="85" zoomScaleSheetLayoutView="90" workbookViewId="0">
      <selection activeCell="A102" sqref="A102:S115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8"/>
      <c r="C2" s="13"/>
      <c r="D2" s="13"/>
      <c r="E2" s="13"/>
      <c r="F2" s="13"/>
      <c r="G2" s="13"/>
      <c r="H2" s="13"/>
      <c r="I2" s="13"/>
      <c r="J2" s="13"/>
    </row>
    <row r="3" spans="2:10" ht="15">
      <c r="B3" s="102"/>
      <c r="C3" s="102"/>
      <c r="D3" s="102"/>
      <c r="E3" s="102"/>
      <c r="F3" s="102"/>
      <c r="G3" s="102"/>
      <c r="H3" s="102"/>
      <c r="I3" s="21"/>
      <c r="J3" s="21"/>
    </row>
    <row r="4" spans="2:10" ht="14.25" customHeight="1">
      <c r="B4" s="103"/>
      <c r="C4" s="19"/>
      <c r="D4" s="19"/>
      <c r="E4" s="19"/>
      <c r="F4" s="19"/>
      <c r="G4" s="19"/>
      <c r="H4" s="19"/>
      <c r="I4" s="21"/>
      <c r="J4" s="21"/>
    </row>
    <row r="5" spans="2:10" ht="14.25">
      <c r="B5" s="103"/>
      <c r="C5" s="20"/>
      <c r="D5" s="20"/>
      <c r="E5" s="20"/>
      <c r="F5" s="20"/>
      <c r="G5" s="20"/>
      <c r="H5" s="20"/>
      <c r="I5" s="20"/>
      <c r="J5" s="20"/>
    </row>
    <row r="6" spans="2:10" ht="14.25">
      <c r="B6" s="103"/>
      <c r="C6" s="20"/>
      <c r="D6" s="20"/>
      <c r="E6" s="20"/>
      <c r="F6" s="20"/>
      <c r="G6" s="20"/>
      <c r="H6" s="20"/>
      <c r="I6" s="20"/>
      <c r="J6" s="20"/>
    </row>
    <row r="7" spans="2:10" ht="14.25">
      <c r="B7" s="103"/>
      <c r="C7" s="20"/>
      <c r="D7" s="20"/>
      <c r="E7" s="20"/>
      <c r="F7" s="20"/>
      <c r="G7" s="20"/>
      <c r="H7" s="20"/>
      <c r="I7" s="20"/>
      <c r="J7" s="20"/>
    </row>
    <row r="8" spans="2:10" ht="14.25">
      <c r="B8" s="103"/>
      <c r="C8" s="20"/>
      <c r="D8" s="20"/>
      <c r="E8" s="20"/>
      <c r="F8" s="20"/>
      <c r="G8" s="20"/>
      <c r="H8" s="20"/>
      <c r="I8" s="20"/>
      <c r="J8" s="20"/>
    </row>
    <row r="9" spans="2:10" ht="14.25">
      <c r="B9" s="103"/>
      <c r="C9" s="20"/>
      <c r="D9" s="20"/>
      <c r="E9" s="20"/>
      <c r="F9" s="20"/>
      <c r="G9" s="20"/>
      <c r="H9" s="20"/>
      <c r="I9" s="20"/>
      <c r="J9" s="20"/>
    </row>
    <row r="10" spans="2:10" ht="14.25">
      <c r="B10" s="103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104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105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06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06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06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07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4"/>
  <sheetViews>
    <sheetView zoomScaleNormal="100" workbookViewId="0">
      <pane ySplit="4" topLeftCell="A5" activePane="bottomLeft" state="frozen"/>
      <selection activeCell="AI50" sqref="AI50"/>
      <selection pane="bottomLeft" activeCell="F2" sqref="F2"/>
    </sheetView>
  </sheetViews>
  <sheetFormatPr defaultColWidth="9.140625"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904" t="s">
        <v>120</v>
      </c>
      <c r="B1" s="904"/>
      <c r="C1" s="904"/>
      <c r="D1" s="904"/>
      <c r="E1" s="904"/>
      <c r="F1" s="904"/>
    </row>
    <row r="2" spans="1:6" ht="23.25" thickBot="1">
      <c r="A2" s="601"/>
      <c r="B2" s="601"/>
      <c r="C2" s="601"/>
      <c r="D2" s="601"/>
      <c r="E2" s="601"/>
      <c r="F2" s="601"/>
    </row>
    <row r="3" spans="1:6" ht="19.5" thickBot="1">
      <c r="A3" s="819" t="s">
        <v>66</v>
      </c>
      <c r="B3" s="953" t="s">
        <v>423</v>
      </c>
      <c r="C3" s="960" t="s">
        <v>49</v>
      </c>
      <c r="D3" s="961"/>
      <c r="E3" s="962"/>
      <c r="F3" s="475" t="s">
        <v>50</v>
      </c>
    </row>
    <row r="4" spans="1:6" ht="28.5" customHeight="1" thickBot="1">
      <c r="A4" s="905"/>
      <c r="B4" s="959"/>
      <c r="C4" s="476" t="s">
        <v>505</v>
      </c>
      <c r="D4" s="477" t="s">
        <v>506</v>
      </c>
      <c r="E4" s="607" t="s">
        <v>56</v>
      </c>
      <c r="F4" s="478" t="s">
        <v>506</v>
      </c>
    </row>
    <row r="5" spans="1:6" ht="23.25" customHeight="1">
      <c r="A5" s="479" t="s">
        <v>36</v>
      </c>
      <c r="B5" s="480"/>
      <c r="C5" s="603"/>
      <c r="D5" s="603"/>
      <c r="E5" s="603"/>
      <c r="F5" s="603"/>
    </row>
    <row r="6" spans="1:6" ht="21.75" customHeight="1">
      <c r="A6" s="481" t="s">
        <v>70</v>
      </c>
      <c r="B6" s="9" t="s">
        <v>44</v>
      </c>
      <c r="C6" s="603">
        <v>50.2</v>
      </c>
      <c r="D6" s="603">
        <v>40.5</v>
      </c>
      <c r="E6" s="603">
        <f t="shared" ref="E6:E33" si="0">D6/C6*100</f>
        <v>80.677290836653384</v>
      </c>
      <c r="F6" s="603">
        <v>39.6</v>
      </c>
    </row>
    <row r="7" spans="1:6" ht="21.75" customHeight="1">
      <c r="A7" s="481" t="s">
        <v>511</v>
      </c>
      <c r="B7" s="9" t="s">
        <v>44</v>
      </c>
      <c r="C7" s="603">
        <v>69.2</v>
      </c>
      <c r="D7" s="603">
        <v>77.099999999999994</v>
      </c>
      <c r="E7" s="603">
        <f t="shared" si="0"/>
        <v>111.41618497109825</v>
      </c>
      <c r="F7" s="603">
        <v>63.3</v>
      </c>
    </row>
    <row r="8" spans="1:6" ht="21.75" customHeight="1">
      <c r="A8" s="481" t="s">
        <v>351</v>
      </c>
      <c r="B8" s="9" t="s">
        <v>44</v>
      </c>
      <c r="C8" s="603">
        <v>65.7</v>
      </c>
      <c r="D8" s="603">
        <v>73.2</v>
      </c>
      <c r="E8" s="603">
        <f t="shared" si="0"/>
        <v>111.41552511415524</v>
      </c>
      <c r="F8" s="603">
        <v>64.8</v>
      </c>
    </row>
    <row r="9" spans="1:6" ht="21.75" customHeight="1">
      <c r="A9" s="481" t="s">
        <v>71</v>
      </c>
      <c r="B9" s="9" t="s">
        <v>44</v>
      </c>
      <c r="C9" s="603">
        <v>92.7</v>
      </c>
      <c r="D9" s="603">
        <v>93.5</v>
      </c>
      <c r="E9" s="603">
        <f t="shared" si="0"/>
        <v>100.86299892125135</v>
      </c>
      <c r="F9" s="603">
        <v>86.1</v>
      </c>
    </row>
    <row r="10" spans="1:6" ht="21.75" customHeight="1">
      <c r="A10" s="481" t="s">
        <v>72</v>
      </c>
      <c r="B10" s="9" t="s">
        <v>44</v>
      </c>
      <c r="C10" s="603">
        <v>70.900000000000006</v>
      </c>
      <c r="D10" s="603">
        <v>75.3</v>
      </c>
      <c r="E10" s="603">
        <f t="shared" si="0"/>
        <v>106.20592383638927</v>
      </c>
      <c r="F10" s="603">
        <v>61.7</v>
      </c>
    </row>
    <row r="11" spans="1:6" ht="21.75" customHeight="1">
      <c r="A11" s="481" t="s">
        <v>73</v>
      </c>
      <c r="B11" s="9" t="s">
        <v>44</v>
      </c>
      <c r="C11" s="603">
        <v>72.599999999999994</v>
      </c>
      <c r="D11" s="603">
        <v>68.8</v>
      </c>
      <c r="E11" s="603">
        <f>D11/C11*100</f>
        <v>94.765840220385684</v>
      </c>
      <c r="F11" s="603">
        <v>58.6</v>
      </c>
    </row>
    <row r="12" spans="1:6" ht="21.75" customHeight="1">
      <c r="A12" s="481" t="s">
        <v>74</v>
      </c>
      <c r="B12" s="9" t="s">
        <v>44</v>
      </c>
      <c r="C12" s="603">
        <v>63.4</v>
      </c>
      <c r="D12" s="603">
        <v>59.4</v>
      </c>
      <c r="E12" s="603">
        <f t="shared" si="0"/>
        <v>93.690851735015769</v>
      </c>
      <c r="F12" s="603">
        <v>53</v>
      </c>
    </row>
    <row r="13" spans="1:6" ht="21.75" customHeight="1">
      <c r="A13" s="481" t="s">
        <v>512</v>
      </c>
      <c r="B13" s="9" t="s">
        <v>44</v>
      </c>
      <c r="C13" s="603">
        <v>51.7</v>
      </c>
      <c r="D13" s="603">
        <v>64.599999999999994</v>
      </c>
      <c r="E13" s="603">
        <f t="shared" si="0"/>
        <v>124.95164410058027</v>
      </c>
      <c r="F13" s="603">
        <v>60.9</v>
      </c>
    </row>
    <row r="14" spans="1:6" ht="21.75" customHeight="1">
      <c r="A14" s="481" t="s">
        <v>75</v>
      </c>
      <c r="B14" s="9" t="s">
        <v>44</v>
      </c>
      <c r="C14" s="603">
        <v>46.1</v>
      </c>
      <c r="D14" s="603">
        <v>69.599999999999994</v>
      </c>
      <c r="E14" s="603">
        <f>D14/C14*100</f>
        <v>150.9761388286334</v>
      </c>
      <c r="F14" s="603">
        <v>68.400000000000006</v>
      </c>
    </row>
    <row r="15" spans="1:6" ht="21.75" customHeight="1">
      <c r="A15" s="481" t="s">
        <v>513</v>
      </c>
      <c r="B15" s="9" t="s">
        <v>44</v>
      </c>
      <c r="C15" s="603">
        <v>280</v>
      </c>
      <c r="D15" s="603">
        <v>303.7</v>
      </c>
      <c r="E15" s="603">
        <f t="shared" si="0"/>
        <v>108.46428571428571</v>
      </c>
      <c r="F15" s="603">
        <v>333.6</v>
      </c>
    </row>
    <row r="16" spans="1:6" ht="21.75" customHeight="1">
      <c r="A16" s="481" t="s">
        <v>514</v>
      </c>
      <c r="B16" s="9" t="s">
        <v>44</v>
      </c>
      <c r="C16" s="603">
        <v>306.8</v>
      </c>
      <c r="D16" s="603">
        <v>293.89999999999998</v>
      </c>
      <c r="E16" s="603">
        <f t="shared" si="0"/>
        <v>95.795306388526711</v>
      </c>
      <c r="F16" s="603">
        <v>333.6</v>
      </c>
    </row>
    <row r="17" spans="1:10" ht="21.75" customHeight="1">
      <c r="A17" s="481" t="s">
        <v>515</v>
      </c>
      <c r="B17" s="9" t="s">
        <v>44</v>
      </c>
      <c r="C17" s="603">
        <v>111.2</v>
      </c>
      <c r="D17" s="603">
        <v>122.8</v>
      </c>
      <c r="E17" s="603">
        <f t="shared" si="0"/>
        <v>110.431654676259</v>
      </c>
      <c r="F17" s="603">
        <v>143</v>
      </c>
    </row>
    <row r="18" spans="1:10" ht="21.75" customHeight="1">
      <c r="A18" s="481" t="s">
        <v>516</v>
      </c>
      <c r="B18" s="9" t="s">
        <v>44</v>
      </c>
      <c r="C18" s="603">
        <v>144.19999999999999</v>
      </c>
      <c r="D18" s="603">
        <v>145.80000000000001</v>
      </c>
      <c r="E18" s="603">
        <f t="shared" si="0"/>
        <v>101.1095700416089</v>
      </c>
      <c r="F18" s="603">
        <v>151</v>
      </c>
    </row>
    <row r="19" spans="1:10" ht="21.75" customHeight="1">
      <c r="A19" s="481" t="s">
        <v>517</v>
      </c>
      <c r="B19" s="9" t="s">
        <v>44</v>
      </c>
      <c r="C19" s="603">
        <v>99.4</v>
      </c>
      <c r="D19" s="603">
        <v>122.2</v>
      </c>
      <c r="E19" s="603">
        <f t="shared" si="0"/>
        <v>122.93762575452716</v>
      </c>
      <c r="F19" s="603">
        <v>130.30000000000001</v>
      </c>
    </row>
    <row r="20" spans="1:10" ht="21.75" customHeight="1">
      <c r="A20" s="481" t="s">
        <v>518</v>
      </c>
      <c r="B20" s="9" t="s">
        <v>44</v>
      </c>
      <c r="C20" s="603">
        <v>106</v>
      </c>
      <c r="D20" s="603">
        <v>105.1</v>
      </c>
      <c r="E20" s="603">
        <f t="shared" si="0"/>
        <v>99.15094339622641</v>
      </c>
      <c r="F20" s="603">
        <v>95.5</v>
      </c>
    </row>
    <row r="21" spans="1:10" ht="21.75" customHeight="1">
      <c r="A21" s="481" t="s">
        <v>76</v>
      </c>
      <c r="B21" s="9" t="s">
        <v>44</v>
      </c>
      <c r="C21" s="603">
        <v>317.8</v>
      </c>
      <c r="D21" s="603">
        <v>315</v>
      </c>
      <c r="E21" s="603">
        <f t="shared" si="0"/>
        <v>99.118942731277528</v>
      </c>
      <c r="F21" s="603">
        <v>331.5</v>
      </c>
    </row>
    <row r="22" spans="1:10" ht="21.75" customHeight="1">
      <c r="A22" s="481" t="s">
        <v>77</v>
      </c>
      <c r="B22" s="9" t="s">
        <v>44</v>
      </c>
      <c r="C22" s="603">
        <v>262.3</v>
      </c>
      <c r="D22" s="603">
        <v>262</v>
      </c>
      <c r="E22" s="603">
        <f t="shared" si="0"/>
        <v>99.885627144491039</v>
      </c>
      <c r="F22" s="603">
        <v>272</v>
      </c>
      <c r="J22" s="655"/>
    </row>
    <row r="23" spans="1:10" ht="21.75" customHeight="1">
      <c r="A23" s="481" t="s">
        <v>78</v>
      </c>
      <c r="B23" s="9" t="s">
        <v>44</v>
      </c>
      <c r="C23" s="603">
        <v>213.9</v>
      </c>
      <c r="D23" s="603">
        <v>212.6</v>
      </c>
      <c r="E23" s="603">
        <f t="shared" si="0"/>
        <v>99.392239364188868</v>
      </c>
      <c r="F23" s="603">
        <v>237.9</v>
      </c>
    </row>
    <row r="24" spans="1:10" ht="21.75" customHeight="1">
      <c r="A24" s="481" t="s">
        <v>79</v>
      </c>
      <c r="B24" s="9" t="s">
        <v>44</v>
      </c>
      <c r="C24" s="603">
        <v>252.8</v>
      </c>
      <c r="D24" s="603">
        <v>271.7</v>
      </c>
      <c r="E24" s="603">
        <f t="shared" si="0"/>
        <v>107.4762658227848</v>
      </c>
      <c r="F24" s="603">
        <v>309.39999999999998</v>
      </c>
    </row>
    <row r="25" spans="1:10" ht="21.75" customHeight="1">
      <c r="A25" s="481" t="s">
        <v>549</v>
      </c>
      <c r="B25" s="9" t="s">
        <v>44</v>
      </c>
      <c r="C25" s="603">
        <v>149.6</v>
      </c>
      <c r="D25" s="603">
        <v>138.5</v>
      </c>
      <c r="E25" s="603">
        <f t="shared" si="0"/>
        <v>92.580213903743314</v>
      </c>
      <c r="F25" s="603">
        <v>134.69999999999999</v>
      </c>
    </row>
    <row r="26" spans="1:10" ht="21.75" customHeight="1">
      <c r="A26" s="481" t="s">
        <v>80</v>
      </c>
      <c r="B26" s="9" t="s">
        <v>47</v>
      </c>
      <c r="C26" s="603">
        <v>63.9</v>
      </c>
      <c r="D26" s="603">
        <v>62.3</v>
      </c>
      <c r="E26" s="603">
        <f t="shared" si="0"/>
        <v>97.4960876369327</v>
      </c>
      <c r="F26" s="603">
        <v>65.8</v>
      </c>
    </row>
    <row r="27" spans="1:10" ht="21.75" customHeight="1">
      <c r="A27" s="481" t="s">
        <v>519</v>
      </c>
      <c r="B27" s="9" t="s">
        <v>45</v>
      </c>
      <c r="C27" s="603">
        <v>57.3</v>
      </c>
      <c r="D27" s="603">
        <v>72.099999999999994</v>
      </c>
      <c r="E27" s="603">
        <f t="shared" si="0"/>
        <v>125.82897033158812</v>
      </c>
      <c r="F27" s="603">
        <v>63.9</v>
      </c>
    </row>
    <row r="28" spans="1:10" ht="21.75" customHeight="1">
      <c r="A28" s="481" t="s">
        <v>81</v>
      </c>
      <c r="B28" s="9" t="s">
        <v>45</v>
      </c>
      <c r="C28" s="603">
        <v>82.5</v>
      </c>
      <c r="D28" s="603">
        <v>80.5</v>
      </c>
      <c r="E28" s="603">
        <f t="shared" si="0"/>
        <v>97.575757575757578</v>
      </c>
      <c r="F28" s="603">
        <v>109.8</v>
      </c>
    </row>
    <row r="29" spans="1:10" ht="21.75" customHeight="1">
      <c r="A29" s="481" t="s">
        <v>82</v>
      </c>
      <c r="B29" s="9" t="s">
        <v>46</v>
      </c>
      <c r="C29" s="603">
        <v>265.5</v>
      </c>
      <c r="D29" s="603">
        <v>295.60000000000002</v>
      </c>
      <c r="E29" s="603">
        <f t="shared" si="0"/>
        <v>111.3370998116761</v>
      </c>
      <c r="F29" s="603">
        <v>373.3</v>
      </c>
    </row>
    <row r="30" spans="1:10" ht="21.75" customHeight="1">
      <c r="A30" s="481" t="s">
        <v>83</v>
      </c>
      <c r="B30" s="9" t="s">
        <v>46</v>
      </c>
      <c r="C30" s="603">
        <v>309.7</v>
      </c>
      <c r="D30" s="603">
        <v>366.2</v>
      </c>
      <c r="E30" s="603">
        <f t="shared" si="0"/>
        <v>118.24346141427186</v>
      </c>
      <c r="F30" s="603">
        <v>415.3</v>
      </c>
    </row>
    <row r="31" spans="1:10" ht="21.75" customHeight="1">
      <c r="A31" s="481" t="s">
        <v>84</v>
      </c>
      <c r="B31" s="9" t="s">
        <v>46</v>
      </c>
      <c r="C31" s="603">
        <v>336.4</v>
      </c>
      <c r="D31" s="603">
        <v>427.6</v>
      </c>
      <c r="E31" s="603">
        <f t="shared" si="0"/>
        <v>127.11058263971464</v>
      </c>
      <c r="F31" s="603">
        <v>433.3</v>
      </c>
    </row>
    <row r="32" spans="1:10" ht="21.75" customHeight="1">
      <c r="A32" s="481" t="s">
        <v>85</v>
      </c>
      <c r="B32" s="9" t="s">
        <v>45</v>
      </c>
      <c r="C32" s="603">
        <v>102.6</v>
      </c>
      <c r="D32" s="603">
        <v>96.4</v>
      </c>
      <c r="E32" s="603">
        <f t="shared" si="0"/>
        <v>93.957115009746587</v>
      </c>
      <c r="F32" s="603">
        <v>85.4</v>
      </c>
    </row>
    <row r="33" spans="1:6" ht="21.75" customHeight="1">
      <c r="A33" s="481" t="s">
        <v>86</v>
      </c>
      <c r="B33" s="9" t="s">
        <v>45</v>
      </c>
      <c r="C33" s="603">
        <v>125.2</v>
      </c>
      <c r="D33" s="603">
        <v>124.8</v>
      </c>
      <c r="E33" s="603">
        <f t="shared" si="0"/>
        <v>99.680511182108617</v>
      </c>
      <c r="F33" s="603">
        <v>103.5</v>
      </c>
    </row>
    <row r="34" spans="1:6" ht="21.75" customHeight="1" thickBot="1">
      <c r="A34" s="232" t="s">
        <v>87</v>
      </c>
      <c r="B34" s="9" t="s">
        <v>45</v>
      </c>
      <c r="C34" s="603">
        <v>518.4</v>
      </c>
      <c r="D34" s="603">
        <v>549.79999999999995</v>
      </c>
      <c r="E34" s="603">
        <f>D34/C34*100</f>
        <v>106.0570987654321</v>
      </c>
      <c r="F34" s="603">
        <v>588.6</v>
      </c>
    </row>
    <row r="35" spans="1:6" ht="27" customHeight="1" thickBot="1">
      <c r="A35" s="482" t="s">
        <v>43</v>
      </c>
      <c r="B35" s="483"/>
      <c r="C35" s="251"/>
      <c r="D35" s="484"/>
      <c r="E35" s="251"/>
      <c r="F35" s="251"/>
    </row>
    <row r="36" spans="1:6" s="17" customFormat="1" ht="21.75" customHeight="1">
      <c r="A36" s="485" t="s">
        <v>88</v>
      </c>
      <c r="B36" s="486" t="s">
        <v>30</v>
      </c>
      <c r="C36" s="603">
        <v>600</v>
      </c>
      <c r="D36" s="603">
        <v>700</v>
      </c>
      <c r="E36" s="603">
        <f t="shared" ref="E36:E54" si="1">D36/C36*100</f>
        <v>116.66666666666667</v>
      </c>
      <c r="F36" s="603">
        <v>360</v>
      </c>
    </row>
    <row r="37" spans="1:6" s="17" customFormat="1" ht="21.75" customHeight="1">
      <c r="A37" s="485" t="s">
        <v>89</v>
      </c>
      <c r="B37" s="486" t="s">
        <v>30</v>
      </c>
      <c r="C37" s="603">
        <v>683.3</v>
      </c>
      <c r="D37" s="603">
        <v>761.1</v>
      </c>
      <c r="E37" s="603">
        <f t="shared" si="1"/>
        <v>111.38592126445192</v>
      </c>
      <c r="F37" s="603">
        <v>462.5</v>
      </c>
    </row>
    <row r="38" spans="1:6" s="17" customFormat="1" ht="21.75" customHeight="1">
      <c r="A38" s="485" t="s">
        <v>90</v>
      </c>
      <c r="B38" s="486" t="s">
        <v>30</v>
      </c>
      <c r="C38" s="603">
        <v>516.70000000000005</v>
      </c>
      <c r="D38" s="603">
        <v>550</v>
      </c>
      <c r="E38" s="603">
        <f t="shared" si="1"/>
        <v>106.44474550029031</v>
      </c>
      <c r="F38" s="603">
        <v>381.25</v>
      </c>
    </row>
    <row r="39" spans="1:6" s="17" customFormat="1" ht="16.5">
      <c r="A39" s="485" t="s">
        <v>91</v>
      </c>
      <c r="B39" s="486" t="s">
        <v>30</v>
      </c>
      <c r="C39" s="603">
        <v>2000</v>
      </c>
      <c r="D39" s="603">
        <v>2000</v>
      </c>
      <c r="E39" s="603">
        <f t="shared" si="1"/>
        <v>100</v>
      </c>
      <c r="F39" s="603">
        <v>1500</v>
      </c>
    </row>
    <row r="40" spans="1:6" s="17" customFormat="1" ht="16.5">
      <c r="A40" s="485" t="s">
        <v>92</v>
      </c>
      <c r="B40" s="486" t="s">
        <v>30</v>
      </c>
      <c r="C40" s="603">
        <v>2500</v>
      </c>
      <c r="D40" s="603">
        <v>2750</v>
      </c>
      <c r="E40" s="603">
        <f t="shared" si="1"/>
        <v>110.00000000000001</v>
      </c>
      <c r="F40" s="603">
        <v>2000</v>
      </c>
    </row>
    <row r="41" spans="1:6" s="17" customFormat="1" ht="33">
      <c r="A41" s="485" t="s">
        <v>93</v>
      </c>
      <c r="B41" s="486" t="s">
        <v>30</v>
      </c>
      <c r="C41" s="603">
        <v>400</v>
      </c>
      <c r="D41" s="603">
        <v>400</v>
      </c>
      <c r="E41" s="603">
        <f t="shared" si="1"/>
        <v>100</v>
      </c>
      <c r="F41" s="603">
        <v>337.5</v>
      </c>
    </row>
    <row r="42" spans="1:6" s="17" customFormat="1" ht="33">
      <c r="A42" s="485" t="s">
        <v>94</v>
      </c>
      <c r="B42" s="486" t="s">
        <v>30</v>
      </c>
      <c r="C42" s="603">
        <v>383.3</v>
      </c>
      <c r="D42" s="603">
        <v>383.3</v>
      </c>
      <c r="E42" s="603">
        <f t="shared" si="1"/>
        <v>100</v>
      </c>
      <c r="F42" s="603">
        <v>337.5</v>
      </c>
    </row>
    <row r="43" spans="1:6" s="17" customFormat="1" ht="16.5">
      <c r="A43" s="485" t="s">
        <v>95</v>
      </c>
      <c r="B43" s="486" t="s">
        <v>30</v>
      </c>
      <c r="C43" s="603">
        <v>850</v>
      </c>
      <c r="D43" s="603">
        <v>850</v>
      </c>
      <c r="E43" s="603">
        <f t="shared" si="1"/>
        <v>100</v>
      </c>
      <c r="F43" s="603" t="s">
        <v>114</v>
      </c>
    </row>
    <row r="44" spans="1:6" s="17" customFormat="1" ht="33">
      <c r="A44" s="485" t="s">
        <v>482</v>
      </c>
      <c r="B44" s="486" t="s">
        <v>30</v>
      </c>
      <c r="C44" s="603">
        <v>5233.3999999999996</v>
      </c>
      <c r="D44" s="603">
        <v>5233.3999999999996</v>
      </c>
      <c r="E44" s="603">
        <f>D44/C44*100</f>
        <v>100</v>
      </c>
      <c r="F44" s="603" t="s">
        <v>114</v>
      </c>
    </row>
    <row r="45" spans="1:6" s="17" customFormat="1" ht="33" customHeight="1">
      <c r="A45" s="485" t="s">
        <v>483</v>
      </c>
      <c r="B45" s="486" t="s">
        <v>30</v>
      </c>
      <c r="C45" s="603">
        <v>3976.5</v>
      </c>
      <c r="D45" s="603">
        <v>6750</v>
      </c>
      <c r="E45" s="603">
        <f t="shared" si="1"/>
        <v>169.74726518294983</v>
      </c>
      <c r="F45" s="603">
        <v>3700</v>
      </c>
    </row>
    <row r="46" spans="1:6" s="17" customFormat="1" ht="18" customHeight="1">
      <c r="A46" s="487" t="s">
        <v>96</v>
      </c>
      <c r="B46" s="486" t="s">
        <v>30</v>
      </c>
      <c r="C46" s="603">
        <v>130</v>
      </c>
      <c r="D46" s="603">
        <v>200</v>
      </c>
      <c r="E46" s="603">
        <f t="shared" si="1"/>
        <v>153.84615384615387</v>
      </c>
      <c r="F46" s="603">
        <v>88</v>
      </c>
    </row>
    <row r="47" spans="1:6" s="17" customFormat="1" ht="17.25" thickBot="1">
      <c r="A47" s="488" t="s">
        <v>179</v>
      </c>
      <c r="B47" s="489" t="s">
        <v>30</v>
      </c>
      <c r="C47" s="603">
        <v>266.7</v>
      </c>
      <c r="D47" s="603">
        <v>266.7</v>
      </c>
      <c r="E47" s="603">
        <f t="shared" si="1"/>
        <v>100</v>
      </c>
      <c r="F47" s="603">
        <v>300</v>
      </c>
    </row>
    <row r="48" spans="1:6" ht="27" customHeight="1" thickBot="1">
      <c r="A48" s="490" t="s">
        <v>69</v>
      </c>
      <c r="B48" s="483" t="s">
        <v>30</v>
      </c>
      <c r="C48" s="602">
        <v>359</v>
      </c>
      <c r="D48" s="434">
        <v>359</v>
      </c>
      <c r="E48" s="523">
        <f t="shared" si="1"/>
        <v>100</v>
      </c>
      <c r="F48" s="602">
        <v>359</v>
      </c>
    </row>
    <row r="49" spans="1:10" ht="53.25" customHeight="1" thickBot="1">
      <c r="A49" s="491" t="s">
        <v>97</v>
      </c>
      <c r="B49" s="483" t="s">
        <v>30</v>
      </c>
      <c r="C49" s="251">
        <v>5.8</v>
      </c>
      <c r="D49" s="484">
        <v>5.8</v>
      </c>
      <c r="E49" s="492">
        <f t="shared" si="1"/>
        <v>100</v>
      </c>
      <c r="F49" s="251">
        <v>5.8</v>
      </c>
    </row>
    <row r="50" spans="1:10" ht="56.25" customHeight="1" thickBot="1">
      <c r="A50" s="493" t="s">
        <v>98</v>
      </c>
      <c r="B50" s="483" t="s">
        <v>30</v>
      </c>
      <c r="C50" s="251">
        <v>7.6</v>
      </c>
      <c r="D50" s="484">
        <v>7.6</v>
      </c>
      <c r="E50" s="492">
        <f t="shared" si="1"/>
        <v>100</v>
      </c>
      <c r="F50" s="251">
        <v>7.6</v>
      </c>
    </row>
    <row r="51" spans="1:10" ht="24.75" customHeight="1" thickBot="1">
      <c r="A51" s="493" t="s">
        <v>99</v>
      </c>
      <c r="B51" s="483" t="s">
        <v>30</v>
      </c>
      <c r="C51" s="251">
        <v>85.9</v>
      </c>
      <c r="D51" s="484">
        <v>90.2</v>
      </c>
      <c r="E51" s="492">
        <f t="shared" si="1"/>
        <v>105.0058207217695</v>
      </c>
      <c r="F51" s="251">
        <v>90.2</v>
      </c>
    </row>
    <row r="52" spans="1:10" ht="36.75" customHeight="1" thickBot="1">
      <c r="A52" s="494" t="s">
        <v>100</v>
      </c>
      <c r="B52" s="483" t="s">
        <v>30</v>
      </c>
      <c r="C52" s="251">
        <v>2050</v>
      </c>
      <c r="D52" s="495">
        <v>2180</v>
      </c>
      <c r="E52" s="492">
        <f t="shared" si="1"/>
        <v>106.34146341463415</v>
      </c>
      <c r="F52" s="251" t="s">
        <v>114</v>
      </c>
    </row>
    <row r="53" spans="1:10" ht="35.25" customHeight="1" thickBot="1">
      <c r="A53" s="493" t="s">
        <v>101</v>
      </c>
      <c r="B53" s="483" t="s">
        <v>30</v>
      </c>
      <c r="C53" s="251">
        <v>1500</v>
      </c>
      <c r="D53" s="484">
        <v>1612.5</v>
      </c>
      <c r="E53" s="492">
        <f t="shared" si="1"/>
        <v>107.5</v>
      </c>
      <c r="F53" s="496" t="s">
        <v>114</v>
      </c>
    </row>
    <row r="54" spans="1:10" ht="49.5" customHeight="1" thickBot="1">
      <c r="A54" s="493" t="s">
        <v>151</v>
      </c>
      <c r="B54" s="483" t="s">
        <v>30</v>
      </c>
      <c r="C54" s="497">
        <v>136.4</v>
      </c>
      <c r="D54" s="656">
        <v>136.4</v>
      </c>
      <c r="E54" s="492">
        <f t="shared" si="1"/>
        <v>100</v>
      </c>
      <c r="F54" s="435">
        <v>79.17</v>
      </c>
    </row>
    <row r="55" spans="1:10" ht="16.5" customHeight="1" thickBot="1">
      <c r="A55" s="963" t="s">
        <v>160</v>
      </c>
      <c r="B55" s="498" t="s">
        <v>116</v>
      </c>
      <c r="C55" s="435">
        <v>5500</v>
      </c>
      <c r="D55" s="499">
        <v>9825</v>
      </c>
      <c r="E55" s="492">
        <f>D55/C55*100</f>
        <v>178.63636363636363</v>
      </c>
      <c r="F55" s="602" t="s">
        <v>114</v>
      </c>
    </row>
    <row r="56" spans="1:10" ht="25.5" customHeight="1" thickBot="1">
      <c r="A56" s="964"/>
      <c r="B56" s="498" t="s">
        <v>117</v>
      </c>
      <c r="C56" s="435">
        <v>28000</v>
      </c>
      <c r="D56" s="499">
        <v>28000</v>
      </c>
      <c r="E56" s="492">
        <f>D56/C56*100</f>
        <v>100</v>
      </c>
      <c r="F56" s="602" t="s">
        <v>114</v>
      </c>
    </row>
    <row r="57" spans="1:10" ht="18.75" customHeight="1" thickBot="1">
      <c r="A57" s="963" t="s">
        <v>161</v>
      </c>
      <c r="B57" s="498" t="s">
        <v>116</v>
      </c>
      <c r="C57" s="435">
        <v>6090</v>
      </c>
      <c r="D57" s="499">
        <v>9440</v>
      </c>
      <c r="E57" s="492">
        <f>D57/C57*100</f>
        <v>155.00821018062399</v>
      </c>
      <c r="F57" s="602" t="s">
        <v>114</v>
      </c>
    </row>
    <row r="58" spans="1:10" ht="23.25" customHeight="1" thickBot="1">
      <c r="A58" s="964"/>
      <c r="B58" s="498" t="s">
        <v>117</v>
      </c>
      <c r="C58" s="435">
        <v>75050</v>
      </c>
      <c r="D58" s="499">
        <v>50000</v>
      </c>
      <c r="E58" s="492">
        <f>D58/C58*100</f>
        <v>66.622251832111928</v>
      </c>
      <c r="F58" s="602" t="s">
        <v>114</v>
      </c>
    </row>
    <row r="59" spans="1:10" ht="39.75" customHeight="1" thickBot="1">
      <c r="A59" s="500" t="s">
        <v>328</v>
      </c>
      <c r="B59" s="501"/>
      <c r="C59" s="251"/>
      <c r="D59" s="484"/>
      <c r="E59" s="495"/>
      <c r="F59" s="251"/>
    </row>
    <row r="60" spans="1:10" ht="33">
      <c r="A60" s="502" t="s">
        <v>522</v>
      </c>
      <c r="B60" s="503" t="s">
        <v>52</v>
      </c>
      <c r="C60" s="436">
        <v>52.55</v>
      </c>
      <c r="D60" s="504">
        <v>53.92</v>
      </c>
      <c r="E60" s="1">
        <f>D60/C60*100</f>
        <v>102.60704091341579</v>
      </c>
      <c r="F60" s="436">
        <v>76.61</v>
      </c>
      <c r="J60" s="59"/>
    </row>
    <row r="61" spans="1:10" ht="24" customHeight="1">
      <c r="A61" s="505" t="s">
        <v>329</v>
      </c>
      <c r="B61" s="503" t="s">
        <v>53</v>
      </c>
      <c r="C61" s="514">
        <v>1.1599999999999999</v>
      </c>
      <c r="D61" s="506">
        <v>1.28</v>
      </c>
      <c r="E61" s="1">
        <f>D61/C61*100</f>
        <v>110.34482758620692</v>
      </c>
      <c r="F61" s="436">
        <v>1.28</v>
      </c>
    </row>
    <row r="62" spans="1:10" ht="24" customHeight="1">
      <c r="A62" s="505" t="s">
        <v>102</v>
      </c>
      <c r="B62" s="503" t="s">
        <v>152</v>
      </c>
      <c r="C62" s="436">
        <v>971.25</v>
      </c>
      <c r="D62" s="504">
        <v>1008.82</v>
      </c>
      <c r="E62" s="1">
        <f>D62/C62*100</f>
        <v>103.86821106821107</v>
      </c>
      <c r="F62" s="436">
        <v>1099.1400000000001</v>
      </c>
    </row>
    <row r="63" spans="1:10" ht="24" customHeight="1">
      <c r="A63" s="505" t="s">
        <v>103</v>
      </c>
      <c r="B63" s="503" t="s">
        <v>153</v>
      </c>
      <c r="C63" s="436">
        <v>58.28</v>
      </c>
      <c r="D63" s="504">
        <v>60.47</v>
      </c>
      <c r="E63" s="1">
        <f>D63/C63*100</f>
        <v>103.75772134522991</v>
      </c>
      <c r="F63" s="436">
        <v>67.400000000000006</v>
      </c>
    </row>
    <row r="64" spans="1:10" ht="24" customHeight="1" thickBot="1">
      <c r="A64" s="505" t="s">
        <v>104</v>
      </c>
      <c r="B64" s="503" t="s">
        <v>153</v>
      </c>
      <c r="C64" s="436">
        <v>43.12</v>
      </c>
      <c r="D64" s="504">
        <v>43.27</v>
      </c>
      <c r="E64" s="1">
        <f>D64/C64*100</f>
        <v>100.347866419295</v>
      </c>
      <c r="F64" s="436">
        <v>35.409999999999997</v>
      </c>
    </row>
    <row r="65" spans="1:6" ht="41.25" customHeight="1" thickBot="1">
      <c r="A65" s="507" t="s">
        <v>121</v>
      </c>
      <c r="B65" s="501" t="s">
        <v>30</v>
      </c>
      <c r="C65" s="251" t="s">
        <v>524</v>
      </c>
      <c r="D65" s="484" t="s">
        <v>524</v>
      </c>
      <c r="E65" s="251">
        <v>100</v>
      </c>
      <c r="F65" s="251">
        <v>20</v>
      </c>
    </row>
    <row r="66" spans="1:6" ht="22.5" customHeight="1">
      <c r="A66" s="508" t="s">
        <v>520</v>
      </c>
      <c r="B66" s="657"/>
      <c r="C66" s="511"/>
      <c r="D66" s="510"/>
      <c r="E66" s="511"/>
      <c r="F66" s="509"/>
    </row>
    <row r="67" spans="1:6" ht="16.5">
      <c r="A67" s="512" t="s">
        <v>521</v>
      </c>
      <c r="B67" s="658" t="s">
        <v>30</v>
      </c>
      <c r="C67" s="603">
        <v>24628.080000000002</v>
      </c>
      <c r="D67" s="513">
        <v>30275.24</v>
      </c>
      <c r="E67" s="603">
        <f>D67/C67*100</f>
        <v>122.929761475519</v>
      </c>
      <c r="F67" s="603">
        <v>22292.45</v>
      </c>
    </row>
    <row r="68" spans="1:6" ht="33">
      <c r="A68" s="502" t="s">
        <v>105</v>
      </c>
      <c r="B68" s="658" t="s">
        <v>30</v>
      </c>
      <c r="C68" s="603">
        <v>2287.3200000000002</v>
      </c>
      <c r="D68" s="513">
        <v>2398.5500000000002</v>
      </c>
      <c r="E68" s="603">
        <f>D68/C68*100</f>
        <v>104.86289631533847</v>
      </c>
      <c r="F68" s="603">
        <v>1333</v>
      </c>
    </row>
    <row r="69" spans="1:6" ht="33">
      <c r="A69" s="487" t="s">
        <v>106</v>
      </c>
      <c r="B69" s="658" t="s">
        <v>29</v>
      </c>
      <c r="C69" s="603">
        <f>C68/C67*100</f>
        <v>9.2874474989524156</v>
      </c>
      <c r="D69" s="513">
        <f>D68/D67*100</f>
        <v>7.9224805484613832</v>
      </c>
      <c r="E69" s="603">
        <f>D69/C69*100</f>
        <v>85.303099149201174</v>
      </c>
      <c r="F69" s="513">
        <f>F68/F67*100</f>
        <v>5.9796029597464617</v>
      </c>
    </row>
    <row r="70" spans="1:6" ht="34.5" customHeight="1" thickBot="1">
      <c r="A70" s="488" t="s">
        <v>175</v>
      </c>
      <c r="B70" s="659" t="s">
        <v>30</v>
      </c>
      <c r="C70" s="599">
        <v>2900</v>
      </c>
      <c r="D70" s="600">
        <v>2900</v>
      </c>
      <c r="E70" s="604">
        <f>D70/C70*100</f>
        <v>100</v>
      </c>
      <c r="F70" s="521" t="s">
        <v>348</v>
      </c>
    </row>
    <row r="71" spans="1:6" ht="16.5">
      <c r="A71" s="837" t="s">
        <v>523</v>
      </c>
      <c r="B71" s="837"/>
      <c r="C71" s="837"/>
      <c r="D71" s="837"/>
      <c r="E71" s="837"/>
      <c r="F71" s="837"/>
    </row>
    <row r="72" spans="1:6" ht="16.5">
      <c r="A72" s="563"/>
      <c r="B72" s="563"/>
      <c r="C72" s="563"/>
      <c r="D72" s="563"/>
      <c r="E72" s="563"/>
      <c r="F72" s="563"/>
    </row>
    <row r="73" spans="1:6" ht="16.5">
      <c r="A73" s="563"/>
      <c r="B73" s="563"/>
      <c r="C73" s="563"/>
      <c r="D73" s="563"/>
      <c r="E73" s="563"/>
      <c r="F73" s="563"/>
    </row>
    <row r="74" spans="1:6" ht="16.5">
      <c r="A74" s="563"/>
      <c r="B74" s="563"/>
      <c r="C74" s="563"/>
      <c r="D74" s="563"/>
      <c r="E74" s="563"/>
      <c r="F74" s="563"/>
    </row>
    <row r="75" spans="1:6" ht="16.5">
      <c r="A75" s="563"/>
      <c r="B75" s="563"/>
      <c r="C75" s="563"/>
      <c r="D75" s="563"/>
      <c r="E75" s="563"/>
      <c r="F75" s="563"/>
    </row>
    <row r="76" spans="1:6" ht="12.75">
      <c r="D76" s="2"/>
      <c r="E76" s="2"/>
      <c r="F76" s="2"/>
    </row>
    <row r="77" spans="1:6" ht="15.75" customHeight="1">
      <c r="A77" s="230"/>
      <c r="B77" s="231"/>
      <c r="C77" s="231"/>
      <c r="D77" s="231"/>
      <c r="E77" s="231"/>
      <c r="F77" s="231"/>
    </row>
    <row r="85" spans="4:6" ht="57.75" customHeight="1"/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цены на металл</vt:lpstr>
      <vt:lpstr>цены на металл 2</vt:lpstr>
      <vt:lpstr>дин. цен  </vt:lpstr>
      <vt:lpstr>индекс потр цен </vt:lpstr>
      <vt:lpstr>Средние цены  </vt:lpstr>
      <vt:lpstr>'дин. цен  '!Заголовки_для_печати</vt:lpstr>
      <vt:lpstr>демогр!Область_печати</vt:lpstr>
      <vt:lpstr>'дин. цен  '!Область_печати</vt:lpstr>
      <vt:lpstr>занятость!Область_печати</vt:lpstr>
      <vt:lpstr>'индекс потр цен '!Область_печати</vt:lpstr>
      <vt:lpstr>'социнфрастр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ZarubinAI</cp:lastModifiedBy>
  <cp:lastPrinted>2014-07-18T02:43:47Z</cp:lastPrinted>
  <dcterms:created xsi:type="dcterms:W3CDTF">1996-09-27T09:22:49Z</dcterms:created>
  <dcterms:modified xsi:type="dcterms:W3CDTF">2014-07-25T04:28:32Z</dcterms:modified>
</cp:coreProperties>
</file>