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WORK\Книжка на 2016 год\на сайт\"/>
    </mc:Choice>
  </mc:AlternateContent>
  <bookViews>
    <workbookView xWindow="0" yWindow="0" windowWidth="28800" windowHeight="12435" tabRatio="802" firstSheet="1" activeTab="1"/>
  </bookViews>
  <sheets>
    <sheet name="диаграмма" sheetId="26" state="hidden" r:id="rId1"/>
    <sheet name="демогр" sheetId="149" r:id="rId2"/>
    <sheet name="труд рес " sheetId="261" r:id="rId3"/>
    <sheet name="занятость" sheetId="23" r:id="rId4"/>
    <sheet name="Ст.мин. набора прод." sheetId="98" r:id="rId5"/>
    <sheet name="социнфрастр" sheetId="281" r:id="rId6"/>
    <sheet name="цены на металл" sheetId="95" r:id="rId7"/>
    <sheet name="цены на металл 2" sheetId="96" r:id="rId8"/>
    <sheet name="дин. цен " sheetId="276" r:id="rId9"/>
    <sheet name="индекс потр цен " sheetId="282" r:id="rId10"/>
    <sheet name="Средние цены" sheetId="271" r:id="rId11"/>
  </sheets>
  <externalReferences>
    <externalReference r:id="rId12"/>
    <externalReference r:id="rId13"/>
  </externalReferences>
  <definedNames>
    <definedName name="_xlnm.Print_Titles" localSheetId="8">'дин. цен '!$3:$4</definedName>
    <definedName name="_xlnm.Print_Titles" localSheetId="5">социнфрастр!$3:$4</definedName>
    <definedName name="_xlnm.Print_Area" localSheetId="1">демогр!$A$1:$H$59</definedName>
    <definedName name="_xlnm.Print_Area" localSheetId="8">'дин. цен '!$A$1:$F$103</definedName>
    <definedName name="_xlnm.Print_Area" localSheetId="3">занятость!$A$1:$H$51</definedName>
    <definedName name="_xlnm.Print_Area" localSheetId="9">'индекс потр цен '!$A$1:$P$137</definedName>
    <definedName name="_xlnm.Print_Area" localSheetId="5">социнфрастр!$A$1:$E$135</definedName>
    <definedName name="_xlnm.Print_Area" localSheetId="10">'Средние цены'!$A$1:$T$54</definedName>
    <definedName name="_xlnm.Print_Area" localSheetId="4">'Ст.мин. набора прод.'!$A$1:$K$148</definedName>
    <definedName name="_xlnm.Print_Area" localSheetId="2">'труд рес '!$A$1:$H$60</definedName>
    <definedName name="_xlnm.Print_Area" localSheetId="6">'цены на металл'!$A$1:$O$97</definedName>
    <definedName name="_xlnm.Print_Area" localSheetId="7">'цены на металл 2'!$A$1:$O$76</definedName>
  </definedNames>
  <calcPr calcId="152511"/>
</workbook>
</file>

<file path=xl/calcChain.xml><?xml version="1.0" encoding="utf-8"?>
<calcChain xmlns="http://schemas.openxmlformats.org/spreadsheetml/2006/main">
  <c r="C87" i="98" l="1"/>
  <c r="D87" i="98"/>
  <c r="F87" i="98"/>
  <c r="G87" i="98"/>
  <c r="I87" i="98"/>
  <c r="J87" i="98"/>
  <c r="F48" i="261"/>
  <c r="F52" i="261"/>
  <c r="F31" i="261" l="1"/>
  <c r="H6" i="261" l="1"/>
  <c r="J86" i="98" l="1"/>
  <c r="I86" i="98"/>
  <c r="G86" i="98"/>
  <c r="F86" i="98"/>
  <c r="D86" i="98"/>
  <c r="C86" i="98"/>
  <c r="F7" i="23" l="1"/>
  <c r="D69" i="276" l="1"/>
  <c r="F25" i="149" l="1"/>
  <c r="F24" i="149"/>
  <c r="F21" i="149"/>
  <c r="F20" i="149"/>
  <c r="F9" i="149" l="1"/>
  <c r="F11" i="149"/>
  <c r="BA30" i="26" l="1"/>
  <c r="J85" i="98" l="1"/>
  <c r="I85" i="98"/>
  <c r="G85" i="98"/>
  <c r="F85" i="98"/>
  <c r="D85" i="98"/>
  <c r="C85" i="98"/>
  <c r="J84" i="98"/>
  <c r="I84" i="98"/>
  <c r="G84" i="98"/>
  <c r="F84" i="98"/>
  <c r="D84" i="98"/>
  <c r="C84" i="98"/>
  <c r="J83" i="98"/>
  <c r="I83" i="98"/>
  <c r="G83" i="98"/>
  <c r="F83" i="98"/>
  <c r="D83" i="98"/>
  <c r="C83" i="98"/>
  <c r="F69" i="276" l="1"/>
  <c r="E47" i="276"/>
  <c r="E38" i="276"/>
  <c r="E39" i="276"/>
  <c r="E40" i="276"/>
  <c r="E41" i="276"/>
  <c r="E42" i="276"/>
  <c r="E43" i="276"/>
  <c r="E44" i="276"/>
  <c r="E45" i="276"/>
  <c r="E46" i="276"/>
  <c r="E37" i="276"/>
  <c r="D108" i="281" l="1"/>
  <c r="C108" i="281"/>
  <c r="D105" i="281"/>
  <c r="C105" i="281"/>
  <c r="D91" i="281"/>
  <c r="C91" i="281"/>
  <c r="D90" i="281"/>
  <c r="C90" i="281"/>
  <c r="D87" i="281"/>
  <c r="C87" i="281"/>
  <c r="D62" i="281"/>
  <c r="C62" i="281"/>
  <c r="D55" i="281"/>
  <c r="C55" i="281"/>
  <c r="D51" i="281"/>
  <c r="C51" i="281"/>
  <c r="D47" i="281"/>
  <c r="C47" i="281"/>
  <c r="D44" i="281"/>
  <c r="D43" i="281" s="1"/>
  <c r="D5" i="281" s="1"/>
  <c r="C44" i="281"/>
  <c r="E43" i="281"/>
  <c r="C43" i="281"/>
  <c r="D39" i="281"/>
  <c r="C39" i="281"/>
  <c r="D32" i="281"/>
  <c r="C32" i="281"/>
  <c r="D26" i="281"/>
  <c r="C26" i="281"/>
  <c r="D11" i="281"/>
  <c r="E7" i="281"/>
  <c r="E5" i="281" s="1"/>
  <c r="D7" i="281"/>
  <c r="C7" i="281"/>
  <c r="C5" i="281" s="1"/>
  <c r="AZ30" i="26" l="1"/>
  <c r="D13" i="149"/>
  <c r="E13" i="149"/>
  <c r="E22" i="149" l="1"/>
  <c r="G13" i="149"/>
  <c r="F9" i="23" l="1"/>
  <c r="F8" i="23"/>
  <c r="F6" i="23"/>
  <c r="F5" i="23"/>
  <c r="H37" i="261"/>
  <c r="H36" i="261"/>
  <c r="H35" i="261"/>
  <c r="H34" i="261"/>
  <c r="H32" i="261"/>
  <c r="G37" i="261"/>
  <c r="G36" i="261"/>
  <c r="G35" i="261"/>
  <c r="G34" i="261"/>
  <c r="G32" i="261"/>
  <c r="H8" i="261" l="1"/>
  <c r="H9" i="261"/>
  <c r="H10" i="261"/>
  <c r="H11" i="261"/>
  <c r="H12" i="261"/>
  <c r="H13" i="261"/>
  <c r="H14" i="261"/>
  <c r="H15" i="261"/>
  <c r="H16" i="261"/>
  <c r="H17" i="261"/>
  <c r="H18" i="261"/>
  <c r="H19" i="261"/>
  <c r="H20" i="261"/>
  <c r="G20" i="261"/>
  <c r="G9" i="261"/>
  <c r="G10" i="261"/>
  <c r="G11" i="261"/>
  <c r="G12" i="261"/>
  <c r="G13" i="261"/>
  <c r="G14" i="261"/>
  <c r="G15" i="261"/>
  <c r="G16" i="261"/>
  <c r="G17" i="261"/>
  <c r="G18" i="261"/>
  <c r="G19" i="261"/>
  <c r="G8" i="261"/>
  <c r="G6" i="261"/>
  <c r="H53" i="261"/>
  <c r="H54" i="261"/>
  <c r="H52" i="261"/>
  <c r="G53" i="261"/>
  <c r="G54" i="261"/>
  <c r="G52" i="261"/>
  <c r="H49" i="261"/>
  <c r="H50" i="261"/>
  <c r="G49" i="261"/>
  <c r="G50" i="261"/>
  <c r="D82" i="98" l="1"/>
  <c r="G82" i="98"/>
  <c r="J82" i="98"/>
  <c r="I82" i="98"/>
  <c r="F82" i="98"/>
  <c r="C82" i="98"/>
  <c r="C69" i="276" l="1"/>
  <c r="E8" i="276" l="1"/>
  <c r="I81" i="98" l="1"/>
  <c r="F81" i="98"/>
  <c r="C81" i="98"/>
  <c r="C80" i="98"/>
  <c r="F80" i="98"/>
  <c r="D81" i="98"/>
  <c r="G81" i="98"/>
  <c r="J81" i="98"/>
  <c r="G48" i="261" l="1"/>
  <c r="E7" i="276" l="1"/>
  <c r="E9" i="276"/>
  <c r="E10" i="276"/>
  <c r="E11" i="276"/>
  <c r="E12" i="276"/>
  <c r="E13" i="276"/>
  <c r="E14" i="276"/>
  <c r="E15" i="276"/>
  <c r="E16" i="276"/>
  <c r="E17" i="276"/>
  <c r="E18" i="276"/>
  <c r="E19" i="276"/>
  <c r="E20" i="276"/>
  <c r="E21" i="276"/>
  <c r="E22" i="276"/>
  <c r="E23" i="276"/>
  <c r="E24" i="276"/>
  <c r="E25" i="276"/>
  <c r="E26" i="276"/>
  <c r="E27" i="276"/>
  <c r="E28" i="276"/>
  <c r="E29" i="276"/>
  <c r="E30" i="276"/>
  <c r="E31" i="276"/>
  <c r="E32" i="276"/>
  <c r="E33" i="276"/>
  <c r="E70" i="276" l="1"/>
  <c r="E69" i="276"/>
  <c r="E68" i="276"/>
  <c r="E67" i="276"/>
  <c r="E64" i="276"/>
  <c r="E63" i="276"/>
  <c r="E62" i="276"/>
  <c r="E61" i="276"/>
  <c r="E60" i="276"/>
  <c r="E58" i="276"/>
  <c r="E57" i="276"/>
  <c r="E56" i="276"/>
  <c r="E55" i="276"/>
  <c r="E53" i="276"/>
  <c r="E52" i="276"/>
  <c r="E51" i="276"/>
  <c r="E50" i="276"/>
  <c r="E49" i="276"/>
  <c r="E48" i="276"/>
  <c r="E36" i="276"/>
  <c r="E34" i="276"/>
  <c r="E6" i="276"/>
  <c r="H48" i="261" l="1"/>
  <c r="J80" i="98" l="1"/>
  <c r="I80" i="98"/>
  <c r="G80" i="98"/>
  <c r="D80" i="98"/>
  <c r="D22" i="149" l="1"/>
  <c r="C78" i="98" l="1"/>
  <c r="D78" i="98"/>
  <c r="F78" i="98"/>
  <c r="G78" i="98"/>
  <c r="I78" i="98"/>
  <c r="J78" i="98"/>
  <c r="AY30" i="26" l="1"/>
  <c r="C77" i="98" l="1"/>
  <c r="D77" i="98"/>
  <c r="F77" i="98"/>
  <c r="G77" i="98"/>
  <c r="I77" i="98"/>
  <c r="J77" i="98"/>
  <c r="G22" i="149" l="1"/>
  <c r="J76" i="98" l="1"/>
  <c r="I76" i="98"/>
  <c r="G76" i="98"/>
  <c r="F76" i="98"/>
  <c r="C76" i="98" l="1"/>
  <c r="D76" i="98"/>
  <c r="D31" i="261" l="1"/>
  <c r="H31" i="261" l="1"/>
  <c r="G31" i="261"/>
  <c r="AX30" i="26"/>
  <c r="J75" i="98" l="1"/>
  <c r="I75" i="98"/>
  <c r="G75" i="98"/>
  <c r="F75" i="98"/>
  <c r="D75" i="98"/>
  <c r="C75" i="98"/>
  <c r="H38" i="261" l="1"/>
  <c r="H39" i="261"/>
  <c r="G38" i="261"/>
  <c r="G39" i="261"/>
  <c r="L17" i="95" l="1"/>
  <c r="J17" i="95"/>
  <c r="H17" i="95"/>
  <c r="F17" i="95"/>
  <c r="D17" i="95"/>
  <c r="C74" i="98" l="1"/>
  <c r="D74" i="98"/>
  <c r="F74" i="98"/>
  <c r="G74" i="98"/>
  <c r="I74" i="98"/>
  <c r="J74" i="98"/>
  <c r="E40" i="261" l="1"/>
  <c r="D40" i="261"/>
  <c r="F40" i="261" l="1"/>
  <c r="H40" i="261" l="1"/>
  <c r="G40" i="261"/>
  <c r="J73" i="98" l="1"/>
  <c r="G73" i="98" l="1"/>
  <c r="D73" i="98"/>
  <c r="I73" i="98"/>
  <c r="F73" i="98"/>
  <c r="C73" i="98"/>
  <c r="AV30" i="26" l="1"/>
  <c r="N17" i="95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C13" i="149"/>
  <c r="F13" i="149" s="1"/>
  <c r="I68" i="98"/>
  <c r="F68" i="98"/>
  <c r="C68" i="98"/>
  <c r="D68" i="98"/>
  <c r="G68" i="98"/>
  <c r="J68" i="98"/>
  <c r="I17" i="95"/>
  <c r="J67" i="98"/>
  <c r="G67" i="98"/>
  <c r="D67" i="98"/>
  <c r="I67" i="98"/>
  <c r="F67" i="98"/>
  <c r="C67" i="98"/>
  <c r="AU30" i="26"/>
  <c r="I61" i="98"/>
  <c r="F61" i="98"/>
  <c r="C61" i="98"/>
  <c r="AT30" i="26"/>
  <c r="AS30" i="26"/>
  <c r="C26" i="26"/>
  <c r="B26" i="26"/>
  <c r="C20" i="26"/>
  <c r="B20" i="26"/>
  <c r="C15" i="26"/>
  <c r="B15" i="26"/>
  <c r="M17" i="95"/>
  <c r="K17" i="95"/>
  <c r="G17" i="95"/>
  <c r="E17" i="95"/>
  <c r="C17" i="95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C22" i="149"/>
  <c r="F22" i="149" s="1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  <c r="B11" i="26"/>
</calcChain>
</file>

<file path=xl/sharedStrings.xml><?xml version="1.0" encoding="utf-8"?>
<sst xmlns="http://schemas.openxmlformats.org/spreadsheetml/2006/main" count="1042" uniqueCount="589">
  <si>
    <t>Магаданская область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</si>
  <si>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</si>
  <si>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</si>
  <si>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</si>
  <si>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</si>
  <si>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</si>
  <si>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</si>
  <si>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</si>
  <si>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</si>
  <si>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</si>
  <si>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</si>
  <si>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</si>
  <si>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</si>
  <si>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</si>
  <si>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</si>
  <si>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</si>
  <si>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</si>
  <si>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</si>
  <si>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</si>
  <si>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</si>
  <si>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</si>
  <si>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</si>
  <si>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</si>
  <si>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</si>
  <si>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</si>
  <si>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</si>
  <si>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</si>
  <si>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</si>
  <si>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</si>
  <si>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</si>
  <si>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</si>
  <si>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</si>
  <si>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</si>
  <si>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</si>
  <si>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</si>
  <si>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</si>
  <si>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</si>
  <si>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</si>
  <si>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</si>
  <si>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</si>
  <si>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</si>
  <si>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</si>
  <si>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</si>
  <si>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</si>
  <si>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</si>
  <si>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</si>
  <si>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</si>
  <si>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</si>
  <si>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</si>
  <si>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</si>
  <si>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</si>
  <si>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</si>
  <si>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</si>
  <si>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</si>
  <si>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</si>
  <si>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</si>
  <si>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1.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</si>
  <si>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</si>
  <si>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</si>
  <si>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</si>
  <si>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</si>
  <si>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</si>
  <si>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</si>
  <si>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</si>
  <si>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</si>
  <si>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</si>
  <si>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макаронные изделия </t>
  </si>
  <si>
    <t xml:space="preserve"> крупа гречневая</t>
  </si>
  <si>
    <t xml:space="preserve"> картофель</t>
  </si>
  <si>
    <t xml:space="preserve"> лук репчатый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</si>
  <si>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</si>
  <si>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</si>
  <si>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</si>
  <si>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</si>
  <si>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</si>
  <si>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</si>
  <si>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</si>
  <si>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</si>
  <si>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</si>
  <si>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</si>
  <si>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</si>
  <si>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</si>
  <si>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</si>
  <si>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</si>
  <si>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</si>
  <si>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</si>
  <si>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</si>
  <si>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</si>
  <si>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</si>
  <si>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</si>
  <si>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</si>
  <si>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</si>
  <si>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</si>
  <si>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</si>
  <si>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</si>
  <si>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</si>
  <si>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</si>
  <si>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</si>
  <si>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Предоставление прочих коммунальных, социальных и персональных услуг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</si>
  <si>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</si>
  <si>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</si>
  <si>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</si>
  <si>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</si>
  <si>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</si>
  <si>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</si>
  <si>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</si>
  <si>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</si>
  <si>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</si>
  <si>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</si>
  <si>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r>
      <t xml:space="preserve"> </t>
    </r>
    <r>
      <rPr>
        <sz val="13"/>
        <rFont val="Times New Roman Cyr"/>
        <family val="1"/>
        <charset val="204"/>
      </rPr>
      <t>+, -</t>
    </r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</si>
  <si>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</si>
  <si>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</si>
  <si>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</si>
  <si>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</si>
  <si>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</si>
  <si>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</si>
  <si>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</si>
  <si>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</si>
  <si>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</si>
  <si>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</si>
  <si>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</si>
  <si>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</si>
  <si>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</si>
  <si>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</si>
  <si>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</si>
  <si>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</si>
  <si>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</si>
  <si>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</si>
  <si>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</si>
  <si>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</si>
  <si>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</si>
  <si>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</si>
  <si>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</si>
  <si>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</si>
  <si>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</si>
  <si>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</si>
  <si>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</si>
  <si>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</si>
  <si>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</si>
  <si>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</si>
  <si>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</si>
  <si>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</si>
  <si>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по инвалидности всего, в т.ч.</t>
  </si>
  <si>
    <t>Транспорт и связь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</si>
  <si>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</si>
  <si>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</si>
  <si>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</si>
  <si>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</si>
  <si>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</si>
  <si>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</si>
  <si>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</si>
  <si>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</si>
  <si>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</si>
  <si>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</si>
  <si>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</si>
  <si>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</si>
  <si>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декабрь 2009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</si>
  <si>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</si>
  <si>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</si>
  <si>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</si>
  <si>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 изготовление фотоснимков для паспорта  (6 шт.)</t>
  </si>
  <si>
    <t>ё</t>
  </si>
  <si>
    <t xml:space="preserve"> - высшее образование</t>
  </si>
  <si>
    <t xml:space="preserve"> - среднее профессиональное образование</t>
  </si>
  <si>
    <t>Социальная инфраструктура</t>
  </si>
  <si>
    <t>ежеквартальная информация</t>
  </si>
  <si>
    <t>ед.</t>
  </si>
  <si>
    <t xml:space="preserve"> - центр информационных технологий</t>
  </si>
  <si>
    <t>1</t>
  </si>
  <si>
    <t>Культура</t>
  </si>
  <si>
    <t>Спорт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</si>
  <si>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</si>
  <si>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</si>
  <si>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</si>
  <si>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</si>
  <si>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</si>
  <si>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</si>
  <si>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</si>
  <si>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</si>
  <si>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</si>
  <si>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</si>
  <si>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</si>
  <si>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</si>
  <si>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</si>
  <si>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</si>
  <si>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</si>
  <si>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</si>
  <si>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</si>
  <si>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</si>
  <si>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</si>
  <si>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</si>
  <si>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</si>
  <si>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</si>
  <si>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</si>
  <si>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</si>
  <si>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</si>
  <si>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</si>
  <si>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</si>
  <si>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</si>
  <si>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</si>
  <si>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</si>
  <si>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</si>
  <si>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</si>
  <si>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</si>
  <si>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</si>
  <si>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</si>
  <si>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</si>
  <si>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</si>
  <si>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</si>
  <si>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МО город Норильск</t>
  </si>
  <si>
    <t>3 кв. 2012</t>
  </si>
  <si>
    <t>4 кв. 2012</t>
  </si>
  <si>
    <t xml:space="preserve"> электроэнергия </t>
  </si>
  <si>
    <t>из них:</t>
  </si>
  <si>
    <t>нет данных</t>
  </si>
  <si>
    <t xml:space="preserve"> - не имеющие основного общего образования</t>
  </si>
  <si>
    <t>1 кв. 2013</t>
  </si>
  <si>
    <t>Динамика индекса потребительских цен по Красноярскому краю (отчетный месяц к предыдущему), %</t>
  </si>
  <si>
    <t>2 кв. 2013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</si>
  <si>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</si>
  <si>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</si>
  <si>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МО г. Норильск</t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</si>
  <si>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</si>
  <si>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</si>
  <si>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 хлеб ржано-пшеничный</t>
  </si>
  <si>
    <r>
      <t>Стоимость минимального набора продуктов питания</t>
    </r>
    <r>
      <rPr>
        <vertAlign val="superscript"/>
        <sz val="18"/>
        <rFont val="Times New Roman"/>
        <family val="1"/>
        <charset val="204"/>
      </rPr>
      <t>1)</t>
    </r>
  </si>
  <si>
    <t xml:space="preserve">2) Маршруты в черте районов: Центральный, Кайеркан, Талнах / межрайонные маршруты </t>
  </si>
  <si>
    <t xml:space="preserve">Прочие (по случаю потери кормильца, военнослужащие, гос. служащие, 
дети-инвалиды до 18 лет): 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</si>
  <si>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</si>
  <si>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</si>
  <si>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 </t>
  </si>
  <si>
    <t xml:space="preserve">                - Управление общего и дошкольного образования</t>
  </si>
  <si>
    <t xml:space="preserve">         Прочие: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</si>
  <si>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</si>
  <si>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</si>
  <si>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</si>
  <si>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</si>
  <si>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</si>
  <si>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</si>
  <si>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</si>
  <si>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</si>
  <si>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</si>
  <si>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</si>
  <si>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</si>
  <si>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</si>
  <si>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</si>
  <si>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1.15</t>
  </si>
  <si>
    <t>Добыча полезных ископаемых</t>
  </si>
  <si>
    <r>
      <rPr>
        <sz val="13"/>
        <rFont val="Times New Roman Cyr"/>
        <family val="1"/>
        <charset val="204"/>
      </rPr>
      <t>Обрабатывающие производства</t>
    </r>
    <r>
      <rPr>
        <b/>
        <sz val="13"/>
        <rFont val="Times New Roman Cyr"/>
        <charset val="204"/>
      </rPr>
      <t xml:space="preserve"> </t>
    </r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</si>
  <si>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</si>
  <si>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</si>
  <si>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автотранспорт. средств, мотоциклов, бытовых изделий и предметов личного пользования</t>
  </si>
  <si>
    <t>Гостиницы и рестораны</t>
  </si>
  <si>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</si>
  <si>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</si>
  <si>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безопасности, социальное страхование</t>
  </si>
  <si>
    <t>Здравоохранение и предоставление социальных услуг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</si>
  <si>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</si>
  <si>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2)</t>
    </r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</si>
  <si>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</si>
  <si>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r>
      <t>Средние цены на металлы</t>
    </r>
    <r>
      <rPr>
        <sz val="22"/>
        <rFont val="Times New Roman"/>
        <family val="1"/>
        <charset val="204"/>
      </rPr>
      <t xml:space="preserve"> (по данным Лондонской биржи металлов)</t>
    </r>
  </si>
  <si>
    <t>4 кв. 2013</t>
  </si>
  <si>
    <t>Динамика курса доллара США</t>
  </si>
  <si>
    <t>Сбербанк</t>
  </si>
  <si>
    <t>АКБ "Росбанк"</t>
  </si>
  <si>
    <t>декабрь 2013</t>
  </si>
  <si>
    <t>Социальная защита</t>
  </si>
  <si>
    <t xml:space="preserve"> Ед.
изм.</t>
  </si>
  <si>
    <t>2014</t>
  </si>
  <si>
    <t xml:space="preserve">1) Данные Красноярскстата </t>
  </si>
  <si>
    <t>Таймырский Долгано-Ненецкий муниципальный район</t>
  </si>
  <si>
    <t xml:space="preserve">1) По данным Росстата </t>
  </si>
  <si>
    <t>1) По данным Красноярскстата</t>
  </si>
  <si>
    <t>100 кВт/час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</si>
  <si>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</si>
  <si>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</si>
  <si>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t>1 кв. 2014</t>
  </si>
  <si>
    <t xml:space="preserve"> - основное общее образование</t>
  </si>
  <si>
    <t xml:space="preserve"> усредненный ремонт импортного цветного телевизора (без стоимости запчастей), с НДС</t>
  </si>
  <si>
    <t xml:space="preserve"> ремонт холодильника без стоимости деталей                                     (замена холод. агрегата)</t>
  </si>
  <si>
    <t xml:space="preserve">1) Маршруты в черте районов: Центральный, Кайеркан, Талнах / межрайонные маршруты </t>
  </si>
  <si>
    <t>Сведения о численности работающих на территории МО город Норильск</t>
  </si>
  <si>
    <t>Численность пенсионеров всего, в т.ч.</t>
  </si>
  <si>
    <t>2 кв. 2014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</si>
  <si>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</si>
  <si>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t>жилищная услуга (средний тариф (с НДС) по всем сериям квартир, включая общежития)</t>
  </si>
  <si>
    <t xml:space="preserve"> Себестоимость  на содержание 1-го ребенка в ДДУ </t>
  </si>
  <si>
    <t>3 кв. 2014</t>
  </si>
  <si>
    <t xml:space="preserve"> хлеб пшеничный из муки 1 сорта</t>
  </si>
  <si>
    <t xml:space="preserve"> крупа рис</t>
  </si>
  <si>
    <t xml:space="preserve"> огурцы свежие</t>
  </si>
  <si>
    <t xml:space="preserve"> помидоры свежие</t>
  </si>
  <si>
    <t xml:space="preserve"> яблоки свежие</t>
  </si>
  <si>
    <t xml:space="preserve"> груши свежие</t>
  </si>
  <si>
    <t xml:space="preserve"> бананы свежие</t>
  </si>
  <si>
    <t xml:space="preserve"> апельсины свежие</t>
  </si>
  <si>
    <t xml:space="preserve"> куры тушками</t>
  </si>
  <si>
    <t xml:space="preserve"> молоко 2,5-3,2%</t>
  </si>
  <si>
    <t xml:space="preserve"> капуста белокочанная</t>
  </si>
  <si>
    <t xml:space="preserve"> ремонт женской обуви (металлич. набойки), с учетом НДС</t>
  </si>
  <si>
    <t>Численность пенсионеров состоящих на учете в Управлении Пенсионного фонда в г.Норильске</t>
  </si>
  <si>
    <t>Динамика курса евро</t>
  </si>
  <si>
    <t>Российская Федерация</t>
  </si>
  <si>
    <t>Чукотский автономный округ</t>
  </si>
  <si>
    <t>4 кв. 2014</t>
  </si>
  <si>
    <t xml:space="preserve">                - Управление по спорту и туризму, Управление молодежной политики и взаимодействию с общественными объединениями</t>
  </si>
  <si>
    <t>* В связи с переходом на новый программный комплекс Управлением Пенсионного фонда РФ (государственное учреждение) в г. Норильске временно не предоставляется информация о количестве детей-инвалидов до 18 лет, а также получателей социальных пенсий</t>
  </si>
  <si>
    <t>*</t>
  </si>
  <si>
    <t xml:space="preserve">1 </t>
  </si>
  <si>
    <t>декабрь 2014</t>
  </si>
  <si>
    <t>вакансий</t>
  </si>
  <si>
    <t>2015</t>
  </si>
  <si>
    <t>г. Дудинка</t>
  </si>
  <si>
    <t>г. Норильск</t>
  </si>
  <si>
    <r>
      <t>22 / 30</t>
    </r>
    <r>
      <rPr>
        <vertAlign val="superscript"/>
        <sz val="13"/>
        <rFont val="Times New Roman Cyr"/>
        <charset val="204"/>
      </rPr>
      <t>1)</t>
    </r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</si>
  <si>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</si>
  <si>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</si>
  <si>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</si>
  <si>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>1 кв. 2015</t>
  </si>
  <si>
    <t>2 кв. 2015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</si>
  <si>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4"/>
        <rFont val="Times New Roman Cyr"/>
        <charset val="204"/>
      </rPr>
      <t>1)</t>
    </r>
    <r>
      <rPr>
        <b/>
        <sz val="14"/>
        <rFont val="Times New Roman CYR"/>
        <charset val="204"/>
      </rPr>
      <t>,</t>
    </r>
    <r>
      <rPr>
        <b/>
        <vertAlign val="superscript"/>
        <sz val="14"/>
        <rFont val="Times New Roman Cyr"/>
        <charset val="204"/>
      </rPr>
      <t xml:space="preserve"> </t>
    </r>
    <r>
      <rPr>
        <b/>
        <sz val="14"/>
        <rFont val="Times New Roman CYR"/>
        <charset val="204"/>
      </rPr>
      <t>из них:</t>
    </r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</si>
  <si>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</si>
  <si>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</si>
  <si>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t>ВСЕГО:</t>
  </si>
  <si>
    <t xml:space="preserve"> I. Сеть учреждений:</t>
  </si>
  <si>
    <t>1.1. Учреждения дошкольного образования, всего: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</si>
  <si>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</si>
  <si>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</si>
  <si>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</si>
  <si>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 xml:space="preserve">         гимназия</t>
  </si>
  <si>
    <t xml:space="preserve">         школа-интернат</t>
  </si>
  <si>
    <t xml:space="preserve">         центр образования</t>
  </si>
  <si>
    <t xml:space="preserve"> - численность учащихся</t>
  </si>
  <si>
    <t>1.3. Учреждения дополнительного образования, всего:</t>
  </si>
  <si>
    <t>1.4. Учреждения для детей с отклонениями в развитии:</t>
  </si>
  <si>
    <t xml:space="preserve"> - численность детей, находящихся в учреждении</t>
  </si>
  <si>
    <t>1.5. Учреждения для детей-сирот:</t>
  </si>
  <si>
    <t xml:space="preserve"> - КГКОУ «Норильский детский дом»</t>
  </si>
  <si>
    <t>1.6. Среднее профессиональное образование, всего:</t>
  </si>
  <si>
    <t>1.7. Высшее профессиональное образование, всего:</t>
  </si>
  <si>
    <t xml:space="preserve"> II. Сеть учреждений:</t>
  </si>
  <si>
    <t>1.1. Больницы, всего:</t>
  </si>
  <si>
    <t xml:space="preserve"> - КГБУЗ «Норильская межрайонная больница №1»  (ж/о Оганер) </t>
  </si>
  <si>
    <t xml:space="preserve"> - КГБУЗ «Норильская городская больница №3» (п. Снежногорск)</t>
  </si>
  <si>
    <t>1.2. Специализированные медицинские учреждения, всего:</t>
  </si>
  <si>
    <t xml:space="preserve"> - КГБУЗ «Норильский межрайонный родильный дом» (Центральный р-н)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</si>
  <si>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</si>
  <si>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</si>
  <si>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</si>
  <si>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</si>
  <si>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</si>
  <si>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</si>
  <si>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</si>
  <si>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</si>
  <si>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</si>
  <si>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КГБУЗ «Норильская городская стоматологическая поликлиника» (Центральный р-н)</t>
  </si>
  <si>
    <t xml:space="preserve"> - КГКУЗ «Красноярский краевой центр крови №2» (Центральный р-н)</t>
  </si>
  <si>
    <t xml:space="preserve"> III. Сеть учреждений:</t>
  </si>
  <si>
    <t xml:space="preserve"> - количество учащихся школ дополнительного образования</t>
  </si>
  <si>
    <t>1.2. Культурно-досуговые центры, всего:</t>
  </si>
  <si>
    <t xml:space="preserve"> - муниципальные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</si>
  <si>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</si>
  <si>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</si>
  <si>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>1.3. Театры, всего: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</si>
  <si>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</si>
  <si>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</si>
  <si>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</si>
  <si>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</si>
  <si>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</si>
  <si>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</si>
  <si>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- МБУ «Кинокомплекс «Родина» с учетом кинозала «Ретро»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</si>
  <si>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</si>
  <si>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</si>
  <si>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</si>
  <si>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>1.6. Музеи, всего:</t>
  </si>
  <si>
    <t xml:space="preserve"> - МБУ «Норильская художественная галерея»</t>
  </si>
  <si>
    <t xml:space="preserve"> - МБУ «Музей истории освоения и развития НПР»/ в том числе филиалы в районах Талнах и Кайеркан</t>
  </si>
  <si>
    <t xml:space="preserve"> - количество экспонатов</t>
  </si>
  <si>
    <t xml:space="preserve"> - количество посетителей мероприятий, организованных учреждениями музейного типа</t>
  </si>
  <si>
    <t>IV. Сеть учреждений:</t>
  </si>
  <si>
    <t>1.1. Спортивные учреждения, всего:</t>
  </si>
  <si>
    <t xml:space="preserve">          спортивный комплекс (р-н Талнах, р-н Кайеркан)</t>
  </si>
  <si>
    <t xml:space="preserve"> - количество занимающихся в спортивных муниципальных учреждениях</t>
  </si>
  <si>
    <t>1.2. Детские спортивные школы, всего:</t>
  </si>
  <si>
    <t>V. Сеть учреждений:</t>
  </si>
  <si>
    <t>1.1. В сфере социального обслуживания населения</t>
  </si>
  <si>
    <t xml:space="preserve"> - МБУ «Комплексный центр социального обслуживания населения»</t>
  </si>
  <si>
    <t xml:space="preserve"> - количество обслуженных человек</t>
  </si>
  <si>
    <t>1.2. В сфере социальной и психолого-педагогической реабилитации детей и подростков с ограниченными возможностями</t>
  </si>
  <si>
    <t xml:space="preserve">  - МБУ «Реабилитационный центр для детей и подростков с ограниченными возможностями «Виктория»</t>
  </si>
  <si>
    <t>1.3. В сфере поддержки и помощи семьям, детям и отдельным гражданам, попавшим в трудную ситуацию</t>
  </si>
  <si>
    <t>1.1. МБУ «Молодежный центр»</t>
  </si>
  <si>
    <t>1.8. Прочие, всего:</t>
  </si>
  <si>
    <t>1.7. Прочие, всего:</t>
  </si>
  <si>
    <t>1.3. Прочие, всего:</t>
  </si>
  <si>
    <t xml:space="preserve"> - МБУ «Центр социальной помощи семье и детям «Норильский»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</si>
  <si>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</si>
  <si>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</si>
  <si>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2) Данные указаны по учреждениям, получающим дополнительные компенсационные выплаты (ДКВ) и предоставившим отчеты в Управление по персоналу Администрации г. Норильска</t>
  </si>
  <si>
    <t>Енисейский объединенный банк</t>
  </si>
  <si>
    <t>3 кв. 2015</t>
  </si>
  <si>
    <t>0</t>
  </si>
  <si>
    <t>Информация о среднесписочной численности работников местного бюджета</t>
  </si>
  <si>
    <t>2) Данные приведены без учета получателей социальных пенсий</t>
  </si>
  <si>
    <t>39,50 / 40</t>
  </si>
  <si>
    <t>от 300 до 2200</t>
  </si>
  <si>
    <r>
      <t>по возрасту всего</t>
    </r>
    <r>
      <rPr>
        <vertAlign val="superscript"/>
        <sz val="13"/>
        <rFont val="Times New Roman Cyr"/>
        <charset val="204"/>
      </rPr>
      <t>2)</t>
    </r>
    <r>
      <rPr>
        <b/>
        <sz val="13"/>
        <rFont val="Times New Roman Cyr"/>
        <family val="1"/>
        <charset val="204"/>
      </rPr>
      <t>, в т.ч.</t>
    </r>
  </si>
  <si>
    <t>на 01.01.16г.</t>
  </si>
  <si>
    <t>4 кв. 2015</t>
  </si>
  <si>
    <t>декабрь
2015</t>
  </si>
  <si>
    <t>на 01.01.16г</t>
  </si>
  <si>
    <t>на 01.01.16</t>
  </si>
  <si>
    <t>68,18 / 71,25</t>
  </si>
  <si>
    <t>74,32 / 77,39</t>
  </si>
  <si>
    <t>73,68 / 78,48</t>
  </si>
  <si>
    <t>67,67 / 72,12</t>
  </si>
  <si>
    <t>Средний курс за 2015 год</t>
  </si>
  <si>
    <t>69,44 / 70,33</t>
  </si>
  <si>
    <t>75,54 / 76,61</t>
  </si>
  <si>
    <t>в т.ч.: школа¹</t>
  </si>
  <si>
    <t xml:space="preserve">         лицей²</t>
  </si>
  <si>
    <t xml:space="preserve">    - количество киносеансов / зрителей</t>
  </si>
  <si>
    <t xml:space="preserve"> - количество посетителей клубных формирований</t>
  </si>
  <si>
    <t>1.2. МАУ ДО «Норильский центр безопасности движения»</t>
  </si>
  <si>
    <t>к декабрю 2015 г., %</t>
  </si>
  <si>
    <t>к декабрю 2015г., %</t>
  </si>
  <si>
    <t>декабрь 2015</t>
  </si>
  <si>
    <t>2016</t>
  </si>
  <si>
    <t>январь-декабрь 2015</t>
  </si>
  <si>
    <t>4) По данным ЗАГС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</si>
  <si>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</si>
  <si>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</si>
  <si>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>77,49 / 79,36</t>
  </si>
  <si>
    <t>83,98 / 86,23</t>
  </si>
  <si>
    <t>81,62 / 88,30</t>
  </si>
  <si>
    <t>75,01 / 81,37</t>
  </si>
  <si>
    <t>76,70 / 80,85</t>
  </si>
  <si>
    <t>83,68 / 87,82</t>
  </si>
  <si>
    <r>
      <t>на 01.01.16г.</t>
    </r>
    <r>
      <rPr>
        <b/>
        <vertAlign val="superscript"/>
        <sz val="12"/>
        <rFont val="Times New Roman Cyr"/>
        <charset val="204"/>
      </rPr>
      <t>5)</t>
    </r>
  </si>
  <si>
    <r>
      <t>178 106</t>
    </r>
    <r>
      <rPr>
        <vertAlign val="superscript"/>
        <sz val="13"/>
        <rFont val="Times New Roman Cyr"/>
        <charset val="204"/>
      </rPr>
      <t>3)</t>
    </r>
  </si>
  <si>
    <r>
      <t>26 / 40</t>
    </r>
    <r>
      <rPr>
        <vertAlign val="superscript"/>
        <sz val="13"/>
        <rFont val="Times New Roman Cyr"/>
        <charset val="204"/>
      </rPr>
      <t>1)</t>
    </r>
  </si>
  <si>
    <t>118 / 133</t>
  </si>
  <si>
    <r>
      <t xml:space="preserve">26 / 40 </t>
    </r>
    <r>
      <rPr>
        <vertAlign val="superscript"/>
        <sz val="12"/>
        <rFont val="Times New Roman"/>
        <family val="1"/>
        <charset val="204"/>
      </rPr>
      <t>2)</t>
    </r>
  </si>
  <si>
    <t>76,49 / 77,58</t>
  </si>
  <si>
    <t>84,90 / 86,24</t>
  </si>
  <si>
    <t>75,53 / 79,22</t>
  </si>
  <si>
    <t>84,05 / 87,75</t>
  </si>
  <si>
    <t>67,54 / 73,57</t>
  </si>
  <si>
    <t>75,18 / 81,33</t>
  </si>
  <si>
    <r>
      <t>Филиалы в МО г. Норильск (покупка/продажа)</t>
    </r>
    <r>
      <rPr>
        <vertAlign val="superscript"/>
        <sz val="12"/>
        <rFont val="Times New Roman"/>
        <family val="1"/>
        <charset val="204"/>
      </rPr>
      <t>5)</t>
    </r>
  </si>
  <si>
    <t xml:space="preserve"> - КГБОУ СПО «Норильский педагогический колледж»</t>
  </si>
  <si>
    <t xml:space="preserve"> - КГБОУ СПО «Норильский колледж искусств»</t>
  </si>
  <si>
    <t xml:space="preserve"> - ГОУ СПО «Политехнический колледж»</t>
  </si>
  <si>
    <t xml:space="preserve"> - МБУ «Методический центр»</t>
  </si>
  <si>
    <t xml:space="preserve"> - МКУ «Централизованная бухгалтерия учреждений общего и дошкольного образования»</t>
  </si>
  <si>
    <t xml:space="preserve"> - КГБУЗ «Красноярское краевое бюро судебно-медицинской экспертизы» (Центральный р-н)</t>
  </si>
  <si>
    <t xml:space="preserve">          лыжная база «Оль-Гуль»</t>
  </si>
  <si>
    <t xml:space="preserve">          стадион «Заполярник»</t>
  </si>
  <si>
    <t xml:space="preserve">          дом спорта «БОКМО»</t>
  </si>
  <si>
    <t xml:space="preserve"> - МКУ «Централизованная бухгалтерия учреждений по спорту и туризму»</t>
  </si>
  <si>
    <t xml:space="preserve"> - количество детей, обучившихся по направлению водитель автотранспортных средств</t>
  </si>
  <si>
    <t>33 / 38</t>
  </si>
  <si>
    <t>68,64 / 72,13</t>
  </si>
  <si>
    <t>76,52 / 80,05</t>
  </si>
  <si>
    <t>74,28 / 80,48</t>
  </si>
  <si>
    <t>82,64 / 89,09</t>
  </si>
  <si>
    <t xml:space="preserve">Заявленная потребность предприятиями и организациями в работниках </t>
  </si>
  <si>
    <t>5) Данные Красноярскстата</t>
  </si>
  <si>
    <t>3) Данные Красноярскстата</t>
  </si>
  <si>
    <t>2) Расчетное значение, на основании данных Автономной некоммерческой организации «Информационно-издательский центр «Статистика Красноярского края» и данных территориального Агентства записи актов гражданского состояния Красноярского края</t>
  </si>
  <si>
    <t>1 кв. 2016</t>
  </si>
  <si>
    <t>69,63 / 70,57</t>
  </si>
  <si>
    <t>77,25 / 78,38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</si>
  <si>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</si>
  <si>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 xml:space="preserve"> - МКУ «Централизованная бухгалтерия учреждений по делам культуры и искусства»</t>
  </si>
  <si>
    <t xml:space="preserve">Стоимость минимального набора продуктов питания </t>
  </si>
  <si>
    <t>на 01.07.15г.</t>
  </si>
  <si>
    <t>на 01.07.16г.</t>
  </si>
  <si>
    <t>5 473 / 0</t>
  </si>
  <si>
    <t>5 918 / 0</t>
  </si>
  <si>
    <t xml:space="preserve"> - КГБОУ «Норильская общеобразовательная школа-интернат»³</t>
  </si>
  <si>
    <t xml:space="preserve"> - КГБОУ СПО «Норильский медицинский техникум»</t>
  </si>
  <si>
    <t xml:space="preserve"> - КГБОУ СПО «Норильский техникум промышленных технологий и сервиса»</t>
  </si>
  <si>
    <t xml:space="preserve"> - ФГБОУ ВПО «Норильский государственный индустриальный институт»</t>
  </si>
  <si>
    <t xml:space="preserve"> - ФОУ ВПО «Московский государственный университет культуры и искусства», филиал</t>
  </si>
  <si>
    <t xml:space="preserve"> - НОУ ВПО «Московский институт предпринимательства и права»⁴</t>
  </si>
  <si>
    <t xml:space="preserve"> - НО ЧУВО «Московский финансово-промышленный университет «Синергия», филиал⁴</t>
  </si>
  <si>
    <t xml:space="preserve"> - АО ВПО «Ленинградский государственный университет им. А.С. Пушкина», филиал</t>
  </si>
  <si>
    <t xml:space="preserve"> - НОУ ВПО «Кисловодский институт экономики и права», филиал⁵</t>
  </si>
  <si>
    <r>
      <t>1.1. Образовательные учреждения культуры, всего:</t>
    </r>
    <r>
      <rPr>
        <b/>
        <sz val="12"/>
        <rFont val="Calibri"/>
        <family val="2"/>
        <charset val="204"/>
      </rPr>
      <t>⁶</t>
    </r>
  </si>
  <si>
    <t>4 353 / 105 085</t>
  </si>
  <si>
    <t>4 937 / 136 639</t>
  </si>
  <si>
    <r>
      <t>в т.ч.: плавательный бассейн города Норильска</t>
    </r>
    <r>
      <rPr>
        <sz val="8.85"/>
        <rFont val="Times New Roman"/>
        <family val="1"/>
        <charset val="204"/>
      </rPr>
      <t>⁷</t>
    </r>
  </si>
  <si>
    <r>
      <t xml:space="preserve">          каток («Льдинка», «Умка»)</t>
    </r>
    <r>
      <rPr>
        <vertAlign val="superscript"/>
        <sz val="13"/>
        <rFont val="Times New Roman"/>
        <family val="1"/>
        <charset val="204"/>
      </rPr>
      <t>⁸</t>
    </r>
  </si>
  <si>
    <r>
      <t xml:space="preserve">          спортивно-оздоровительный комплекс «Восток»</t>
    </r>
    <r>
      <rPr>
        <sz val="13"/>
        <rFont val="Calibri"/>
        <family val="2"/>
        <charset val="204"/>
      </rPr>
      <t>⁹</t>
    </r>
  </si>
  <si>
    <r>
      <t xml:space="preserve">          спортивный зал («Геркулес», «Горняк»)</t>
    </r>
    <r>
      <rPr>
        <sz val="13"/>
        <rFont val="Arial"/>
        <family val="2"/>
        <charset val="204"/>
      </rPr>
      <t>¹º</t>
    </r>
  </si>
  <si>
    <r>
      <t xml:space="preserve">          дворец спорта («Арктика», «Ледовый д/с «Кайеркан»)</t>
    </r>
    <r>
      <rPr>
        <vertAlign val="superscript"/>
        <sz val="13"/>
        <rFont val="Times New Roman"/>
        <family val="1"/>
        <charset val="204"/>
      </rPr>
      <t>¹¹</t>
    </r>
  </si>
  <si>
    <r>
      <t xml:space="preserve">          дом физической культуры</t>
    </r>
    <r>
      <rPr>
        <sz val="13"/>
        <rFont val="Arial"/>
        <family val="2"/>
        <charset val="204"/>
      </rPr>
      <t>¹²</t>
    </r>
  </si>
  <si>
    <r>
      <rPr>
        <b/>
        <sz val="13"/>
        <rFont val="Times New Roman"/>
        <family val="1"/>
        <charset val="204"/>
      </rPr>
      <t>(1)</t>
    </r>
    <r>
      <rPr>
        <sz val="13"/>
        <rFont val="Times New Roman"/>
        <family val="1"/>
        <charset val="204"/>
      </rPr>
      <t xml:space="preserve"> снижение количества школ на 1 ед. в результате реорганизации МБОУ «СШ №13» в форме присоединения к нему МБОУ «СШ №18»</t>
    </r>
  </si>
  <si>
    <r>
      <rPr>
        <b/>
        <sz val="13"/>
        <rFont val="Times New Roman"/>
        <family val="1"/>
        <charset val="204"/>
      </rPr>
      <t>(2)</t>
    </r>
    <r>
      <rPr>
        <sz val="13"/>
        <rFont val="Times New Roman"/>
        <family val="1"/>
        <charset val="204"/>
      </rPr>
      <t xml:space="preserve"> снижение количества лицеев на 1 ед. в результате реорганизации МБОУ «СШ №1» в форме присоединения к нему МБОУ «Лицей №1»</t>
    </r>
  </si>
  <si>
    <r>
      <rPr>
        <b/>
        <sz val="13"/>
        <rFont val="Times New Roman"/>
        <family val="1"/>
        <charset val="204"/>
      </rPr>
      <t>(3)</t>
    </r>
    <r>
      <rPr>
        <sz val="13"/>
        <rFont val="Times New Roman"/>
        <family val="1"/>
        <charset val="204"/>
      </rPr>
      <t xml:space="preserve"> с 01.01.2015 КГКСОУ «Норильская специальная (коррекционная) общеобразовательная школа-интернат VIII вида» для обучающихся, воспитанников с ограниченными возможностями здоровья реорганизовано в КГБОУ «Норильская общеобразовательная школа-интернат» без оказания функции организации в учреждении детей-сирот и детей, оставшихся без попечения родителей, а также устройством детей в семьи российских граждан.</t>
    </r>
  </si>
  <si>
    <r>
      <rPr>
        <b/>
        <sz val="13"/>
        <rFont val="Times New Roman"/>
        <family val="1"/>
        <charset val="204"/>
      </rPr>
      <t>(4)</t>
    </r>
    <r>
      <rPr>
        <sz val="13"/>
        <rFont val="Times New Roman"/>
        <family val="1"/>
        <charset val="204"/>
      </rPr>
      <t xml:space="preserve"> НОУ ВПО «Московский институт предпринимательства и права» реорганизовано путем присоединения к НО ЧУВО «Московский финансово-промышленный университет «Синергия»</t>
    </r>
  </si>
  <si>
    <r>
      <rPr>
        <b/>
        <sz val="13"/>
        <rFont val="Times New Roman"/>
        <family val="1"/>
        <charset val="204"/>
      </rPr>
      <t xml:space="preserve">(5) </t>
    </r>
    <r>
      <rPr>
        <sz val="13"/>
        <rFont val="Times New Roman"/>
        <family val="1"/>
        <charset val="204"/>
      </rPr>
      <t>НОУ ВПО «Кисловодский институт экономики и права» образовательную деятельность на территории больше не осуществляет</t>
    </r>
  </si>
  <si>
    <r>
      <rPr>
        <b/>
        <sz val="13"/>
        <rFont val="Times New Roman"/>
        <family val="1"/>
        <charset val="204"/>
      </rPr>
      <t>(6)</t>
    </r>
    <r>
      <rPr>
        <sz val="13"/>
        <rFont val="Times New Roman"/>
        <family val="1"/>
        <charset val="204"/>
      </rPr>
      <t xml:space="preserve"> снижение количества образовательных учреждений на 1 ед. в результате реорганизации МБОУ ДОД «Норильская детская школа искусств» путем присоединения к нему МБОУ ДОД «НДТШ «Артистенок»</t>
    </r>
  </si>
  <si>
    <r>
      <rPr>
        <b/>
        <sz val="13"/>
        <rFont val="Times New Roman"/>
        <family val="1"/>
        <charset val="204"/>
      </rPr>
      <t>(7)</t>
    </r>
    <r>
      <rPr>
        <sz val="13"/>
        <rFont val="Times New Roman"/>
        <family val="1"/>
        <charset val="204"/>
      </rPr>
      <t xml:space="preserve"> МБУ «Плавательный бассейн города Норильска» реорганизовано путем присоединения к МБУ «Дворец спорта «Арктика»</t>
    </r>
  </si>
  <si>
    <r>
      <rPr>
        <b/>
        <sz val="13"/>
        <rFont val="Times New Roman"/>
        <family val="1"/>
        <charset val="204"/>
      </rPr>
      <t>(8)</t>
    </r>
    <r>
      <rPr>
        <sz val="13"/>
        <rFont val="Times New Roman"/>
        <family val="1"/>
        <charset val="204"/>
      </rPr>
      <t xml:space="preserve"> МБУ «Крытый каток «Льдинка» реорганизовано путем присоединения к МБУ «Дворец спорта «Арктика»
     МБУ «Крытый каток «Умка» реорганизовано путем присоединения к МБУ «Спортивный комплекс «Талнах»</t>
    </r>
  </si>
  <si>
    <r>
      <rPr>
        <b/>
        <sz val="13"/>
        <rFont val="Times New Roman"/>
        <family val="1"/>
        <charset val="204"/>
      </rPr>
      <t>(9)</t>
    </r>
    <r>
      <rPr>
        <sz val="13"/>
        <rFont val="Times New Roman"/>
        <family val="1"/>
        <charset val="204"/>
      </rPr>
      <t xml:space="preserve"> МБУ «Спортивно-оздоровительный центр «Восток» реорганизовано путем присоединения к МБУ «Спортивный комплекс «Талнах»</t>
    </r>
  </si>
  <si>
    <r>
      <rPr>
        <b/>
        <sz val="13"/>
        <rFont val="Times New Roman"/>
        <family val="1"/>
        <charset val="204"/>
      </rPr>
      <t>(10)</t>
    </r>
    <r>
      <rPr>
        <sz val="13"/>
        <rFont val="Times New Roman"/>
        <family val="1"/>
        <charset val="204"/>
      </rPr>
      <t xml:space="preserve"> МБУ «Спортивный зал «Геркулес» реорганизовано путем присоединения к МБУ «Дом спорта «БОКМО»
     МБУ «Спортивный зал «Горняк» реорганизовано путем присоединения к МБУ «Спортивный комплекс «Талнах»</t>
    </r>
  </si>
  <si>
    <r>
      <rPr>
        <b/>
        <sz val="13"/>
        <rFont val="Times New Roman"/>
        <family val="1"/>
        <charset val="204"/>
      </rPr>
      <t>(11)</t>
    </r>
    <r>
      <rPr>
        <sz val="13"/>
        <rFont val="Times New Roman"/>
        <family val="1"/>
        <charset val="204"/>
      </rPr>
      <t xml:space="preserve"> МБУ «Ледовый Дворец спорта» района Кайеркан присоединено к МБУ «Спортивный комплекс «Кайеркан»</t>
    </r>
  </si>
  <si>
    <r>
      <rPr>
        <b/>
        <sz val="13"/>
        <rFont val="Times New Roman"/>
        <family val="1"/>
        <charset val="204"/>
      </rPr>
      <t>(12)</t>
    </r>
    <r>
      <rPr>
        <sz val="13"/>
        <rFont val="Times New Roman"/>
        <family val="1"/>
        <charset val="204"/>
      </rPr>
      <t xml:space="preserve"> МБУ «Дом физической культуры» реорганизовано путем присоединения к МБУ «Дом спорта «БОКМО»</t>
    </r>
  </si>
  <si>
    <t>Справочно: Данные по среднесписочной численности работников по полному кругу организаций и предприятий приводятся 1 раз в год. 
По итогам 2015 г. среднесписочная численность работников по полному кругу организаций и предприятий (с дорасчетом по малому бизнесу - 15 575 чел.) составила 101 142 чел.</t>
  </si>
  <si>
    <t>30 / 32</t>
  </si>
  <si>
    <t>35 / 37</t>
  </si>
  <si>
    <t>64,13 / 69,72</t>
  </si>
  <si>
    <t>64,90 / 68,90</t>
  </si>
  <si>
    <t>65,77 / 66,66</t>
  </si>
  <si>
    <t>63,45 / 68,55</t>
  </si>
  <si>
    <t>63,74 / 67,74</t>
  </si>
  <si>
    <t>65,22 / 66,08</t>
  </si>
  <si>
    <t>72,97 / 78,78</t>
  </si>
  <si>
    <t>73,50 / 77,50</t>
  </si>
  <si>
    <t>74,64 / 75,63</t>
  </si>
  <si>
    <t>71,75 / 77,20</t>
  </si>
  <si>
    <t>72,40 / 76,44</t>
  </si>
  <si>
    <t>73,66 / 74,62</t>
  </si>
  <si>
    <t>Отклонение 01.07.16г./ 01.07.15г, +, -</t>
  </si>
  <si>
    <t>2 кв. 2016</t>
  </si>
  <si>
    <r>
      <t>177 740</t>
    </r>
    <r>
      <rPr>
        <vertAlign val="superscript"/>
        <sz val="13"/>
        <rFont val="Times New Roman Cyr"/>
        <charset val="204"/>
      </rPr>
      <t>2)</t>
    </r>
  </si>
  <si>
    <r>
      <t>179 134</t>
    </r>
    <r>
      <rPr>
        <vertAlign val="superscript"/>
        <sz val="13"/>
        <rFont val="Times New Roman Cyr"/>
        <charset val="204"/>
      </rPr>
      <t>2)</t>
    </r>
  </si>
  <si>
    <t>62,86 / 68,24</t>
  </si>
  <si>
    <t>70,73 / 76,38</t>
  </si>
  <si>
    <t>62,30 / 69,08</t>
  </si>
  <si>
    <t>69,25 / 73,32</t>
  </si>
  <si>
    <t>62,84 / 67,07</t>
  </si>
  <si>
    <t>70,96 / 75,25</t>
  </si>
  <si>
    <t>64,50 / 65,31</t>
  </si>
  <si>
    <t>63,91 / 64,70</t>
  </si>
  <si>
    <t>71,22 / 74,72</t>
  </si>
  <si>
    <t>63,44 / 66,56</t>
  </si>
  <si>
    <t>32 / 35</t>
  </si>
  <si>
    <t>34 / 37</t>
  </si>
  <si>
    <t>39 / 41</t>
  </si>
  <si>
    <t>37 / 38</t>
  </si>
  <si>
    <t>41,80 / 43</t>
  </si>
  <si>
    <t>72,34 / 73,25</t>
  </si>
  <si>
    <t>70,73 / 71,60</t>
  </si>
  <si>
    <t>на 01.09.2015г.</t>
  </si>
  <si>
    <t>на 01.09.2016г.</t>
  </si>
  <si>
    <t>на 01.09.16г.</t>
  </si>
  <si>
    <t>на 01.09.15</t>
  </si>
  <si>
    <t>на 01.09.16</t>
  </si>
  <si>
    <r>
      <t>на 01.09.15г.</t>
    </r>
    <r>
      <rPr>
        <b/>
        <vertAlign val="superscript"/>
        <sz val="12"/>
        <rFont val="Times New Roman Cyr"/>
        <charset val="204"/>
      </rPr>
      <t>4)</t>
    </r>
  </si>
  <si>
    <r>
      <t>на 01.09.16г.</t>
    </r>
    <r>
      <rPr>
        <b/>
        <vertAlign val="superscript"/>
        <sz val="12"/>
        <rFont val="Times New Roman Cyr"/>
        <charset val="204"/>
      </rPr>
      <t>4)</t>
    </r>
  </si>
  <si>
    <t>Отклонение 01.09.16г./ 01.09.15г, +, -</t>
  </si>
  <si>
    <t>август
 2015</t>
  </si>
  <si>
    <t>август
 2016</t>
  </si>
  <si>
    <t>Отклонение                                        август 2016 / 2015</t>
  </si>
  <si>
    <t>август 2015</t>
  </si>
  <si>
    <t>август 2016</t>
  </si>
  <si>
    <t>Отклонение                                          август 2016 / 2015</t>
  </si>
  <si>
    <t>на 01.09.15г</t>
  </si>
  <si>
    <t>на 01.09.16г</t>
  </si>
  <si>
    <t>Отклонение                                    01.09.16г. / 01.09.15г.</t>
  </si>
  <si>
    <t>Отклонение 01.09.16/ 01.09.15,          +, -</t>
  </si>
  <si>
    <t>за август 2016г</t>
  </si>
  <si>
    <t>за август 2015г</t>
  </si>
  <si>
    <r>
      <t>Средние цены в городах РФ и МО г. Норильск в августе 2016 года</t>
    </r>
    <r>
      <rPr>
        <vertAlign val="superscript"/>
        <sz val="12"/>
        <rFont val="Times New Roman"/>
        <family val="1"/>
        <charset val="204"/>
      </rPr>
      <t>1)</t>
    </r>
  </si>
  <si>
    <t>01.09.13 г.</t>
  </si>
  <si>
    <t>01.09.14 г.</t>
  </si>
  <si>
    <t>01.09.15 г.</t>
  </si>
  <si>
    <t>40,80 / 43</t>
  </si>
  <si>
    <t>41,70 / 44</t>
  </si>
  <si>
    <t>01.09.16 г.</t>
  </si>
  <si>
    <t>41,90 / 42</t>
  </si>
  <si>
    <t>44,10 / 45</t>
  </si>
  <si>
    <t>64,58 / 65,30</t>
  </si>
  <si>
    <t>72,31 / 73,13</t>
  </si>
  <si>
    <t>63,00 / 67,00</t>
  </si>
  <si>
    <t>71,00 / 75,00</t>
  </si>
  <si>
    <t>63,11 / 67,59</t>
  </si>
  <si>
    <t>70,62 / 75,61</t>
  </si>
  <si>
    <t>Итого 
за 8 месяцев</t>
  </si>
  <si>
    <r>
      <t xml:space="preserve"> Тарифы для населения на жилищно-коммунальное хозяйство</t>
    </r>
    <r>
      <rPr>
        <b/>
        <sz val="14"/>
        <rFont val="Times New Roman Cyr"/>
        <family val="1"/>
        <charset val="204"/>
      </rPr>
      <t xml:space="preserve">: </t>
    </r>
  </si>
  <si>
    <r>
      <t xml:space="preserve"> Детское дошкольное учреждение</t>
    </r>
    <r>
      <rPr>
        <b/>
        <sz val="14"/>
        <rFont val="Times New Roman Cyr"/>
        <family val="1"/>
        <charset val="204"/>
      </rPr>
      <t>:</t>
    </r>
  </si>
  <si>
    <t>Таймырский Долгано-Ненецкий муницип. Район</t>
  </si>
  <si>
    <r>
      <t>ЦБ РФ</t>
    </r>
    <r>
      <rPr>
        <vertAlign val="superscript"/>
        <sz val="12"/>
        <rFont val="Times New Roman"/>
        <family val="1"/>
        <charset val="204"/>
      </rPr>
      <t>3)</t>
    </r>
  </si>
  <si>
    <r>
      <t>Филиалы в МО г. Норильск (покупка/продажа)</t>
    </r>
    <r>
      <rPr>
        <vertAlign val="superscript"/>
        <sz val="12"/>
        <rFont val="Times New Roman"/>
        <family val="1"/>
        <charset val="204"/>
      </rPr>
      <t>4)</t>
    </r>
  </si>
  <si>
    <t>3) Среднемесячные курсы валют согласно данных ЦБ РФ 
5) Данные банков</t>
  </si>
  <si>
    <t>4) Данные банков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</si>
</sst>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0" formatCode="#,##0.0_ ;\-#,##0.0\ "/>
  </numFmts>
  <fonts count="1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3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3.5"/>
      <name val="Times New Roman Cyr"/>
      <charset val="204"/>
    </font>
    <font>
      <b/>
      <sz val="12"/>
      <color theme="1"/>
      <name val="Times New Roman"/>
      <family val="1"/>
      <charset val="204"/>
    </font>
    <font>
      <sz val="20"/>
      <name val="Times New Roman CYR"/>
      <family val="1"/>
      <charset val="204"/>
    </font>
    <font>
      <b/>
      <vertAlign val="superscript"/>
      <sz val="12"/>
      <name val="Times New Roman Cyr"/>
      <charset val="204"/>
    </font>
    <font>
      <vertAlign val="superscript"/>
      <sz val="1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name val="Times New Roman Cyr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9"/>
      <name val="Times New Roman CYR"/>
      <family val="1"/>
      <charset val="204"/>
    </font>
    <font>
      <sz val="10"/>
      <color theme="0"/>
      <name val="Arial Cyr"/>
      <charset val="204"/>
    </font>
    <font>
      <sz val="10"/>
      <color theme="0"/>
      <name val="Times New Roman"/>
      <family val="1"/>
      <charset val="204"/>
    </font>
    <font>
      <sz val="13"/>
      <name val="Arial Cyr"/>
      <charset val="204"/>
    </font>
    <font>
      <b/>
      <i/>
      <sz val="13"/>
      <name val="Times New Roman Cyr"/>
      <charset val="204"/>
    </font>
    <font>
      <sz val="13"/>
      <color rgb="FFFF0000"/>
      <name val="Times New Roman Cyr"/>
      <family val="1"/>
      <charset val="204"/>
    </font>
    <font>
      <sz val="10"/>
      <color rgb="FFFF0000"/>
      <name val="Arial Cyr"/>
      <charset val="204"/>
    </font>
    <font>
      <sz val="12"/>
      <name val="Arial Cyr"/>
      <charset val="204"/>
    </font>
    <font>
      <sz val="13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name val="Arial Cyr"/>
      <charset val="204"/>
    </font>
    <font>
      <vertAlign val="superscript"/>
      <sz val="13"/>
      <name val="Times New Roman"/>
      <family val="1"/>
      <charset val="204"/>
    </font>
    <font>
      <b/>
      <sz val="12"/>
      <name val="Calibri"/>
      <family val="2"/>
      <charset val="204"/>
    </font>
    <font>
      <sz val="8.85"/>
      <name val="Times New Roman"/>
      <family val="1"/>
      <charset val="204"/>
    </font>
    <font>
      <sz val="13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38">
    <xf numFmtId="0" fontId="0" fillId="0" borderId="0"/>
    <xf numFmtId="164" fontId="26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5" fillId="0" borderId="0"/>
    <xf numFmtId="0" fontId="26" fillId="0" borderId="0"/>
    <xf numFmtId="9" fontId="26" fillId="0" borderId="0" applyFont="0" applyFill="0" applyBorder="0" applyAlignment="0" applyProtection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68">
    <xf numFmtId="0" fontId="0" fillId="0" borderId="0" xfId="0"/>
    <xf numFmtId="166" fontId="32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/>
    <xf numFmtId="166" fontId="32" fillId="0" borderId="0" xfId="0" applyNumberFormat="1" applyFont="1" applyFill="1" applyBorder="1" applyAlignment="1">
      <alignment horizontal="center"/>
    </xf>
    <xf numFmtId="0" fontId="27" fillId="0" borderId="0" xfId="0" applyFont="1" applyFill="1" applyBorder="1"/>
    <xf numFmtId="0" fontId="32" fillId="0" borderId="0" xfId="0" applyFont="1" applyFill="1" applyBorder="1"/>
    <xf numFmtId="0" fontId="32" fillId="0" borderId="0" xfId="0" applyFont="1" applyFill="1"/>
    <xf numFmtId="167" fontId="27" fillId="0" borderId="0" xfId="0" applyNumberFormat="1" applyFont="1" applyFill="1"/>
    <xf numFmtId="0" fontId="28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/>
    <xf numFmtId="0" fontId="27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28" fillId="0" borderId="0" xfId="0" applyFont="1" applyFill="1" applyBorder="1" applyAlignment="1">
      <alignment horizontal="center"/>
    </xf>
    <xf numFmtId="0" fontId="57" fillId="0" borderId="0" xfId="0" applyFont="1" applyFill="1" applyBorder="1"/>
    <xf numFmtId="0" fontId="55" fillId="0" borderId="0" xfId="0" applyFont="1" applyFill="1" applyAlignment="1">
      <alignment horizontal="left"/>
    </xf>
    <xf numFmtId="0" fontId="32" fillId="0" borderId="0" xfId="0" applyFont="1" applyFill="1" applyAlignment="1">
      <alignment wrapText="1"/>
    </xf>
    <xf numFmtId="0" fontId="55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wrapText="1"/>
    </xf>
    <xf numFmtId="0" fontId="28" fillId="0" borderId="0" xfId="0" applyFont="1" applyFill="1" applyBorder="1"/>
    <xf numFmtId="0" fontId="56" fillId="0" borderId="0" xfId="0" applyFont="1" applyFill="1" applyBorder="1" applyAlignment="1">
      <alignment vertical="top" wrapText="1"/>
    </xf>
    <xf numFmtId="2" fontId="27" fillId="0" borderId="0" xfId="0" applyNumberFormat="1" applyFont="1" applyFill="1"/>
    <xf numFmtId="1" fontId="27" fillId="0" borderId="0" xfId="0" applyNumberFormat="1" applyFont="1" applyFill="1"/>
    <xf numFmtId="0" fontId="51" fillId="0" borderId="0" xfId="0" applyFont="1" applyFill="1"/>
    <xf numFmtId="49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166" fontId="32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 wrapText="1"/>
    </xf>
    <xf numFmtId="166" fontId="28" fillId="0" borderId="0" xfId="0" applyNumberFormat="1" applyFont="1" applyFill="1" applyBorder="1" applyAlignment="1">
      <alignment horizontal="center" vertical="center"/>
    </xf>
    <xf numFmtId="166" fontId="35" fillId="0" borderId="0" xfId="0" applyNumberFormat="1" applyFont="1" applyFill="1" applyBorder="1" applyAlignment="1">
      <alignment horizontal="center" vertical="center"/>
    </xf>
    <xf numFmtId="166" fontId="32" fillId="0" borderId="0" xfId="0" applyNumberFormat="1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left" vertical="center" wrapText="1"/>
    </xf>
    <xf numFmtId="167" fontId="51" fillId="0" borderId="0" xfId="0" applyNumberFormat="1" applyFont="1" applyFill="1"/>
    <xf numFmtId="0" fontId="27" fillId="0" borderId="0" xfId="0" applyFont="1" applyFill="1" applyBorder="1" applyAlignment="1">
      <alignment vertical="center"/>
    </xf>
    <xf numFmtId="167" fontId="28" fillId="0" borderId="0" xfId="0" applyNumberFormat="1" applyFont="1" applyFill="1" applyBorder="1"/>
    <xf numFmtId="0" fontId="58" fillId="0" borderId="0" xfId="0" applyFont="1" applyFill="1" applyBorder="1"/>
    <xf numFmtId="3" fontId="27" fillId="0" borderId="0" xfId="0" applyNumberFormat="1" applyFont="1" applyFill="1"/>
    <xf numFmtId="0" fontId="76" fillId="0" borderId="0" xfId="0" applyFont="1" applyFill="1"/>
    <xf numFmtId="0" fontId="29" fillId="0" borderId="0" xfId="0" applyFont="1" applyFill="1"/>
    <xf numFmtId="0" fontId="36" fillId="0" borderId="0" xfId="0" applyFont="1" applyFill="1"/>
    <xf numFmtId="0" fontId="36" fillId="0" borderId="0" xfId="0" applyFont="1" applyFill="1" applyAlignment="1">
      <alignment horizontal="center"/>
    </xf>
    <xf numFmtId="167" fontId="28" fillId="0" borderId="0" xfId="0" applyNumberFormat="1" applyFont="1" applyFill="1" applyBorder="1" applyAlignment="1">
      <alignment horizontal="center"/>
    </xf>
    <xf numFmtId="1" fontId="27" fillId="0" borderId="0" xfId="0" applyNumberFormat="1" applyFont="1" applyFill="1" applyBorder="1"/>
    <xf numFmtId="0" fontId="28" fillId="0" borderId="0" xfId="0" applyFont="1" applyFill="1" applyBorder="1" applyAlignment="1"/>
    <xf numFmtId="0" fontId="78" fillId="0" borderId="0" xfId="7" applyFont="1" applyFill="1"/>
    <xf numFmtId="167" fontId="55" fillId="0" borderId="0" xfId="0" applyNumberFormat="1" applyFont="1" applyFill="1" applyBorder="1" applyAlignment="1">
      <alignment horizontal="center" vertical="center" wrapText="1"/>
    </xf>
    <xf numFmtId="0" fontId="78" fillId="0" borderId="0" xfId="11" applyFont="1" applyFill="1"/>
    <xf numFmtId="0" fontId="78" fillId="0" borderId="0" xfId="12" applyFont="1" applyFill="1"/>
    <xf numFmtId="0" fontId="78" fillId="0" borderId="0" xfId="13" applyFont="1" applyFill="1"/>
    <xf numFmtId="0" fontId="81" fillId="0" borderId="0" xfId="3" applyFont="1" applyFill="1" applyBorder="1" applyAlignment="1">
      <alignment horizontal="right" wrapText="1"/>
    </xf>
    <xf numFmtId="0" fontId="79" fillId="0" borderId="0" xfId="2" applyFont="1" applyFill="1" applyBorder="1" applyAlignment="1">
      <alignment horizontal="right" wrapText="1"/>
    </xf>
    <xf numFmtId="0" fontId="77" fillId="0" borderId="0" xfId="14" applyFill="1"/>
    <xf numFmtId="0" fontId="77" fillId="0" borderId="0" xfId="15" applyFill="1"/>
    <xf numFmtId="0" fontId="81" fillId="0" borderId="0" xfId="4" applyFont="1" applyFill="1" applyBorder="1" applyAlignment="1">
      <alignment horizontal="right" wrapText="1"/>
    </xf>
    <xf numFmtId="0" fontId="78" fillId="0" borderId="0" xfId="16" applyFont="1" applyFill="1"/>
    <xf numFmtId="0" fontId="78" fillId="0" borderId="0" xfId="8" applyFont="1" applyFill="1"/>
    <xf numFmtId="0" fontId="55" fillId="0" borderId="0" xfId="17" applyFont="1" applyFill="1" applyBorder="1" applyAlignment="1">
      <alignment horizontal="left" wrapText="1"/>
    </xf>
    <xf numFmtId="0" fontId="78" fillId="0" borderId="0" xfId="10" applyFont="1" applyFill="1"/>
    <xf numFmtId="0" fontId="78" fillId="0" borderId="0" xfId="9" applyFont="1" applyFill="1"/>
    <xf numFmtId="0" fontId="82" fillId="0" borderId="0" xfId="5" applyFont="1" applyFill="1" applyBorder="1" applyAlignment="1">
      <alignment horizontal="right" wrapText="1"/>
    </xf>
    <xf numFmtId="0" fontId="80" fillId="0" borderId="0" xfId="8" applyFont="1" applyFill="1"/>
    <xf numFmtId="0" fontId="29" fillId="0" borderId="0" xfId="0" applyFont="1" applyFill="1" applyBorder="1"/>
    <xf numFmtId="0" fontId="80" fillId="0" borderId="0" xfId="10" applyFont="1" applyFill="1"/>
    <xf numFmtId="0" fontId="80" fillId="0" borderId="0" xfId="9" applyFont="1" applyFill="1"/>
    <xf numFmtId="2" fontId="27" fillId="0" borderId="0" xfId="0" applyNumberFormat="1" applyFont="1" applyFill="1" applyAlignment="1">
      <alignment horizontal="left"/>
    </xf>
    <xf numFmtId="167" fontId="27" fillId="0" borderId="0" xfId="0" applyNumberFormat="1" applyFont="1" applyFill="1" applyAlignment="1">
      <alignment horizontal="left"/>
    </xf>
    <xf numFmtId="0" fontId="31" fillId="0" borderId="0" xfId="0" applyFont="1" applyFill="1" applyBorder="1"/>
    <xf numFmtId="0" fontId="31" fillId="0" borderId="0" xfId="0" applyFont="1" applyFill="1" applyBorder="1" applyAlignment="1">
      <alignment horizontal="left"/>
    </xf>
    <xf numFmtId="0" fontId="28" fillId="0" borderId="6" xfId="0" applyFont="1" applyFill="1" applyBorder="1" applyAlignment="1">
      <alignment horizontal="center"/>
    </xf>
    <xf numFmtId="166" fontId="28" fillId="0" borderId="7" xfId="0" applyNumberFormat="1" applyFont="1" applyFill="1" applyBorder="1" applyAlignment="1">
      <alignment horizontal="center" vertical="center"/>
    </xf>
    <xf numFmtId="0" fontId="28" fillId="0" borderId="8" xfId="0" applyFont="1" applyFill="1" applyBorder="1"/>
    <xf numFmtId="166" fontId="28" fillId="0" borderId="0" xfId="0" applyNumberFormat="1" applyFont="1" applyFill="1" applyBorder="1"/>
    <xf numFmtId="0" fontId="27" fillId="0" borderId="0" xfId="0" applyFont="1" applyFill="1" applyBorder="1" applyAlignment="1"/>
    <xf numFmtId="0" fontId="58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 vertical="top" wrapText="1"/>
    </xf>
    <xf numFmtId="0" fontId="60" fillId="0" borderId="0" xfId="0" applyFont="1" applyFill="1" applyBorder="1"/>
    <xf numFmtId="0" fontId="61" fillId="0" borderId="0" xfId="0" applyFont="1" applyFill="1" applyBorder="1" applyAlignment="1">
      <alignment horizontal="right"/>
    </xf>
    <xf numFmtId="0" fontId="62" fillId="0" borderId="0" xfId="0" applyFont="1" applyFill="1" applyBorder="1" applyAlignment="1">
      <alignment horizontal="justify"/>
    </xf>
    <xf numFmtId="0" fontId="57" fillId="0" borderId="0" xfId="0" applyFont="1" applyFill="1"/>
    <xf numFmtId="0" fontId="74" fillId="0" borderId="0" xfId="0" applyFont="1" applyFill="1" applyAlignment="1"/>
    <xf numFmtId="0" fontId="41" fillId="0" borderId="0" xfId="0" applyFont="1" applyFill="1" applyAlignment="1"/>
    <xf numFmtId="0" fontId="69" fillId="0" borderId="0" xfId="0" applyFont="1" applyFill="1"/>
    <xf numFmtId="0" fontId="43" fillId="0" borderId="0" xfId="0" applyFont="1" applyFill="1" applyAlignment="1"/>
    <xf numFmtId="4" fontId="27" fillId="0" borderId="0" xfId="0" applyNumberFormat="1" applyFont="1" applyFill="1"/>
    <xf numFmtId="3" fontId="3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26" fillId="0" borderId="0" xfId="19" applyFill="1"/>
    <xf numFmtId="0" fontId="27" fillId="0" borderId="0" xfId="19" applyFont="1" applyFill="1"/>
    <xf numFmtId="3" fontId="32" fillId="2" borderId="0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0" fontId="27" fillId="0" borderId="0" xfId="0" applyFont="1" applyFill="1" applyAlignment="1">
      <alignment wrapText="1"/>
    </xf>
    <xf numFmtId="0" fontId="90" fillId="0" borderId="0" xfId="0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 vertical="center"/>
    </xf>
    <xf numFmtId="2" fontId="38" fillId="0" borderId="0" xfId="0" applyNumberFormat="1" applyFont="1" applyFill="1" applyAlignment="1"/>
    <xf numFmtId="3" fontId="46" fillId="2" borderId="0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/>
    <xf numFmtId="0" fontId="32" fillId="0" borderId="0" xfId="0" applyFont="1" applyFill="1" applyBorder="1" applyAlignment="1">
      <alignment vertical="center"/>
    </xf>
    <xf numFmtId="0" fontId="65" fillId="0" borderId="0" xfId="0" applyFont="1" applyFill="1" applyBorder="1" applyAlignment="1"/>
    <xf numFmtId="3" fontId="27" fillId="0" borderId="0" xfId="0" applyNumberFormat="1" applyFont="1" applyFill="1" applyAlignment="1">
      <alignment vertical="center"/>
    </xf>
    <xf numFmtId="0" fontId="26" fillId="2" borderId="0" xfId="19" applyFill="1"/>
    <xf numFmtId="3" fontId="27" fillId="0" borderId="0" xfId="0" applyNumberFormat="1" applyFont="1" applyFill="1" applyBorder="1"/>
    <xf numFmtId="0" fontId="26" fillId="2" borderId="0" xfId="19" applyFill="1" applyBorder="1"/>
    <xf numFmtId="0" fontId="26" fillId="0" borderId="0" xfId="19" applyFill="1" applyBorder="1"/>
    <xf numFmtId="3" fontId="32" fillId="2" borderId="0" xfId="19" applyNumberFormat="1" applyFont="1" applyFill="1" applyBorder="1" applyAlignment="1">
      <alignment horizontal="center"/>
    </xf>
    <xf numFmtId="3" fontId="32" fillId="0" borderId="66" xfId="0" applyNumberFormat="1" applyFont="1" applyFill="1" applyBorder="1" applyAlignment="1">
      <alignment horizontal="center" vertical="center"/>
    </xf>
    <xf numFmtId="166" fontId="57" fillId="0" borderId="0" xfId="0" applyNumberFormat="1" applyFont="1" applyFill="1" applyBorder="1" applyAlignment="1">
      <alignment horizontal="center"/>
    </xf>
    <xf numFmtId="0" fontId="98" fillId="0" borderId="0" xfId="0" applyFont="1" applyFill="1"/>
    <xf numFmtId="166" fontId="99" fillId="0" borderId="0" xfId="0" applyNumberFormat="1" applyFont="1" applyFill="1" applyBorder="1" applyAlignment="1">
      <alignment horizontal="center" vertical="center"/>
    </xf>
    <xf numFmtId="166" fontId="99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/>
    </xf>
    <xf numFmtId="0" fontId="55" fillId="0" borderId="0" xfId="0" applyFont="1" applyFill="1" applyAlignment="1">
      <alignment horizontal="left"/>
    </xf>
    <xf numFmtId="0" fontId="55" fillId="0" borderId="0" xfId="0" applyFont="1" applyFill="1" applyBorder="1" applyAlignment="1">
      <alignment horizontal="left" wrapText="1"/>
    </xf>
    <xf numFmtId="167" fontId="78" fillId="0" borderId="0" xfId="10" applyNumberFormat="1" applyFont="1" applyFill="1" applyBorder="1"/>
    <xf numFmtId="167" fontId="83" fillId="0" borderId="0" xfId="17" applyNumberFormat="1" applyFont="1" applyFill="1" applyBorder="1" applyAlignment="1">
      <alignment horizontal="center" wrapText="1"/>
    </xf>
    <xf numFmtId="0" fontId="42" fillId="0" borderId="0" xfId="0" applyFont="1" applyFill="1" applyBorder="1" applyAlignment="1"/>
    <xf numFmtId="0" fontId="57" fillId="0" borderId="0" xfId="0" applyFont="1" applyFill="1" applyBorder="1"/>
    <xf numFmtId="0" fontId="32" fillId="0" borderId="2" xfId="0" applyFont="1" applyFill="1" applyBorder="1"/>
    <xf numFmtId="166" fontId="32" fillId="0" borderId="5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/>
    </xf>
    <xf numFmtId="0" fontId="86" fillId="0" borderId="31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vertical="center"/>
    </xf>
    <xf numFmtId="0" fontId="87" fillId="0" borderId="56" xfId="0" applyFont="1" applyFill="1" applyBorder="1" applyAlignment="1">
      <alignment horizontal="center" vertical="center" wrapText="1"/>
    </xf>
    <xf numFmtId="166" fontId="87" fillId="0" borderId="12" xfId="0" applyNumberFormat="1" applyFont="1" applyFill="1" applyBorder="1" applyAlignment="1">
      <alignment horizontal="center" vertical="center" wrapText="1"/>
    </xf>
    <xf numFmtId="166" fontId="87" fillId="0" borderId="13" xfId="0" applyNumberFormat="1" applyFont="1" applyFill="1" applyBorder="1" applyAlignment="1">
      <alignment horizontal="center" vertical="center" wrapText="1"/>
    </xf>
    <xf numFmtId="166" fontId="87" fillId="0" borderId="40" xfId="0" applyNumberFormat="1" applyFont="1" applyFill="1" applyBorder="1" applyAlignment="1">
      <alignment horizontal="center" vertical="center" wrapText="1"/>
    </xf>
    <xf numFmtId="0" fontId="87" fillId="0" borderId="28" xfId="0" applyFont="1" applyFill="1" applyBorder="1" applyAlignment="1">
      <alignment horizontal="center" vertical="center" wrapText="1"/>
    </xf>
    <xf numFmtId="166" fontId="87" fillId="0" borderId="14" xfId="0" applyNumberFormat="1" applyFont="1" applyFill="1" applyBorder="1" applyAlignment="1">
      <alignment horizontal="center" vertical="center" wrapText="1"/>
    </xf>
    <xf numFmtId="166" fontId="87" fillId="0" borderId="16" xfId="0" applyNumberFormat="1" applyFont="1" applyFill="1" applyBorder="1" applyAlignment="1">
      <alignment horizontal="center" vertical="center" wrapText="1"/>
    </xf>
    <xf numFmtId="166" fontId="87" fillId="0" borderId="42" xfId="0" applyNumberFormat="1" applyFont="1" applyFill="1" applyBorder="1" applyAlignment="1">
      <alignment horizontal="center" vertical="center" wrapText="1"/>
    </xf>
    <xf numFmtId="0" fontId="87" fillId="0" borderId="35" xfId="0" applyFont="1" applyFill="1" applyBorder="1" applyAlignment="1">
      <alignment horizontal="center" vertical="center" wrapText="1"/>
    </xf>
    <xf numFmtId="166" fontId="87" fillId="0" borderId="23" xfId="0" applyNumberFormat="1" applyFont="1" applyFill="1" applyBorder="1" applyAlignment="1">
      <alignment horizontal="center" vertical="center" wrapText="1"/>
    </xf>
    <xf numFmtId="166" fontId="87" fillId="0" borderId="48" xfId="0" applyNumberFormat="1" applyFont="1" applyFill="1" applyBorder="1" applyAlignment="1">
      <alignment horizontal="center" vertical="center" wrapText="1"/>
    </xf>
    <xf numFmtId="166" fontId="87" fillId="0" borderId="15" xfId="0" applyNumberFormat="1" applyFont="1" applyFill="1" applyBorder="1" applyAlignment="1">
      <alignment horizontal="center" vertical="center" wrapText="1"/>
    </xf>
    <xf numFmtId="166" fontId="87" fillId="0" borderId="22" xfId="0" applyNumberFormat="1" applyFont="1" applyFill="1" applyBorder="1" applyAlignment="1">
      <alignment horizontal="center" vertical="center" wrapText="1"/>
    </xf>
    <xf numFmtId="166" fontId="87" fillId="0" borderId="21" xfId="0" applyNumberFormat="1" applyFont="1" applyFill="1" applyBorder="1" applyAlignment="1">
      <alignment horizontal="center" vertical="center" wrapText="1"/>
    </xf>
    <xf numFmtId="166" fontId="87" fillId="0" borderId="47" xfId="0" applyNumberFormat="1" applyFont="1" applyFill="1" applyBorder="1" applyAlignment="1">
      <alignment horizontal="center" vertical="center" wrapText="1"/>
    </xf>
    <xf numFmtId="166" fontId="87" fillId="0" borderId="66" xfId="0" applyNumberFormat="1" applyFont="1" applyFill="1" applyBorder="1" applyAlignment="1">
      <alignment horizontal="center" vertical="center" wrapText="1"/>
    </xf>
    <xf numFmtId="0" fontId="86" fillId="0" borderId="54" xfId="0" applyFont="1" applyFill="1" applyBorder="1" applyAlignment="1">
      <alignment horizontal="center" vertical="center" wrapText="1"/>
    </xf>
    <xf numFmtId="166" fontId="86" fillId="0" borderId="26" xfId="0" applyNumberFormat="1" applyFont="1" applyFill="1" applyBorder="1" applyAlignment="1">
      <alignment horizontal="center" vertical="center" wrapText="1"/>
    </xf>
    <xf numFmtId="166" fontId="86" fillId="0" borderId="31" xfId="0" applyNumberFormat="1" applyFont="1" applyFill="1" applyBorder="1" applyAlignment="1">
      <alignment horizontal="center" vertical="center" wrapText="1"/>
    </xf>
    <xf numFmtId="3" fontId="32" fillId="0" borderId="3" xfId="0" applyNumberFormat="1" applyFont="1" applyFill="1" applyBorder="1" applyAlignment="1">
      <alignment horizontal="center" vertical="center"/>
    </xf>
    <xf numFmtId="167" fontId="27" fillId="0" borderId="0" xfId="0" applyNumberFormat="1" applyFont="1" applyFill="1" applyAlignment="1">
      <alignment horizontal="center" vertical="center"/>
    </xf>
    <xf numFmtId="14" fontId="31" fillId="0" borderId="31" xfId="19" applyNumberFormat="1" applyFont="1" applyFill="1" applyBorder="1" applyAlignment="1">
      <alignment horizontal="center" vertical="center"/>
    </xf>
    <xf numFmtId="0" fontId="32" fillId="0" borderId="1" xfId="19" applyFont="1" applyFill="1" applyBorder="1" applyAlignment="1">
      <alignment horizontal="center"/>
    </xf>
    <xf numFmtId="0" fontId="32" fillId="0" borderId="3" xfId="19" applyFont="1" applyFill="1" applyBorder="1" applyAlignment="1">
      <alignment horizontal="center"/>
    </xf>
    <xf numFmtId="3" fontId="32" fillId="0" borderId="3" xfId="19" applyNumberFormat="1" applyFont="1" applyFill="1" applyBorder="1" applyAlignment="1">
      <alignment horizontal="center"/>
    </xf>
    <xf numFmtId="3" fontId="32" fillId="0" borderId="38" xfId="19" applyNumberFormat="1" applyFont="1" applyFill="1" applyBorder="1" applyAlignment="1">
      <alignment horizontal="center"/>
    </xf>
    <xf numFmtId="0" fontId="32" fillId="0" borderId="2" xfId="19" applyFont="1" applyFill="1" applyBorder="1" applyAlignment="1">
      <alignment horizontal="center"/>
    </xf>
    <xf numFmtId="0" fontId="32" fillId="0" borderId="3" xfId="19" applyNumberFormat="1" applyFont="1" applyFill="1" applyBorder="1" applyAlignment="1">
      <alignment horizontal="center"/>
    </xf>
    <xf numFmtId="0" fontId="49" fillId="0" borderId="3" xfId="19" applyFont="1" applyFill="1" applyBorder="1" applyAlignment="1">
      <alignment horizontal="center"/>
    </xf>
    <xf numFmtId="0" fontId="31" fillId="0" borderId="1" xfId="19" applyFont="1" applyFill="1" applyBorder="1" applyAlignment="1">
      <alignment horizontal="left"/>
    </xf>
    <xf numFmtId="0" fontId="32" fillId="0" borderId="3" xfId="19" applyNumberFormat="1" applyFont="1" applyFill="1" applyBorder="1" applyAlignment="1">
      <alignment horizontal="center" vertical="center"/>
    </xf>
    <xf numFmtId="0" fontId="32" fillId="0" borderId="3" xfId="19" applyFont="1" applyFill="1" applyBorder="1" applyAlignment="1">
      <alignment horizontal="left"/>
    </xf>
    <xf numFmtId="0" fontId="32" fillId="0" borderId="3" xfId="19" applyFont="1" applyFill="1" applyBorder="1" applyAlignment="1">
      <alignment horizontal="center" vertical="center"/>
    </xf>
    <xf numFmtId="0" fontId="49" fillId="0" borderId="3" xfId="19" applyFont="1" applyFill="1" applyBorder="1" applyAlignment="1">
      <alignment horizontal="left"/>
    </xf>
    <xf numFmtId="0" fontId="49" fillId="0" borderId="3" xfId="19" applyFont="1" applyFill="1" applyBorder="1"/>
    <xf numFmtId="1" fontId="85" fillId="0" borderId="0" xfId="0" applyNumberFormat="1" applyFont="1" applyFill="1"/>
    <xf numFmtId="0" fontId="85" fillId="0" borderId="0" xfId="0" applyFont="1" applyFill="1"/>
    <xf numFmtId="4" fontId="85" fillId="0" borderId="0" xfId="0" applyNumberFormat="1" applyFont="1" applyFill="1"/>
    <xf numFmtId="0" fontId="29" fillId="0" borderId="0" xfId="0" applyFont="1" applyFill="1" applyBorder="1" applyAlignment="1">
      <alignment horizontal="center" vertical="center" wrapText="1"/>
    </xf>
    <xf numFmtId="2" fontId="53" fillId="0" borderId="0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6" fontId="49" fillId="0" borderId="58" xfId="0" applyNumberFormat="1" applyFont="1" applyFill="1" applyBorder="1" applyAlignment="1">
      <alignment horizontal="center" vertical="center"/>
    </xf>
    <xf numFmtId="4" fontId="49" fillId="0" borderId="58" xfId="0" applyNumberFormat="1" applyFont="1" applyFill="1" applyBorder="1" applyAlignment="1">
      <alignment horizontal="center"/>
    </xf>
    <xf numFmtId="167" fontId="49" fillId="0" borderId="64" xfId="0" applyNumberFormat="1" applyFont="1" applyFill="1" applyBorder="1" applyAlignment="1">
      <alignment horizontal="center"/>
    </xf>
    <xf numFmtId="166" fontId="49" fillId="0" borderId="64" xfId="0" applyNumberFormat="1" applyFont="1" applyFill="1" applyBorder="1" applyAlignment="1">
      <alignment horizontal="center"/>
    </xf>
    <xf numFmtId="4" fontId="49" fillId="0" borderId="59" xfId="0" applyNumberFormat="1" applyFont="1" applyFill="1" applyBorder="1" applyAlignment="1">
      <alignment horizontal="center"/>
    </xf>
    <xf numFmtId="49" fontId="100" fillId="0" borderId="0" xfId="0" applyNumberFormat="1" applyFont="1" applyFill="1" applyBorder="1" applyAlignment="1">
      <alignment vertical="center" wrapText="1"/>
    </xf>
    <xf numFmtId="0" fontId="100" fillId="0" borderId="0" xfId="0" applyFont="1" applyFill="1" applyBorder="1" applyAlignment="1">
      <alignment vertical="center"/>
    </xf>
    <xf numFmtId="0" fontId="49" fillId="0" borderId="0" xfId="0" applyNumberFormat="1" applyFont="1" applyFill="1" applyBorder="1" applyAlignment="1">
      <alignment horizontal="center" vertical="center"/>
    </xf>
    <xf numFmtId="166" fontId="49" fillId="0" borderId="0" xfId="0" applyNumberFormat="1" applyFont="1" applyFill="1" applyBorder="1" applyAlignment="1">
      <alignment horizontal="center"/>
    </xf>
    <xf numFmtId="166" fontId="49" fillId="0" borderId="17" xfId="0" applyNumberFormat="1" applyFont="1" applyFill="1" applyBorder="1" applyAlignment="1">
      <alignment horizontal="center" vertical="center"/>
    </xf>
    <xf numFmtId="4" fontId="49" fillId="0" borderId="17" xfId="0" applyNumberFormat="1" applyFont="1" applyFill="1" applyBorder="1" applyAlignment="1">
      <alignment horizontal="center"/>
    </xf>
    <xf numFmtId="166" fontId="49" fillId="0" borderId="64" xfId="0" applyNumberFormat="1" applyFont="1" applyFill="1" applyBorder="1" applyAlignment="1">
      <alignment horizontal="center" vertical="center"/>
    </xf>
    <xf numFmtId="0" fontId="100" fillId="0" borderId="0" xfId="0" applyFont="1" applyFill="1"/>
    <xf numFmtId="4" fontId="49" fillId="0" borderId="11" xfId="0" applyNumberFormat="1" applyFont="1" applyFill="1" applyBorder="1" applyAlignment="1">
      <alignment horizontal="center"/>
    </xf>
    <xf numFmtId="166" fontId="49" fillId="0" borderId="11" xfId="0" applyNumberFormat="1" applyFont="1" applyFill="1" applyBorder="1" applyAlignment="1">
      <alignment horizontal="center" vertical="center"/>
    </xf>
    <xf numFmtId="166" fontId="49" fillId="0" borderId="59" xfId="0" applyNumberFormat="1" applyFont="1" applyFill="1" applyBorder="1" applyAlignment="1">
      <alignment horizontal="center" vertical="center"/>
    </xf>
    <xf numFmtId="166" fontId="49" fillId="0" borderId="52" xfId="0" applyNumberFormat="1" applyFont="1" applyFill="1" applyBorder="1" applyAlignment="1">
      <alignment horizontal="center" vertical="center"/>
    </xf>
    <xf numFmtId="4" fontId="49" fillId="0" borderId="20" xfId="0" applyNumberFormat="1" applyFont="1" applyFill="1" applyBorder="1" applyAlignment="1">
      <alignment horizontal="center"/>
    </xf>
    <xf numFmtId="167" fontId="49" fillId="0" borderId="74" xfId="0" applyNumberFormat="1" applyFont="1" applyFill="1" applyBorder="1" applyAlignment="1">
      <alignment horizontal="center"/>
    </xf>
    <xf numFmtId="166" fontId="49" fillId="0" borderId="20" xfId="0" applyNumberFormat="1" applyFont="1" applyFill="1" applyBorder="1" applyAlignment="1">
      <alignment horizontal="center" vertical="center"/>
    </xf>
    <xf numFmtId="166" fontId="49" fillId="0" borderId="74" xfId="0" applyNumberFormat="1" applyFont="1" applyFill="1" applyBorder="1" applyAlignment="1">
      <alignment horizontal="center"/>
    </xf>
    <xf numFmtId="4" fontId="49" fillId="0" borderId="52" xfId="0" applyNumberFormat="1" applyFont="1" applyFill="1" applyBorder="1" applyAlignment="1">
      <alignment horizontal="center"/>
    </xf>
    <xf numFmtId="166" fontId="49" fillId="0" borderId="74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2" fontId="53" fillId="0" borderId="0" xfId="0" applyNumberFormat="1" applyFont="1" applyFill="1" applyBorder="1" applyAlignment="1">
      <alignment vertical="center"/>
    </xf>
    <xf numFmtId="166" fontId="33" fillId="0" borderId="0" xfId="0" applyNumberFormat="1" applyFont="1" applyFill="1" applyBorder="1" applyAlignment="1">
      <alignment horizontal="center"/>
    </xf>
    <xf numFmtId="167" fontId="27" fillId="0" borderId="0" xfId="0" applyNumberFormat="1" applyFont="1" applyFill="1" applyBorder="1"/>
    <xf numFmtId="1" fontId="51" fillId="0" borderId="0" xfId="0" applyNumberFormat="1" applyFont="1" applyFill="1"/>
    <xf numFmtId="0" fontId="31" fillId="0" borderId="31" xfId="19" applyFont="1" applyFill="1" applyBorder="1" applyAlignment="1">
      <alignment horizontal="center" vertical="center"/>
    </xf>
    <xf numFmtId="0" fontId="39" fillId="4" borderId="4" xfId="19" applyFont="1" applyFill="1" applyBorder="1" applyAlignment="1">
      <alignment horizontal="left" vertical="center"/>
    </xf>
    <xf numFmtId="0" fontId="39" fillId="4" borderId="3" xfId="19" applyFont="1" applyFill="1" applyBorder="1" applyAlignment="1">
      <alignment horizontal="center" vertical="center"/>
    </xf>
    <xf numFmtId="3" fontId="39" fillId="4" borderId="1" xfId="19" applyNumberFormat="1" applyFont="1" applyFill="1" applyBorder="1" applyAlignment="1">
      <alignment horizontal="center" vertical="center"/>
    </xf>
    <xf numFmtId="0" fontId="45" fillId="0" borderId="3" xfId="19" applyFont="1" applyFill="1" applyBorder="1" applyAlignment="1">
      <alignment horizontal="center"/>
    </xf>
    <xf numFmtId="3" fontId="49" fillId="0" borderId="3" xfId="19" applyNumberFormat="1" applyFont="1" applyFill="1" applyBorder="1" applyAlignment="1">
      <alignment horizontal="center"/>
    </xf>
    <xf numFmtId="3" fontId="32" fillId="0" borderId="3" xfId="19" applyNumberFormat="1" applyFont="1" applyFill="1" applyBorder="1" applyAlignment="1">
      <alignment horizontal="center" vertical="center"/>
    </xf>
    <xf numFmtId="0" fontId="31" fillId="0" borderId="4" xfId="19" applyFont="1" applyFill="1" applyBorder="1"/>
    <xf numFmtId="0" fontId="45" fillId="0" borderId="3" xfId="19" applyFont="1" applyFill="1" applyBorder="1" applyAlignment="1">
      <alignment horizontal="center" vertical="center"/>
    </xf>
    <xf numFmtId="49" fontId="45" fillId="0" borderId="3" xfId="19" applyNumberFormat="1" applyFont="1" applyFill="1" applyBorder="1" applyAlignment="1">
      <alignment horizontal="center"/>
    </xf>
    <xf numFmtId="0" fontId="32" fillId="0" borderId="4" xfId="19" applyFont="1" applyFill="1" applyBorder="1"/>
    <xf numFmtId="49" fontId="32" fillId="0" borderId="3" xfId="19" applyNumberFormat="1" applyFont="1" applyFill="1" applyBorder="1" applyAlignment="1">
      <alignment horizontal="center"/>
    </xf>
    <xf numFmtId="0" fontId="32" fillId="0" borderId="4" xfId="19" applyFont="1" applyFill="1" applyBorder="1" applyAlignment="1">
      <alignment vertical="center" wrapText="1"/>
    </xf>
    <xf numFmtId="0" fontId="45" fillId="0" borderId="3" xfId="19" applyFont="1" applyFill="1" applyBorder="1" applyAlignment="1">
      <alignment horizontal="left"/>
    </xf>
    <xf numFmtId="0" fontId="45" fillId="0" borderId="4" xfId="19" applyFont="1" applyFill="1" applyBorder="1" applyAlignment="1">
      <alignment horizontal="left"/>
    </xf>
    <xf numFmtId="0" fontId="46" fillId="0" borderId="4" xfId="19" applyFont="1" applyFill="1" applyBorder="1" applyAlignment="1">
      <alignment horizontal="left"/>
    </xf>
    <xf numFmtId="0" fontId="45" fillId="0" borderId="1" xfId="19" applyFont="1" applyFill="1" applyBorder="1" applyAlignment="1">
      <alignment horizontal="center"/>
    </xf>
    <xf numFmtId="3" fontId="46" fillId="0" borderId="3" xfId="19" applyNumberFormat="1" applyFont="1" applyFill="1" applyBorder="1" applyAlignment="1">
      <alignment horizontal="center" vertical="center"/>
    </xf>
    <xf numFmtId="0" fontId="46" fillId="0" borderId="3" xfId="19" applyFont="1" applyFill="1" applyBorder="1" applyAlignment="1">
      <alignment horizontal="center"/>
    </xf>
    <xf numFmtId="49" fontId="32" fillId="0" borderId="3" xfId="19" applyNumberFormat="1" applyFont="1" applyFill="1" applyBorder="1" applyAlignment="1">
      <alignment horizontal="center" vertical="center"/>
    </xf>
    <xf numFmtId="14" fontId="31" fillId="0" borderId="54" xfId="19" applyNumberFormat="1" applyFont="1" applyFill="1" applyBorder="1" applyAlignment="1">
      <alignment horizontal="center" vertical="center"/>
    </xf>
    <xf numFmtId="0" fontId="45" fillId="0" borderId="38" xfId="19" applyFont="1" applyFill="1" applyBorder="1" applyAlignment="1">
      <alignment horizontal="center"/>
    </xf>
    <xf numFmtId="3" fontId="49" fillId="0" borderId="38" xfId="19" applyNumberFormat="1" applyFont="1" applyFill="1" applyBorder="1" applyAlignment="1">
      <alignment horizontal="center"/>
    </xf>
    <xf numFmtId="0" fontId="31" fillId="0" borderId="5" xfId="19" applyFont="1" applyFill="1" applyBorder="1"/>
    <xf numFmtId="0" fontId="32" fillId="0" borderId="1" xfId="19" applyFont="1" applyFill="1" applyBorder="1" applyAlignment="1">
      <alignment horizontal="center" vertical="center"/>
    </xf>
    <xf numFmtId="49" fontId="32" fillId="0" borderId="1" xfId="19" applyNumberFormat="1" applyFont="1" applyFill="1" applyBorder="1" applyAlignment="1">
      <alignment horizontal="center"/>
    </xf>
    <xf numFmtId="0" fontId="31" fillId="0" borderId="3" xfId="19" applyFont="1" applyFill="1" applyBorder="1" applyAlignment="1">
      <alignment horizontal="center"/>
    </xf>
    <xf numFmtId="0" fontId="31" fillId="0" borderId="5" xfId="19" applyFont="1" applyFill="1" applyBorder="1" applyAlignment="1">
      <alignment horizontal="left"/>
    </xf>
    <xf numFmtId="3" fontId="39" fillId="4" borderId="31" xfId="19" applyNumberFormat="1" applyFont="1" applyFill="1" applyBorder="1" applyAlignment="1">
      <alignment horizontal="center" vertical="center"/>
    </xf>
    <xf numFmtId="0" fontId="45" fillId="0" borderId="0" xfId="19" applyFont="1" applyFill="1" applyBorder="1" applyAlignment="1">
      <alignment horizontal="left" wrapText="1"/>
    </xf>
    <xf numFmtId="0" fontId="45" fillId="0" borderId="0" xfId="19" applyFont="1" applyFill="1" applyBorder="1" applyAlignment="1">
      <alignment horizontal="center" vertical="center"/>
    </xf>
    <xf numFmtId="0" fontId="49" fillId="0" borderId="0" xfId="19" applyFont="1" applyFill="1" applyAlignment="1">
      <alignment vertical="center" wrapText="1"/>
    </xf>
    <xf numFmtId="0" fontId="70" fillId="0" borderId="31" xfId="19" applyFont="1" applyFill="1" applyBorder="1" applyAlignment="1">
      <alignment horizontal="center" wrapText="1"/>
    </xf>
    <xf numFmtId="0" fontId="103" fillId="0" borderId="38" xfId="19" applyFont="1" applyFill="1" applyBorder="1"/>
    <xf numFmtId="0" fontId="102" fillId="0" borderId="3" xfId="19" applyFont="1" applyFill="1" applyBorder="1" applyAlignment="1">
      <alignment horizontal="center"/>
    </xf>
    <xf numFmtId="0" fontId="84" fillId="0" borderId="3" xfId="19" applyFont="1" applyFill="1" applyBorder="1" applyAlignment="1">
      <alignment horizontal="center"/>
    </xf>
    <xf numFmtId="49" fontId="102" fillId="0" borderId="3" xfId="19" applyNumberFormat="1" applyFont="1" applyFill="1" applyBorder="1" applyAlignment="1">
      <alignment horizontal="center"/>
    </xf>
    <xf numFmtId="3" fontId="102" fillId="0" borderId="3" xfId="19" applyNumberFormat="1" applyFont="1" applyFill="1" applyBorder="1" applyAlignment="1">
      <alignment horizontal="center"/>
    </xf>
    <xf numFmtId="3" fontId="45" fillId="2" borderId="14" xfId="0" applyNumberFormat="1" applyFont="1" applyFill="1" applyBorder="1" applyAlignment="1">
      <alignment horizontal="center" vertical="center"/>
    </xf>
    <xf numFmtId="166" fontId="45" fillId="2" borderId="14" xfId="0" applyNumberFormat="1" applyFont="1" applyFill="1" applyBorder="1" applyAlignment="1">
      <alignment horizontal="center" vertical="center"/>
    </xf>
    <xf numFmtId="3" fontId="45" fillId="2" borderId="66" xfId="0" applyNumberFormat="1" applyFont="1" applyFill="1" applyBorder="1" applyAlignment="1">
      <alignment horizontal="center" vertical="center"/>
    </xf>
    <xf numFmtId="3" fontId="45" fillId="2" borderId="2" xfId="0" applyNumberFormat="1" applyFont="1" applyFill="1" applyBorder="1" applyAlignment="1">
      <alignment horizontal="center" vertical="center"/>
    </xf>
    <xf numFmtId="166" fontId="45" fillId="2" borderId="2" xfId="0" applyNumberFormat="1" applyFont="1" applyFill="1" applyBorder="1" applyAlignment="1">
      <alignment horizontal="center" vertical="center"/>
    </xf>
    <xf numFmtId="3" fontId="32" fillId="0" borderId="31" xfId="0" applyNumberFormat="1" applyFont="1" applyFill="1" applyBorder="1" applyAlignment="1">
      <alignment horizontal="center" vertical="center"/>
    </xf>
    <xf numFmtId="0" fontId="27" fillId="0" borderId="0" xfId="0" applyFont="1" applyFill="1"/>
    <xf numFmtId="0" fontId="28" fillId="0" borderId="0" xfId="0" applyFont="1" applyFill="1" applyAlignment="1">
      <alignment horizontal="center"/>
    </xf>
    <xf numFmtId="0" fontId="57" fillId="0" borderId="0" xfId="0" applyFont="1" applyFill="1" applyBorder="1"/>
    <xf numFmtId="0" fontId="57" fillId="0" borderId="0" xfId="0" applyFont="1" applyFill="1" applyBorder="1" applyAlignment="1"/>
    <xf numFmtId="0" fontId="27" fillId="0" borderId="0" xfId="0" applyFont="1" applyFill="1" applyAlignment="1"/>
    <xf numFmtId="0" fontId="57" fillId="0" borderId="0" xfId="0" applyFont="1" applyFill="1" applyBorder="1" applyAlignment="1">
      <alignment vertical="top"/>
    </xf>
    <xf numFmtId="166" fontId="32" fillId="0" borderId="31" xfId="0" applyNumberFormat="1" applyFont="1" applyFill="1" applyBorder="1" applyAlignment="1">
      <alignment horizontal="center" vertical="center"/>
    </xf>
    <xf numFmtId="4" fontId="32" fillId="0" borderId="3" xfId="0" applyNumberFormat="1" applyFont="1" applyFill="1" applyBorder="1" applyAlignment="1">
      <alignment horizontal="center" vertical="center"/>
    </xf>
    <xf numFmtId="166" fontId="32" fillId="0" borderId="14" xfId="0" applyNumberFormat="1" applyFont="1" applyFill="1" applyBorder="1" applyAlignment="1">
      <alignment horizontal="center" vertical="center"/>
    </xf>
    <xf numFmtId="167" fontId="32" fillId="0" borderId="54" xfId="0" applyNumberFormat="1" applyFont="1" applyFill="1" applyBorder="1" applyAlignment="1">
      <alignment horizontal="center" vertical="center"/>
    </xf>
    <xf numFmtId="49" fontId="55" fillId="0" borderId="2" xfId="19" applyNumberFormat="1" applyFont="1" applyFill="1" applyBorder="1" applyAlignment="1">
      <alignment horizontal="center" vertical="center" wrapText="1"/>
    </xf>
    <xf numFmtId="167" fontId="55" fillId="0" borderId="78" xfId="19" applyNumberFormat="1" applyFont="1" applyFill="1" applyBorder="1" applyAlignment="1">
      <alignment horizontal="center" vertical="center" wrapText="1"/>
    </xf>
    <xf numFmtId="167" fontId="55" fillId="0" borderId="29" xfId="19" applyNumberFormat="1" applyFont="1" applyFill="1" applyBorder="1" applyAlignment="1">
      <alignment horizontal="center" vertical="center" wrapText="1"/>
    </xf>
    <xf numFmtId="166" fontId="32" fillId="0" borderId="54" xfId="0" applyNumberFormat="1" applyFont="1" applyFill="1" applyBorder="1" applyAlignment="1">
      <alignment horizontal="center" vertical="center"/>
    </xf>
    <xf numFmtId="167" fontId="32" fillId="0" borderId="31" xfId="0" applyNumberFormat="1" applyFont="1" applyFill="1" applyBorder="1" applyAlignment="1">
      <alignment horizontal="center" vertical="center"/>
    </xf>
    <xf numFmtId="3" fontId="31" fillId="2" borderId="37" xfId="0" applyNumberFormat="1" applyFont="1" applyFill="1" applyBorder="1" applyAlignment="1">
      <alignment horizontal="center" vertical="center"/>
    </xf>
    <xf numFmtId="3" fontId="32" fillId="2" borderId="38" xfId="0" applyNumberFormat="1" applyFont="1" applyFill="1" applyBorder="1" applyAlignment="1">
      <alignment horizontal="center" vertical="center"/>
    </xf>
    <xf numFmtId="3" fontId="46" fillId="2" borderId="38" xfId="0" applyNumberFormat="1" applyFont="1" applyFill="1" applyBorder="1" applyAlignment="1">
      <alignment horizontal="center" vertical="center"/>
    </xf>
    <xf numFmtId="49" fontId="28" fillId="2" borderId="22" xfId="0" applyNumberFormat="1" applyFont="1" applyFill="1" applyBorder="1" applyAlignment="1">
      <alignment horizontal="center" vertical="center"/>
    </xf>
    <xf numFmtId="0" fontId="31" fillId="2" borderId="22" xfId="0" applyFont="1" applyFill="1" applyBorder="1" applyAlignment="1">
      <alignment vertical="center"/>
    </xf>
    <xf numFmtId="3" fontId="51" fillId="2" borderId="22" xfId="0" applyNumberFormat="1" applyFont="1" applyFill="1" applyBorder="1" applyAlignment="1">
      <alignment horizontal="center" vertical="center" wrapText="1"/>
    </xf>
    <xf numFmtId="3" fontId="46" fillId="2" borderId="22" xfId="0" applyNumberFormat="1" applyFont="1" applyFill="1" applyBorder="1" applyAlignment="1">
      <alignment horizontal="center" vertical="center" wrapText="1"/>
    </xf>
    <xf numFmtId="166" fontId="46" fillId="2" borderId="22" xfId="0" applyNumberFormat="1" applyFont="1" applyFill="1" applyBorder="1" applyAlignment="1">
      <alignment horizontal="center" vertical="center" wrapText="1"/>
    </xf>
    <xf numFmtId="3" fontId="46" fillId="2" borderId="38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top" wrapText="1"/>
    </xf>
    <xf numFmtId="2" fontId="29" fillId="0" borderId="31" xfId="0" applyNumberFormat="1" applyFont="1" applyFill="1" applyBorder="1" applyAlignment="1">
      <alignment horizontal="center" vertical="center" wrapText="1"/>
    </xf>
    <xf numFmtId="2" fontId="33" fillId="0" borderId="31" xfId="0" applyNumberFormat="1" applyFont="1" applyFill="1" applyBorder="1" applyAlignment="1">
      <alignment horizontal="center" vertical="center"/>
    </xf>
    <xf numFmtId="2" fontId="29" fillId="0" borderId="31" xfId="0" applyNumberFormat="1" applyFont="1" applyFill="1" applyBorder="1" applyAlignment="1">
      <alignment horizontal="center" wrapText="1"/>
    </xf>
    <xf numFmtId="0" fontId="33" fillId="0" borderId="3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justify" wrapText="1"/>
    </xf>
    <xf numFmtId="0" fontId="32" fillId="0" borderId="5" xfId="0" applyNumberFormat="1" applyFont="1" applyFill="1" applyBorder="1" applyAlignment="1">
      <alignment horizontal="center" vertical="center" wrapText="1"/>
    </xf>
    <xf numFmtId="0" fontId="32" fillId="0" borderId="30" xfId="0" applyNumberFormat="1" applyFont="1" applyFill="1" applyBorder="1" applyAlignment="1">
      <alignment horizontal="center"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justify" wrapText="1"/>
    </xf>
    <xf numFmtId="0" fontId="31" fillId="0" borderId="5" xfId="0" applyFont="1" applyFill="1" applyBorder="1" applyAlignment="1">
      <alignment vertical="center" wrapText="1"/>
    </xf>
    <xf numFmtId="3" fontId="32" fillId="0" borderId="1" xfId="0" applyNumberFormat="1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vertical="center"/>
    </xf>
    <xf numFmtId="3" fontId="46" fillId="0" borderId="3" xfId="0" applyNumberFormat="1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vertical="center"/>
    </xf>
    <xf numFmtId="167" fontId="32" fillId="0" borderId="31" xfId="0" applyNumberFormat="1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horizontal="left" vertical="center" wrapText="1"/>
    </xf>
    <xf numFmtId="3" fontId="32" fillId="0" borderId="3" xfId="0" applyNumberFormat="1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vertical="center" wrapText="1"/>
    </xf>
    <xf numFmtId="3" fontId="32" fillId="0" borderId="54" xfId="0" applyNumberFormat="1" applyFont="1" applyFill="1" applyBorder="1" applyAlignment="1">
      <alignment horizontal="center" vertical="center" wrapText="1"/>
    </xf>
    <xf numFmtId="167" fontId="32" fillId="0" borderId="2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166" fontId="55" fillId="0" borderId="24" xfId="19" applyNumberFormat="1" applyFont="1" applyFill="1" applyBorder="1" applyAlignment="1">
      <alignment horizontal="center" vertical="center" wrapText="1"/>
    </xf>
    <xf numFmtId="0" fontId="49" fillId="0" borderId="3" xfId="19" applyFont="1" applyFill="1" applyBorder="1" applyAlignment="1"/>
    <xf numFmtId="0" fontId="55" fillId="2" borderId="56" xfId="0" applyFont="1" applyFill="1" applyBorder="1" applyAlignment="1">
      <alignment horizontal="center" vertical="top" wrapText="1"/>
    </xf>
    <xf numFmtId="0" fontId="55" fillId="2" borderId="11" xfId="0" applyFont="1" applyFill="1" applyBorder="1" applyAlignment="1">
      <alignment horizontal="center" wrapText="1"/>
    </xf>
    <xf numFmtId="0" fontId="55" fillId="2" borderId="59" xfId="0" applyFont="1" applyFill="1" applyBorder="1" applyAlignment="1">
      <alignment horizontal="center" wrapText="1"/>
    </xf>
    <xf numFmtId="0" fontId="55" fillId="2" borderId="57" xfId="0" applyFont="1" applyFill="1" applyBorder="1" applyAlignment="1">
      <alignment horizontal="center" wrapText="1"/>
    </xf>
    <xf numFmtId="167" fontId="55" fillId="2" borderId="59" xfId="0" applyNumberFormat="1" applyFont="1" applyFill="1" applyBorder="1" applyAlignment="1">
      <alignment horizontal="center" wrapText="1"/>
    </xf>
    <xf numFmtId="167" fontId="55" fillId="2" borderId="57" xfId="0" applyNumberFormat="1" applyFont="1" applyFill="1" applyBorder="1" applyAlignment="1">
      <alignment horizontal="center" wrapText="1"/>
    </xf>
    <xf numFmtId="0" fontId="55" fillId="2" borderId="28" xfId="0" applyFont="1" applyFill="1" applyBorder="1" applyAlignment="1">
      <alignment horizontal="center" vertical="top" wrapText="1"/>
    </xf>
    <xf numFmtId="0" fontId="55" fillId="2" borderId="17" xfId="0" applyFont="1" applyFill="1" applyBorder="1" applyAlignment="1">
      <alignment horizontal="center" wrapText="1"/>
    </xf>
    <xf numFmtId="0" fontId="55" fillId="2" borderId="58" xfId="0" applyFont="1" applyFill="1" applyBorder="1" applyAlignment="1">
      <alignment horizontal="center" wrapText="1"/>
    </xf>
    <xf numFmtId="0" fontId="55" fillId="2" borderId="18" xfId="0" applyFont="1" applyFill="1" applyBorder="1" applyAlignment="1">
      <alignment horizontal="center" wrapText="1"/>
    </xf>
    <xf numFmtId="167" fontId="55" fillId="2" borderId="58" xfId="0" applyNumberFormat="1" applyFont="1" applyFill="1" applyBorder="1" applyAlignment="1">
      <alignment horizontal="center" wrapText="1"/>
    </xf>
    <xf numFmtId="167" fontId="55" fillId="2" borderId="18" xfId="0" applyNumberFormat="1" applyFont="1" applyFill="1" applyBorder="1" applyAlignment="1">
      <alignment horizontal="center" wrapText="1"/>
    </xf>
    <xf numFmtId="2" fontId="55" fillId="2" borderId="18" xfId="0" applyNumberFormat="1" applyFont="1" applyFill="1" applyBorder="1" applyAlignment="1">
      <alignment horizontal="center" wrapText="1"/>
    </xf>
    <xf numFmtId="0" fontId="55" fillId="2" borderId="35" xfId="0" applyFont="1" applyFill="1" applyBorder="1" applyAlignment="1">
      <alignment horizontal="center" vertical="top" wrapText="1"/>
    </xf>
    <xf numFmtId="0" fontId="55" fillId="2" borderId="45" xfId="0" applyFont="1" applyFill="1" applyBorder="1" applyAlignment="1">
      <alignment horizontal="center" wrapText="1"/>
    </xf>
    <xf numFmtId="167" fontId="55" fillId="2" borderId="61" xfId="0" applyNumberFormat="1" applyFont="1" applyFill="1" applyBorder="1" applyAlignment="1">
      <alignment horizontal="center" wrapText="1"/>
    </xf>
    <xf numFmtId="2" fontId="55" fillId="2" borderId="36" xfId="0" applyNumberFormat="1" applyFont="1" applyFill="1" applyBorder="1" applyAlignment="1">
      <alignment horizontal="center" wrapText="1"/>
    </xf>
    <xf numFmtId="167" fontId="55" fillId="2" borderId="36" xfId="0" applyNumberFormat="1" applyFont="1" applyFill="1" applyBorder="1" applyAlignment="1">
      <alignment horizontal="center" wrapText="1"/>
    </xf>
    <xf numFmtId="49" fontId="55" fillId="2" borderId="12" xfId="0" applyNumberFormat="1" applyFont="1" applyFill="1" applyBorder="1" applyAlignment="1">
      <alignment horizontal="center" vertical="top" wrapText="1"/>
    </xf>
    <xf numFmtId="2" fontId="55" fillId="2" borderId="57" xfId="0" applyNumberFormat="1" applyFont="1" applyFill="1" applyBorder="1" applyAlignment="1">
      <alignment horizontal="center" wrapText="1"/>
    </xf>
    <xf numFmtId="167" fontId="55" fillId="2" borderId="11" xfId="0" applyNumberFormat="1" applyFont="1" applyFill="1" applyBorder="1" applyAlignment="1">
      <alignment horizontal="center" wrapText="1"/>
    </xf>
    <xf numFmtId="49" fontId="55" fillId="2" borderId="23" xfId="0" applyNumberFormat="1" applyFont="1" applyFill="1" applyBorder="1" applyAlignment="1">
      <alignment horizontal="center" vertical="top" wrapText="1"/>
    </xf>
    <xf numFmtId="167" fontId="55" fillId="2" borderId="45" xfId="0" applyNumberFormat="1" applyFont="1" applyFill="1" applyBorder="1" applyAlignment="1">
      <alignment horizontal="center" wrapText="1"/>
    </xf>
    <xf numFmtId="0" fontId="55" fillId="2" borderId="23" xfId="0" applyFont="1" applyFill="1" applyBorder="1" applyAlignment="1">
      <alignment horizontal="center" vertical="top" wrapText="1"/>
    </xf>
    <xf numFmtId="0" fontId="55" fillId="2" borderId="14" xfId="0" applyFont="1" applyFill="1" applyBorder="1" applyAlignment="1">
      <alignment horizontal="center" vertical="top" wrapText="1"/>
    </xf>
    <xf numFmtId="167" fontId="55" fillId="2" borderId="17" xfId="0" applyNumberFormat="1" applyFont="1" applyFill="1" applyBorder="1" applyAlignment="1">
      <alignment horizontal="center" wrapText="1"/>
    </xf>
    <xf numFmtId="49" fontId="55" fillId="2" borderId="56" xfId="0" applyNumberFormat="1" applyFont="1" applyFill="1" applyBorder="1" applyAlignment="1">
      <alignment horizontal="center" vertical="top" wrapText="1"/>
    </xf>
    <xf numFmtId="167" fontId="55" fillId="2" borderId="60" xfId="0" applyNumberFormat="1" applyFont="1" applyFill="1" applyBorder="1" applyAlignment="1">
      <alignment horizontal="center" wrapText="1"/>
    </xf>
    <xf numFmtId="167" fontId="55" fillId="2" borderId="52" xfId="0" applyNumberFormat="1" applyFont="1" applyFill="1" applyBorder="1" applyAlignment="1">
      <alignment horizontal="center" wrapText="1"/>
    </xf>
    <xf numFmtId="2" fontId="55" fillId="2" borderId="11" xfId="0" applyNumberFormat="1" applyFont="1" applyFill="1" applyBorder="1" applyAlignment="1">
      <alignment horizontal="center" wrapText="1"/>
    </xf>
    <xf numFmtId="49" fontId="55" fillId="2" borderId="28" xfId="0" applyNumberFormat="1" applyFont="1" applyFill="1" applyBorder="1" applyAlignment="1">
      <alignment horizontal="center" vertical="top" wrapText="1"/>
    </xf>
    <xf numFmtId="167" fontId="55" fillId="2" borderId="19" xfId="0" applyNumberFormat="1" applyFont="1" applyFill="1" applyBorder="1" applyAlignment="1">
      <alignment horizontal="center" wrapText="1"/>
    </xf>
    <xf numFmtId="167" fontId="55" fillId="2" borderId="20" xfId="0" applyNumberFormat="1" applyFont="1" applyFill="1" applyBorder="1" applyAlignment="1">
      <alignment horizontal="center" wrapText="1"/>
    </xf>
    <xf numFmtId="49" fontId="55" fillId="2" borderId="35" xfId="0" applyNumberFormat="1" applyFont="1" applyFill="1" applyBorder="1" applyAlignment="1">
      <alignment horizontal="center" vertical="top" wrapText="1"/>
    </xf>
    <xf numFmtId="167" fontId="55" fillId="2" borderId="62" xfId="0" applyNumberFormat="1" applyFont="1" applyFill="1" applyBorder="1" applyAlignment="1">
      <alignment horizontal="center" wrapText="1"/>
    </xf>
    <xf numFmtId="2" fontId="55" fillId="2" borderId="61" xfId="0" applyNumberFormat="1" applyFont="1" applyFill="1" applyBorder="1" applyAlignment="1">
      <alignment horizontal="center" wrapText="1"/>
    </xf>
    <xf numFmtId="167" fontId="55" fillId="2" borderId="25" xfId="0" applyNumberFormat="1" applyFont="1" applyFill="1" applyBorder="1" applyAlignment="1">
      <alignment horizontal="center" wrapText="1"/>
    </xf>
    <xf numFmtId="2" fontId="55" fillId="2" borderId="45" xfId="0" applyNumberFormat="1" applyFont="1" applyFill="1" applyBorder="1" applyAlignment="1">
      <alignment horizontal="center" wrapText="1"/>
    </xf>
    <xf numFmtId="2" fontId="55" fillId="2" borderId="58" xfId="0" applyNumberFormat="1" applyFont="1" applyFill="1" applyBorder="1" applyAlignment="1">
      <alignment horizontal="center" wrapText="1"/>
    </xf>
    <xf numFmtId="2" fontId="55" fillId="2" borderId="17" xfId="0" applyNumberFormat="1" applyFont="1" applyFill="1" applyBorder="1" applyAlignment="1">
      <alignment horizontal="center" wrapText="1"/>
    </xf>
    <xf numFmtId="49" fontId="55" fillId="2" borderId="14" xfId="0" applyNumberFormat="1" applyFont="1" applyFill="1" applyBorder="1" applyAlignment="1">
      <alignment horizontal="center" vertical="top" wrapText="1"/>
    </xf>
    <xf numFmtId="49" fontId="55" fillId="2" borderId="66" xfId="0" applyNumberFormat="1" applyFont="1" applyFill="1" applyBorder="1" applyAlignment="1">
      <alignment horizontal="center" vertical="top" wrapText="1"/>
    </xf>
    <xf numFmtId="167" fontId="55" fillId="2" borderId="43" xfId="0" applyNumberFormat="1" applyFont="1" applyFill="1" applyBorder="1" applyAlignment="1">
      <alignment horizontal="center" wrapText="1"/>
    </xf>
    <xf numFmtId="167" fontId="55" fillId="2" borderId="64" xfId="0" applyNumberFormat="1" applyFont="1" applyFill="1" applyBorder="1" applyAlignment="1">
      <alignment horizontal="center" wrapText="1"/>
    </xf>
    <xf numFmtId="167" fontId="55" fillId="2" borderId="67" xfId="0" applyNumberFormat="1" applyFont="1" applyFill="1" applyBorder="1" applyAlignment="1">
      <alignment horizontal="center" wrapText="1"/>
    </xf>
    <xf numFmtId="167" fontId="55" fillId="2" borderId="68" xfId="0" applyNumberFormat="1" applyFont="1" applyFill="1" applyBorder="1" applyAlignment="1">
      <alignment horizontal="center" wrapText="1"/>
    </xf>
    <xf numFmtId="167" fontId="55" fillId="2" borderId="11" xfId="0" applyNumberFormat="1" applyFont="1" applyFill="1" applyBorder="1" applyAlignment="1">
      <alignment horizontal="center" vertical="center" wrapText="1"/>
    </xf>
    <xf numFmtId="167" fontId="55" fillId="2" borderId="59" xfId="0" applyNumberFormat="1" applyFont="1" applyFill="1" applyBorder="1" applyAlignment="1">
      <alignment horizontal="center" vertical="center" wrapText="1"/>
    </xf>
    <xf numFmtId="167" fontId="55" fillId="2" borderId="57" xfId="0" applyNumberFormat="1" applyFont="1" applyFill="1" applyBorder="1" applyAlignment="1">
      <alignment horizontal="center" vertical="center" wrapText="1"/>
    </xf>
    <xf numFmtId="167" fontId="55" fillId="2" borderId="60" xfId="0" applyNumberFormat="1" applyFont="1" applyFill="1" applyBorder="1" applyAlignment="1">
      <alignment horizontal="center" vertical="center" wrapText="1"/>
    </xf>
    <xf numFmtId="167" fontId="55" fillId="2" borderId="52" xfId="0" applyNumberFormat="1" applyFont="1" applyFill="1" applyBorder="1" applyAlignment="1">
      <alignment horizontal="center" vertical="center" wrapText="1"/>
    </xf>
    <xf numFmtId="167" fontId="55" fillId="2" borderId="18" xfId="0" applyNumberFormat="1" applyFont="1" applyFill="1" applyBorder="1" applyAlignment="1">
      <alignment horizontal="center" vertical="center" wrapText="1"/>
    </xf>
    <xf numFmtId="167" fontId="55" fillId="2" borderId="20" xfId="0" applyNumberFormat="1" applyFont="1" applyFill="1" applyBorder="1" applyAlignment="1">
      <alignment horizontal="center" vertical="center" wrapText="1"/>
    </xf>
    <xf numFmtId="167" fontId="55" fillId="2" borderId="17" xfId="0" applyNumberFormat="1" applyFont="1" applyFill="1" applyBorder="1" applyAlignment="1">
      <alignment horizontal="center" vertical="center" wrapText="1"/>
    </xf>
    <xf numFmtId="49" fontId="55" fillId="2" borderId="28" xfId="0" applyNumberFormat="1" applyFont="1" applyFill="1" applyBorder="1" applyAlignment="1">
      <alignment horizontal="center" vertical="center" wrapText="1"/>
    </xf>
    <xf numFmtId="167" fontId="55" fillId="2" borderId="58" xfId="0" applyNumberFormat="1" applyFont="1" applyFill="1" applyBorder="1" applyAlignment="1">
      <alignment horizontal="center" vertical="center" wrapText="1"/>
    </xf>
    <xf numFmtId="167" fontId="55" fillId="2" borderId="19" xfId="0" applyNumberFormat="1" applyFont="1" applyFill="1" applyBorder="1" applyAlignment="1">
      <alignment horizontal="center" vertical="center" wrapText="1"/>
    </xf>
    <xf numFmtId="49" fontId="55" fillId="2" borderId="35" xfId="0" applyNumberFormat="1" applyFont="1" applyFill="1" applyBorder="1" applyAlignment="1">
      <alignment horizontal="center" vertical="center" wrapText="1"/>
    </xf>
    <xf numFmtId="167" fontId="55" fillId="2" borderId="45" xfId="0" applyNumberFormat="1" applyFont="1" applyFill="1" applyBorder="1" applyAlignment="1">
      <alignment horizontal="center" vertical="center" wrapText="1"/>
    </xf>
    <xf numFmtId="167" fontId="55" fillId="2" borderId="61" xfId="0" applyNumberFormat="1" applyFont="1" applyFill="1" applyBorder="1" applyAlignment="1">
      <alignment horizontal="center" vertical="center" wrapText="1"/>
    </xf>
    <xf numFmtId="167" fontId="55" fillId="2" borderId="36" xfId="0" applyNumberFormat="1" applyFont="1" applyFill="1" applyBorder="1" applyAlignment="1">
      <alignment horizontal="center" vertical="center" wrapText="1"/>
    </xf>
    <xf numFmtId="167" fontId="55" fillId="2" borderId="62" xfId="0" applyNumberFormat="1" applyFont="1" applyFill="1" applyBorder="1" applyAlignment="1">
      <alignment horizontal="center" vertical="center" wrapText="1"/>
    </xf>
    <xf numFmtId="167" fontId="55" fillId="2" borderId="25" xfId="0" applyNumberFormat="1" applyFont="1" applyFill="1" applyBorder="1" applyAlignment="1">
      <alignment horizontal="center" vertical="center" wrapText="1"/>
    </xf>
    <xf numFmtId="49" fontId="55" fillId="2" borderId="66" xfId="0" applyNumberFormat="1" applyFont="1" applyFill="1" applyBorder="1" applyAlignment="1">
      <alignment horizontal="center" vertical="center" wrapText="1"/>
    </xf>
    <xf numFmtId="166" fontId="55" fillId="2" borderId="43" xfId="0" applyNumberFormat="1" applyFont="1" applyFill="1" applyBorder="1" applyAlignment="1">
      <alignment horizontal="center" vertical="center" wrapText="1"/>
    </xf>
    <xf numFmtId="167" fontId="55" fillId="2" borderId="64" xfId="0" applyNumberFormat="1" applyFont="1" applyFill="1" applyBorder="1" applyAlignment="1">
      <alignment horizontal="center" vertical="center" wrapText="1"/>
    </xf>
    <xf numFmtId="167" fontId="55" fillId="2" borderId="67" xfId="0" applyNumberFormat="1" applyFont="1" applyFill="1" applyBorder="1" applyAlignment="1">
      <alignment horizontal="center" vertical="center" wrapText="1"/>
    </xf>
    <xf numFmtId="49" fontId="55" fillId="2" borderId="12" xfId="0" applyNumberFormat="1" applyFont="1" applyFill="1" applyBorder="1" applyAlignment="1">
      <alignment horizontal="center" vertical="center" wrapText="1"/>
    </xf>
    <xf numFmtId="166" fontId="55" fillId="2" borderId="11" xfId="0" applyNumberFormat="1" applyFont="1" applyFill="1" applyBorder="1" applyAlignment="1">
      <alignment horizontal="center" vertical="center" wrapText="1"/>
    </xf>
    <xf numFmtId="49" fontId="55" fillId="2" borderId="14" xfId="0" applyNumberFormat="1" applyFont="1" applyFill="1" applyBorder="1" applyAlignment="1">
      <alignment horizontal="center" vertical="center" wrapText="1"/>
    </xf>
    <xf numFmtId="166" fontId="55" fillId="2" borderId="17" xfId="0" applyNumberFormat="1" applyFont="1" applyFill="1" applyBorder="1" applyAlignment="1">
      <alignment horizontal="center" vertical="center" wrapText="1"/>
    </xf>
    <xf numFmtId="49" fontId="55" fillId="2" borderId="23" xfId="0" applyNumberFormat="1" applyFont="1" applyFill="1" applyBorder="1" applyAlignment="1">
      <alignment horizontal="center" vertical="center" wrapText="1"/>
    </xf>
    <xf numFmtId="166" fontId="55" fillId="2" borderId="45" xfId="0" applyNumberFormat="1" applyFont="1" applyFill="1" applyBorder="1" applyAlignment="1">
      <alignment horizontal="center" vertical="center" wrapText="1"/>
    </xf>
    <xf numFmtId="49" fontId="55" fillId="2" borderId="3" xfId="0" applyNumberFormat="1" applyFont="1" applyFill="1" applyBorder="1" applyAlignment="1">
      <alignment horizontal="center" vertical="center" wrapText="1"/>
    </xf>
    <xf numFmtId="166" fontId="55" fillId="2" borderId="79" xfId="0" applyNumberFormat="1" applyFont="1" applyFill="1" applyBorder="1" applyAlignment="1">
      <alignment horizontal="center" vertical="center" wrapText="1"/>
    </xf>
    <xf numFmtId="167" fontId="55" fillId="2" borderId="7" xfId="0" applyNumberFormat="1" applyFont="1" applyFill="1" applyBorder="1" applyAlignment="1">
      <alignment horizontal="center" vertical="center" wrapText="1"/>
    </xf>
    <xf numFmtId="167" fontId="55" fillId="2" borderId="46" xfId="0" applyNumberFormat="1" applyFont="1" applyFill="1" applyBorder="1" applyAlignment="1">
      <alignment horizontal="center" vertical="center" wrapText="1"/>
    </xf>
    <xf numFmtId="49" fontId="55" fillId="2" borderId="1" xfId="0" applyNumberFormat="1" applyFont="1" applyFill="1" applyBorder="1" applyAlignment="1">
      <alignment horizontal="center" vertical="center" wrapText="1"/>
    </xf>
    <xf numFmtId="166" fontId="55" fillId="2" borderId="70" xfId="0" applyNumberFormat="1" applyFont="1" applyFill="1" applyBorder="1" applyAlignment="1">
      <alignment horizontal="center" vertical="center" wrapText="1"/>
    </xf>
    <xf numFmtId="167" fontId="55" fillId="2" borderId="77" xfId="0" applyNumberFormat="1" applyFont="1" applyFill="1" applyBorder="1" applyAlignment="1">
      <alignment horizontal="center" vertical="center" wrapText="1"/>
    </xf>
    <xf numFmtId="167" fontId="55" fillId="2" borderId="71" xfId="0" applyNumberFormat="1" applyFont="1" applyFill="1" applyBorder="1" applyAlignment="1">
      <alignment horizontal="center" vertical="center" wrapText="1"/>
    </xf>
    <xf numFmtId="49" fontId="55" fillId="2" borderId="3" xfId="19" applyNumberFormat="1" applyFont="1" applyFill="1" applyBorder="1" applyAlignment="1">
      <alignment horizontal="center" vertical="center" wrapText="1"/>
    </xf>
    <xf numFmtId="166" fontId="55" fillId="2" borderId="79" xfId="19" applyNumberFormat="1" applyFont="1" applyFill="1" applyBorder="1" applyAlignment="1">
      <alignment horizontal="center" vertical="center" wrapText="1"/>
    </xf>
    <xf numFmtId="167" fontId="55" fillId="2" borderId="7" xfId="19" applyNumberFormat="1" applyFont="1" applyFill="1" applyBorder="1" applyAlignment="1">
      <alignment horizontal="center" vertical="center" wrapText="1"/>
    </xf>
    <xf numFmtId="167" fontId="55" fillId="2" borderId="46" xfId="19" applyNumberFormat="1" applyFont="1" applyFill="1" applyBorder="1" applyAlignment="1">
      <alignment horizontal="center" vertical="center" wrapText="1"/>
    </xf>
    <xf numFmtId="49" fontId="55" fillId="2" borderId="14" xfId="19" applyNumberFormat="1" applyFont="1" applyFill="1" applyBorder="1" applyAlignment="1">
      <alignment horizontal="center" vertical="center" wrapText="1"/>
    </xf>
    <xf numFmtId="166" fontId="55" fillId="2" borderId="17" xfId="19" applyNumberFormat="1" applyFont="1" applyFill="1" applyBorder="1" applyAlignment="1">
      <alignment horizontal="center" vertical="center" wrapText="1"/>
    </xf>
    <xf numFmtId="167" fontId="55" fillId="2" borderId="58" xfId="19" applyNumberFormat="1" applyFont="1" applyFill="1" applyBorder="1" applyAlignment="1">
      <alignment horizontal="center" vertical="center" wrapText="1"/>
    </xf>
    <xf numFmtId="167" fontId="55" fillId="2" borderId="18" xfId="19" applyNumberFormat="1" applyFont="1" applyFill="1" applyBorder="1" applyAlignment="1">
      <alignment horizontal="center" vertical="center" wrapText="1"/>
    </xf>
    <xf numFmtId="49" fontId="55" fillId="0" borderId="31" xfId="0" applyNumberFormat="1" applyFont="1" applyFill="1" applyBorder="1" applyAlignment="1">
      <alignment horizontal="center" vertical="center" wrapText="1"/>
    </xf>
    <xf numFmtId="166" fontId="55" fillId="0" borderId="26" xfId="0" applyNumberFormat="1" applyFont="1" applyFill="1" applyBorder="1" applyAlignment="1">
      <alignment horizontal="center" vertical="center" wrapText="1"/>
    </xf>
    <xf numFmtId="167" fontId="55" fillId="0" borderId="63" xfId="0" applyNumberFormat="1" applyFont="1" applyFill="1" applyBorder="1" applyAlignment="1">
      <alignment horizontal="center" vertical="center" wrapText="1"/>
    </xf>
    <xf numFmtId="167" fontId="55" fillId="0" borderId="27" xfId="0" applyNumberFormat="1" applyFont="1" applyFill="1" applyBorder="1" applyAlignment="1">
      <alignment horizontal="center" vertical="center" wrapText="1"/>
    </xf>
    <xf numFmtId="167" fontId="49" fillId="0" borderId="0" xfId="0" applyNumberFormat="1" applyFont="1" applyFill="1" applyBorder="1" applyAlignment="1">
      <alignment horizontal="center" vertical="center"/>
    </xf>
    <xf numFmtId="166" fontId="28" fillId="0" borderId="0" xfId="0" applyNumberFormat="1" applyFont="1" applyFill="1" applyBorder="1" applyAlignment="1">
      <alignment horizontal="center" vertical="center" wrapText="1"/>
    </xf>
    <xf numFmtId="0" fontId="28" fillId="2" borderId="0" xfId="0" applyNumberFormat="1" applyFont="1" applyFill="1" applyBorder="1" applyAlignment="1">
      <alignment horizontal="center" vertical="center"/>
    </xf>
    <xf numFmtId="166" fontId="32" fillId="2" borderId="0" xfId="0" applyNumberFormat="1" applyFont="1" applyFill="1" applyBorder="1" applyAlignment="1">
      <alignment horizontal="center" vertical="center" wrapText="1"/>
    </xf>
    <xf numFmtId="166" fontId="32" fillId="2" borderId="0" xfId="0" applyNumberFormat="1" applyFont="1" applyFill="1" applyBorder="1" applyAlignment="1">
      <alignment horizontal="center" vertical="center"/>
    </xf>
    <xf numFmtId="3" fontId="45" fillId="2" borderId="22" xfId="0" applyNumberFormat="1" applyFont="1" applyFill="1" applyBorder="1" applyAlignment="1">
      <alignment horizontal="center" vertical="center"/>
    </xf>
    <xf numFmtId="166" fontId="45" fillId="2" borderId="22" xfId="0" applyNumberFormat="1" applyFont="1" applyFill="1" applyBorder="1" applyAlignment="1">
      <alignment horizontal="center" vertical="center"/>
    </xf>
    <xf numFmtId="166" fontId="32" fillId="0" borderId="3" xfId="0" applyNumberFormat="1" applyFont="1" applyFill="1" applyBorder="1" applyAlignment="1">
      <alignment horizontal="center" vertical="center" wrapText="1"/>
    </xf>
    <xf numFmtId="0" fontId="33" fillId="0" borderId="5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/>
    </xf>
    <xf numFmtId="0" fontId="28" fillId="0" borderId="10" xfId="0" applyNumberFormat="1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0" fontId="28" fillId="0" borderId="54" xfId="0" applyNumberFormat="1" applyFont="1" applyFill="1" applyBorder="1" applyAlignment="1">
      <alignment horizontal="center" vertical="center"/>
    </xf>
    <xf numFmtId="166" fontId="32" fillId="0" borderId="51" xfId="0" applyNumberFormat="1" applyFont="1" applyFill="1" applyBorder="1" applyAlignment="1">
      <alignment horizontal="center" vertical="center"/>
    </xf>
    <xf numFmtId="166" fontId="32" fillId="0" borderId="37" xfId="0" applyNumberFormat="1" applyFont="1" applyFill="1" applyBorder="1" applyAlignment="1">
      <alignment horizontal="center" vertical="center"/>
    </xf>
    <xf numFmtId="166" fontId="32" fillId="0" borderId="49" xfId="0" applyNumberFormat="1" applyFont="1" applyFill="1" applyBorder="1" applyAlignment="1">
      <alignment horizontal="center" vertical="center"/>
    </xf>
    <xf numFmtId="166" fontId="28" fillId="0" borderId="51" xfId="0" applyNumberFormat="1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left" vertical="top" wrapText="1"/>
    </xf>
    <xf numFmtId="0" fontId="28" fillId="0" borderId="54" xfId="0" applyFont="1" applyFill="1" applyBorder="1" applyAlignment="1">
      <alignment horizontal="center" vertical="center"/>
    </xf>
    <xf numFmtId="166" fontId="32" fillId="0" borderId="31" xfId="0" applyNumberFormat="1" applyFont="1" applyFill="1" applyBorder="1" applyAlignment="1">
      <alignment horizontal="center" vertical="center" wrapText="1"/>
    </xf>
    <xf numFmtId="0" fontId="32" fillId="0" borderId="3" xfId="0" applyFont="1" applyFill="1" applyBorder="1"/>
    <xf numFmtId="0" fontId="32" fillId="0" borderId="4" xfId="0" applyFont="1" applyFill="1" applyBorder="1" applyAlignment="1">
      <alignment vertical="center" wrapText="1"/>
    </xf>
    <xf numFmtId="0" fontId="32" fillId="0" borderId="4" xfId="0" applyNumberFormat="1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wrapText="1"/>
    </xf>
    <xf numFmtId="0" fontId="32" fillId="0" borderId="30" xfId="0" applyFont="1" applyFill="1" applyBorder="1" applyAlignment="1">
      <alignment wrapText="1"/>
    </xf>
    <xf numFmtId="0" fontId="32" fillId="0" borderId="30" xfId="0" applyNumberFormat="1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vertical="center"/>
    </xf>
    <xf numFmtId="0" fontId="28" fillId="0" borderId="31" xfId="0" applyFont="1" applyFill="1" applyBorder="1" applyAlignment="1">
      <alignment wrapText="1"/>
    </xf>
    <xf numFmtId="0" fontId="32" fillId="0" borderId="31" xfId="0" applyFont="1" applyFill="1" applyBorder="1" applyAlignment="1">
      <alignment vertical="center" wrapText="1"/>
    </xf>
    <xf numFmtId="0" fontId="32" fillId="0" borderId="54" xfId="0" applyFont="1" applyFill="1" applyBorder="1" applyAlignment="1">
      <alignment wrapText="1"/>
    </xf>
    <xf numFmtId="0" fontId="32" fillId="0" borderId="4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center" vertical="center" wrapText="1"/>
    </xf>
    <xf numFmtId="4" fontId="32" fillId="0" borderId="1" xfId="0" applyNumberFormat="1" applyFont="1" applyFill="1" applyBorder="1" applyAlignment="1">
      <alignment horizontal="center" vertical="center"/>
    </xf>
    <xf numFmtId="4" fontId="32" fillId="0" borderId="3" xfId="0" applyNumberFormat="1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left" wrapText="1"/>
    </xf>
    <xf numFmtId="0" fontId="28" fillId="0" borderId="30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left"/>
    </xf>
    <xf numFmtId="166" fontId="28" fillId="0" borderId="5" xfId="0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horizontal="left" wrapText="1"/>
    </xf>
    <xf numFmtId="0" fontId="28" fillId="0" borderId="4" xfId="0" applyFont="1" applyFill="1" applyBorder="1" applyAlignment="1">
      <alignment horizontal="center" vertical="center"/>
    </xf>
    <xf numFmtId="166" fontId="35" fillId="0" borderId="37" xfId="0" applyNumberFormat="1" applyFont="1" applyFill="1" applyBorder="1" applyAlignment="1">
      <alignment horizontal="center" vertical="center"/>
    </xf>
    <xf numFmtId="166" fontId="32" fillId="0" borderId="38" xfId="0" applyNumberFormat="1" applyFont="1" applyFill="1" applyBorder="1" applyAlignment="1">
      <alignment horizontal="center" vertical="center"/>
    </xf>
    <xf numFmtId="166" fontId="35" fillId="0" borderId="1" xfId="0" applyNumberFormat="1" applyFont="1" applyFill="1" applyBorder="1" applyAlignment="1">
      <alignment horizontal="center" vertical="center"/>
    </xf>
    <xf numFmtId="4" fontId="32" fillId="0" borderId="38" xfId="0" applyNumberFormat="1" applyFont="1" applyFill="1" applyBorder="1" applyAlignment="1">
      <alignment horizontal="center" vertical="center"/>
    </xf>
    <xf numFmtId="4" fontId="32" fillId="0" borderId="38" xfId="0" applyNumberFormat="1" applyFont="1" applyFill="1" applyBorder="1" applyAlignment="1">
      <alignment horizontal="center" vertical="center" wrapText="1"/>
    </xf>
    <xf numFmtId="3" fontId="32" fillId="0" borderId="4" xfId="0" applyNumberFormat="1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 vertical="center" wrapText="1"/>
    </xf>
    <xf numFmtId="2" fontId="31" fillId="0" borderId="31" xfId="0" applyNumberFormat="1" applyFont="1" applyFill="1" applyBorder="1" applyAlignment="1">
      <alignment horizontal="center" vertical="center" wrapText="1"/>
    </xf>
    <xf numFmtId="2" fontId="32" fillId="0" borderId="31" xfId="0" applyNumberFormat="1" applyFont="1" applyFill="1" applyBorder="1" applyAlignment="1">
      <alignment horizontal="center" vertical="center" wrapText="1"/>
    </xf>
    <xf numFmtId="3" fontId="32" fillId="0" borderId="28" xfId="0" applyNumberFormat="1" applyFont="1" applyFill="1" applyBorder="1" applyAlignment="1">
      <alignment horizontal="center" vertical="center" wrapText="1"/>
    </xf>
    <xf numFmtId="3" fontId="32" fillId="0" borderId="22" xfId="0" applyNumberFormat="1" applyFont="1" applyFill="1" applyBorder="1" applyAlignment="1">
      <alignment horizontal="center" vertical="center"/>
    </xf>
    <xf numFmtId="3" fontId="32" fillId="0" borderId="65" xfId="0" applyNumberFormat="1" applyFont="1" applyFill="1" applyBorder="1" applyAlignment="1">
      <alignment horizontal="center" vertical="center"/>
    </xf>
    <xf numFmtId="3" fontId="45" fillId="0" borderId="12" xfId="0" applyNumberFormat="1" applyFont="1" applyFill="1" applyBorder="1" applyAlignment="1">
      <alignment horizontal="center" vertical="center" wrapText="1"/>
    </xf>
    <xf numFmtId="3" fontId="51" fillId="0" borderId="14" xfId="0" applyNumberFormat="1" applyFont="1" applyFill="1" applyBorder="1" applyAlignment="1">
      <alignment horizontal="center" vertical="center" wrapText="1"/>
    </xf>
    <xf numFmtId="3" fontId="46" fillId="0" borderId="14" xfId="0" applyNumberFormat="1" applyFont="1" applyFill="1" applyBorder="1" applyAlignment="1">
      <alignment horizontal="center" vertical="center" wrapText="1"/>
    </xf>
    <xf numFmtId="3" fontId="46" fillId="0" borderId="66" xfId="0" applyNumberFormat="1" applyFont="1" applyFill="1" applyBorder="1" applyAlignment="1">
      <alignment horizontal="center" vertical="center" wrapText="1"/>
    </xf>
    <xf numFmtId="3" fontId="51" fillId="0" borderId="22" xfId="0" applyNumberFormat="1" applyFont="1" applyFill="1" applyBorder="1" applyAlignment="1">
      <alignment horizontal="center" vertical="center" wrapText="1"/>
    </xf>
    <xf numFmtId="3" fontId="45" fillId="0" borderId="12" xfId="0" applyNumberFormat="1" applyFont="1" applyFill="1" applyBorder="1" applyAlignment="1">
      <alignment horizontal="center" vertical="center"/>
    </xf>
    <xf numFmtId="3" fontId="48" fillId="0" borderId="14" xfId="0" applyNumberFormat="1" applyFont="1" applyFill="1" applyBorder="1" applyAlignment="1">
      <alignment horizontal="center" vertical="center"/>
    </xf>
    <xf numFmtId="3" fontId="52" fillId="0" borderId="14" xfId="0" applyNumberFormat="1" applyFont="1" applyFill="1" applyBorder="1" applyAlignment="1">
      <alignment horizontal="center" vertical="center"/>
    </xf>
    <xf numFmtId="3" fontId="52" fillId="0" borderId="23" xfId="0" applyNumberFormat="1" applyFont="1" applyFill="1" applyBorder="1" applyAlignment="1">
      <alignment horizontal="center" vertical="center"/>
    </xf>
    <xf numFmtId="3" fontId="45" fillId="0" borderId="22" xfId="0" applyNumberFormat="1" applyFont="1" applyFill="1" applyBorder="1" applyAlignment="1">
      <alignment horizontal="center" vertical="center"/>
    </xf>
    <xf numFmtId="3" fontId="45" fillId="0" borderId="14" xfId="0" applyNumberFormat="1" applyFont="1" applyFill="1" applyBorder="1" applyAlignment="1">
      <alignment horizontal="center" vertical="center"/>
    </xf>
    <xf numFmtId="3" fontId="45" fillId="0" borderId="66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wrapText="1"/>
    </xf>
    <xf numFmtId="3" fontId="46" fillId="0" borderId="38" xfId="0" applyNumberFormat="1" applyFont="1" applyFill="1" applyBorder="1" applyAlignment="1">
      <alignment horizontal="center" vertical="center" wrapText="1"/>
    </xf>
    <xf numFmtId="166" fontId="28" fillId="0" borderId="1" xfId="0" applyNumberFormat="1" applyFont="1" applyFill="1" applyBorder="1" applyAlignment="1">
      <alignment horizontal="center" vertical="center"/>
    </xf>
    <xf numFmtId="166" fontId="32" fillId="0" borderId="2" xfId="0" applyNumberFormat="1" applyFont="1" applyFill="1" applyBorder="1" applyAlignment="1">
      <alignment horizontal="center" vertical="center" wrapText="1"/>
    </xf>
    <xf numFmtId="0" fontId="106" fillId="0" borderId="0" xfId="0" applyFont="1" applyFill="1" applyBorder="1"/>
    <xf numFmtId="0" fontId="55" fillId="0" borderId="1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/>
    </xf>
    <xf numFmtId="0" fontId="28" fillId="0" borderId="3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49" fillId="0" borderId="56" xfId="0" applyFont="1" applyFill="1" applyBorder="1" applyAlignment="1">
      <alignment vertical="top" wrapText="1"/>
    </xf>
    <xf numFmtId="167" fontId="55" fillId="0" borderId="12" xfId="0" applyNumberFormat="1" applyFont="1" applyFill="1" applyBorder="1" applyAlignment="1">
      <alignment horizontal="center" wrapText="1"/>
    </xf>
    <xf numFmtId="167" fontId="28" fillId="0" borderId="13" xfId="0" applyNumberFormat="1" applyFont="1" applyFill="1" applyBorder="1" applyAlignment="1">
      <alignment horizontal="center"/>
    </xf>
    <xf numFmtId="167" fontId="28" fillId="0" borderId="12" xfId="0" applyNumberFormat="1" applyFont="1" applyFill="1" applyBorder="1" applyAlignment="1">
      <alignment horizontal="center"/>
    </xf>
    <xf numFmtId="167" fontId="55" fillId="0" borderId="56" xfId="0" applyNumberFormat="1" applyFont="1" applyFill="1" applyBorder="1" applyAlignment="1">
      <alignment horizontal="center" wrapText="1"/>
    </xf>
    <xf numFmtId="167" fontId="28" fillId="0" borderId="40" xfId="0" applyNumberFormat="1" applyFont="1" applyFill="1" applyBorder="1" applyAlignment="1">
      <alignment horizontal="center"/>
    </xf>
    <xf numFmtId="167" fontId="55" fillId="0" borderId="13" xfId="0" applyNumberFormat="1" applyFont="1" applyFill="1" applyBorder="1" applyAlignment="1">
      <alignment horizontal="center" wrapText="1"/>
    </xf>
    <xf numFmtId="167" fontId="28" fillId="0" borderId="56" xfId="0" applyNumberFormat="1" applyFont="1" applyFill="1" applyBorder="1" applyAlignment="1">
      <alignment horizontal="center"/>
    </xf>
    <xf numFmtId="0" fontId="49" fillId="0" borderId="28" xfId="0" applyFont="1" applyFill="1" applyBorder="1" applyAlignment="1">
      <alignment vertical="top" wrapText="1"/>
    </xf>
    <xf numFmtId="167" fontId="55" fillId="0" borderId="14" xfId="0" applyNumberFormat="1" applyFont="1" applyFill="1" applyBorder="1" applyAlignment="1">
      <alignment horizontal="center" wrapText="1"/>
    </xf>
    <xf numFmtId="167" fontId="28" fillId="0" borderId="16" xfId="0" applyNumberFormat="1" applyFont="1" applyFill="1" applyBorder="1" applyAlignment="1">
      <alignment horizontal="center"/>
    </xf>
    <xf numFmtId="167" fontId="28" fillId="0" borderId="14" xfId="0" applyNumberFormat="1" applyFont="1" applyFill="1" applyBorder="1" applyAlignment="1">
      <alignment horizontal="center"/>
    </xf>
    <xf numFmtId="167" fontId="55" fillId="0" borderId="28" xfId="0" applyNumberFormat="1" applyFont="1" applyFill="1" applyBorder="1" applyAlignment="1">
      <alignment horizontal="center" wrapText="1"/>
    </xf>
    <xf numFmtId="167" fontId="28" fillId="0" borderId="42" xfId="0" applyNumberFormat="1" applyFont="1" applyFill="1" applyBorder="1" applyAlignment="1">
      <alignment horizontal="center"/>
    </xf>
    <xf numFmtId="167" fontId="55" fillId="0" borderId="16" xfId="0" applyNumberFormat="1" applyFont="1" applyFill="1" applyBorder="1" applyAlignment="1">
      <alignment horizontal="center" wrapText="1"/>
    </xf>
    <xf numFmtId="167" fontId="28" fillId="0" borderId="28" xfId="0" applyNumberFormat="1" applyFont="1" applyFill="1" applyBorder="1" applyAlignment="1">
      <alignment horizontal="center"/>
    </xf>
    <xf numFmtId="167" fontId="55" fillId="0" borderId="14" xfId="0" applyNumberFormat="1" applyFont="1" applyFill="1" applyBorder="1" applyAlignment="1">
      <alignment horizontal="center" vertical="top" wrapText="1"/>
    </xf>
    <xf numFmtId="167" fontId="55" fillId="0" borderId="28" xfId="0" applyNumberFormat="1" applyFont="1" applyFill="1" applyBorder="1" applyAlignment="1">
      <alignment horizontal="center" vertical="top" wrapText="1"/>
    </xf>
    <xf numFmtId="167" fontId="55" fillId="0" borderId="16" xfId="0" applyNumberFormat="1" applyFont="1" applyFill="1" applyBorder="1" applyAlignment="1">
      <alignment horizontal="center" vertical="top" wrapText="1"/>
    </xf>
    <xf numFmtId="0" fontId="32" fillId="0" borderId="35" xfId="0" applyFont="1" applyFill="1" applyBorder="1"/>
    <xf numFmtId="167" fontId="55" fillId="0" borderId="14" xfId="0" applyNumberFormat="1" applyFont="1" applyFill="1" applyBorder="1" applyAlignment="1">
      <alignment horizontal="center"/>
    </xf>
    <xf numFmtId="167" fontId="55" fillId="0" borderId="28" xfId="0" applyNumberFormat="1" applyFont="1" applyFill="1" applyBorder="1" applyAlignment="1">
      <alignment horizontal="center"/>
    </xf>
    <xf numFmtId="167" fontId="55" fillId="0" borderId="16" xfId="0" applyNumberFormat="1" applyFont="1" applyFill="1" applyBorder="1" applyAlignment="1">
      <alignment horizontal="center"/>
    </xf>
    <xf numFmtId="0" fontId="32" fillId="0" borderId="65" xfId="0" applyFont="1" applyFill="1" applyBorder="1"/>
    <xf numFmtId="167" fontId="55" fillId="0" borderId="66" xfId="0" applyNumberFormat="1" applyFont="1" applyFill="1" applyBorder="1" applyAlignment="1">
      <alignment horizontal="center"/>
    </xf>
    <xf numFmtId="167" fontId="28" fillId="0" borderId="53" xfId="0" applyNumberFormat="1" applyFont="1" applyFill="1" applyBorder="1" applyAlignment="1">
      <alignment horizontal="center"/>
    </xf>
    <xf numFmtId="167" fontId="28" fillId="0" borderId="66" xfId="0" applyNumberFormat="1" applyFont="1" applyFill="1" applyBorder="1" applyAlignment="1">
      <alignment horizontal="center"/>
    </xf>
    <xf numFmtId="167" fontId="55" fillId="0" borderId="65" xfId="0" applyNumberFormat="1" applyFont="1" applyFill="1" applyBorder="1" applyAlignment="1">
      <alignment horizontal="center"/>
    </xf>
    <xf numFmtId="167" fontId="28" fillId="0" borderId="44" xfId="0" applyNumberFormat="1" applyFont="1" applyFill="1" applyBorder="1" applyAlignment="1">
      <alignment horizontal="center"/>
    </xf>
    <xf numFmtId="167" fontId="55" fillId="0" borderId="53" xfId="0" applyNumberFormat="1" applyFont="1" applyFill="1" applyBorder="1" applyAlignment="1">
      <alignment horizontal="center"/>
    </xf>
    <xf numFmtId="167" fontId="28" fillId="0" borderId="65" xfId="0" applyNumberFormat="1" applyFont="1" applyFill="1" applyBorder="1" applyAlignment="1">
      <alignment horizontal="center"/>
    </xf>
    <xf numFmtId="0" fontId="45" fillId="0" borderId="37" xfId="19" applyFont="1" applyFill="1" applyBorder="1" applyAlignment="1">
      <alignment horizontal="center"/>
    </xf>
    <xf numFmtId="0" fontId="45" fillId="0" borderId="4" xfId="19" applyFont="1" applyFill="1" applyBorder="1" applyAlignment="1">
      <alignment horizontal="center"/>
    </xf>
    <xf numFmtId="3" fontId="32" fillId="0" borderId="4" xfId="19" applyNumberFormat="1" applyFont="1" applyFill="1" applyBorder="1" applyAlignment="1">
      <alignment horizontal="center"/>
    </xf>
    <xf numFmtId="0" fontId="32" fillId="0" borderId="4" xfId="19" applyFont="1" applyFill="1" applyBorder="1" applyAlignment="1">
      <alignment horizontal="center"/>
    </xf>
    <xf numFmtId="0" fontId="26" fillId="2" borderId="0" xfId="19" applyFill="1" applyAlignment="1">
      <alignment horizontal="left"/>
    </xf>
    <xf numFmtId="0" fontId="46" fillId="0" borderId="4" xfId="19" applyFont="1" applyFill="1" applyBorder="1" applyAlignment="1">
      <alignment horizontal="center"/>
    </xf>
    <xf numFmtId="0" fontId="26" fillId="7" borderId="0" xfId="19" applyFill="1" applyAlignment="1">
      <alignment horizontal="left"/>
    </xf>
    <xf numFmtId="3" fontId="32" fillId="7" borderId="0" xfId="19" applyNumberFormat="1" applyFont="1" applyFill="1" applyBorder="1" applyAlignment="1">
      <alignment horizontal="center"/>
    </xf>
    <xf numFmtId="0" fontId="26" fillId="7" borderId="0" xfId="19" applyFill="1" applyBorder="1"/>
    <xf numFmtId="0" fontId="26" fillId="7" borderId="0" xfId="19" applyFill="1"/>
    <xf numFmtId="0" fontId="26" fillId="6" borderId="0" xfId="19" applyFill="1"/>
    <xf numFmtId="3" fontId="32" fillId="6" borderId="0" xfId="19" applyNumberFormat="1" applyFont="1" applyFill="1" applyBorder="1" applyAlignment="1">
      <alignment horizontal="center"/>
    </xf>
    <xf numFmtId="0" fontId="26" fillId="6" borderId="0" xfId="19" applyFill="1" applyBorder="1"/>
    <xf numFmtId="49" fontId="46" fillId="0" borderId="3" xfId="19" applyNumberFormat="1" applyFont="1" applyFill="1" applyBorder="1" applyAlignment="1">
      <alignment horizontal="center" vertical="center"/>
    </xf>
    <xf numFmtId="0" fontId="31" fillId="6" borderId="4" xfId="19" applyFont="1" applyFill="1" applyBorder="1"/>
    <xf numFmtId="0" fontId="31" fillId="6" borderId="5" xfId="19" applyFont="1" applyFill="1" applyBorder="1" applyAlignment="1">
      <alignment vertical="center"/>
    </xf>
    <xf numFmtId="0" fontId="32" fillId="6" borderId="1" xfId="19" applyFont="1" applyFill="1" applyBorder="1" applyAlignment="1">
      <alignment horizontal="center"/>
    </xf>
    <xf numFmtId="0" fontId="31" fillId="6" borderId="3" xfId="19" applyFont="1" applyFill="1" applyBorder="1" applyAlignment="1">
      <alignment horizontal="center"/>
    </xf>
    <xf numFmtId="0" fontId="31" fillId="0" borderId="4" xfId="19" applyFont="1" applyFill="1" applyBorder="1" applyAlignment="1">
      <alignment horizontal="center"/>
    </xf>
    <xf numFmtId="0" fontId="107" fillId="6" borderId="0" xfId="19" applyFont="1" applyFill="1"/>
    <xf numFmtId="0" fontId="32" fillId="6" borderId="3" xfId="19" applyFont="1" applyFill="1" applyBorder="1" applyAlignment="1">
      <alignment horizontal="center"/>
    </xf>
    <xf numFmtId="0" fontId="45" fillId="6" borderId="3" xfId="19" applyFont="1" applyFill="1" applyBorder="1" applyAlignment="1">
      <alignment horizontal="center" vertical="center"/>
    </xf>
    <xf numFmtId="0" fontId="46" fillId="6" borderId="3" xfId="19" applyFont="1" applyFill="1" applyBorder="1" applyAlignment="1">
      <alignment horizontal="center" vertical="center"/>
    </xf>
    <xf numFmtId="0" fontId="32" fillId="6" borderId="3" xfId="19" applyFont="1" applyFill="1" applyBorder="1" applyAlignment="1">
      <alignment horizontal="center" vertical="center"/>
    </xf>
    <xf numFmtId="0" fontId="54" fillId="0" borderId="3" xfId="19" applyFont="1" applyFill="1" applyBorder="1" applyAlignment="1">
      <alignment horizontal="left"/>
    </xf>
    <xf numFmtId="3" fontId="31" fillId="0" borderId="4" xfId="19" applyNumberFormat="1" applyFont="1" applyFill="1" applyBorder="1" applyAlignment="1">
      <alignment horizontal="center"/>
    </xf>
    <xf numFmtId="0" fontId="32" fillId="0" borderId="3" xfId="19" applyFont="1" applyFill="1" applyBorder="1" applyAlignment="1">
      <alignment horizontal="left" wrapText="1"/>
    </xf>
    <xf numFmtId="0" fontId="31" fillId="0" borderId="3" xfId="19" applyFont="1" applyFill="1" applyBorder="1" applyAlignment="1">
      <alignment horizontal="left"/>
    </xf>
    <xf numFmtId="0" fontId="45" fillId="6" borderId="3" xfId="19" applyFont="1" applyFill="1" applyBorder="1" applyAlignment="1">
      <alignment horizontal="center"/>
    </xf>
    <xf numFmtId="0" fontId="107" fillId="6" borderId="0" xfId="19" applyFont="1" applyFill="1" applyBorder="1"/>
    <xf numFmtId="0" fontId="46" fillId="6" borderId="3" xfId="19" applyFont="1" applyFill="1" applyBorder="1" applyAlignment="1">
      <alignment vertical="center"/>
    </xf>
    <xf numFmtId="3" fontId="32" fillId="6" borderId="3" xfId="19" applyNumberFormat="1" applyFont="1" applyFill="1" applyBorder="1" applyAlignment="1">
      <alignment horizontal="center"/>
    </xf>
    <xf numFmtId="3" fontId="45" fillId="0" borderId="1" xfId="19" applyNumberFormat="1" applyFont="1" applyFill="1" applyBorder="1" applyAlignment="1">
      <alignment horizontal="center" vertical="center"/>
    </xf>
    <xf numFmtId="0" fontId="107" fillId="2" borderId="0" xfId="19" applyFont="1" applyFill="1"/>
    <xf numFmtId="0" fontId="107" fillId="0" borderId="0" xfId="19" applyFont="1" applyFill="1"/>
    <xf numFmtId="0" fontId="31" fillId="0" borderId="3" xfId="19" applyFont="1" applyFill="1" applyBorder="1" applyAlignment="1">
      <alignment horizontal="left" wrapText="1"/>
    </xf>
    <xf numFmtId="0" fontId="31" fillId="0" borderId="1" xfId="19" applyFont="1" applyFill="1" applyBorder="1" applyAlignment="1">
      <alignment horizontal="center"/>
    </xf>
    <xf numFmtId="166" fontId="32" fillId="0" borderId="17" xfId="0" applyNumberFormat="1" applyFont="1" applyFill="1" applyBorder="1" applyAlignment="1">
      <alignment horizontal="center" vertical="center"/>
    </xf>
    <xf numFmtId="166" fontId="32" fillId="0" borderId="18" xfId="0" applyNumberFormat="1" applyFont="1" applyFill="1" applyBorder="1" applyAlignment="1">
      <alignment horizontal="center" vertical="center"/>
    </xf>
    <xf numFmtId="166" fontId="32" fillId="0" borderId="43" xfId="0" applyNumberFormat="1" applyFont="1" applyFill="1" applyBorder="1" applyAlignment="1">
      <alignment horizontal="center" vertical="center"/>
    </xf>
    <xf numFmtId="166" fontId="32" fillId="0" borderId="67" xfId="0" applyNumberFormat="1" applyFont="1" applyFill="1" applyBorder="1" applyAlignment="1">
      <alignment horizontal="center" vertical="center"/>
    </xf>
    <xf numFmtId="3" fontId="32" fillId="2" borderId="0" xfId="0" applyNumberFormat="1" applyFont="1" applyFill="1" applyBorder="1" applyAlignment="1">
      <alignment horizontal="center" vertical="center"/>
    </xf>
    <xf numFmtId="2" fontId="31" fillId="0" borderId="51" xfId="0" applyNumberFormat="1" applyFont="1" applyFill="1" applyBorder="1" applyAlignment="1">
      <alignment horizontal="center" vertical="top"/>
    </xf>
    <xf numFmtId="2" fontId="32" fillId="0" borderId="1" xfId="0" applyNumberFormat="1" applyFont="1" applyFill="1" applyBorder="1" applyAlignment="1">
      <alignment horizontal="center" vertical="center" wrapText="1"/>
    </xf>
    <xf numFmtId="49" fontId="31" fillId="0" borderId="51" xfId="0" applyNumberFormat="1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 wrapText="1"/>
    </xf>
    <xf numFmtId="0" fontId="32" fillId="0" borderId="12" xfId="0" applyNumberFormat="1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left" vertical="center"/>
    </xf>
    <xf numFmtId="0" fontId="27" fillId="0" borderId="14" xfId="0" applyFont="1" applyFill="1" applyBorder="1"/>
    <xf numFmtId="0" fontId="46" fillId="0" borderId="14" xfId="0" applyFont="1" applyFill="1" applyBorder="1" applyAlignment="1">
      <alignment horizontal="left" vertical="center"/>
    </xf>
    <xf numFmtId="0" fontId="32" fillId="0" borderId="14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vertical="center" wrapText="1"/>
    </xf>
    <xf numFmtId="0" fontId="46" fillId="0" borderId="14" xfId="0" applyFont="1" applyFill="1" applyBorder="1" applyAlignment="1">
      <alignment vertical="center" wrapText="1"/>
    </xf>
    <xf numFmtId="0" fontId="46" fillId="0" borderId="14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vertical="center"/>
    </xf>
    <xf numFmtId="49" fontId="28" fillId="0" borderId="66" xfId="0" applyNumberFormat="1" applyFont="1" applyFill="1" applyBorder="1" applyAlignment="1">
      <alignment horizontal="center" vertical="center"/>
    </xf>
    <xf numFmtId="0" fontId="32" fillId="0" borderId="66" xfId="0" applyFont="1" applyFill="1" applyBorder="1" applyAlignment="1">
      <alignment vertical="center" wrapText="1"/>
    </xf>
    <xf numFmtId="0" fontId="32" fillId="0" borderId="66" xfId="0" applyNumberFormat="1" applyFont="1" applyFill="1" applyBorder="1" applyAlignment="1">
      <alignment horizontal="center" vertical="center"/>
    </xf>
    <xf numFmtId="166" fontId="45" fillId="0" borderId="12" xfId="0" applyNumberFormat="1" applyFont="1" applyFill="1" applyBorder="1" applyAlignment="1">
      <alignment horizontal="center" vertical="center" wrapText="1"/>
    </xf>
    <xf numFmtId="166" fontId="46" fillId="0" borderId="14" xfId="0" applyNumberFormat="1" applyFont="1" applyFill="1" applyBorder="1" applyAlignment="1">
      <alignment horizontal="center" vertical="center" wrapText="1"/>
    </xf>
    <xf numFmtId="166" fontId="46" fillId="0" borderId="66" xfId="0" applyNumberFormat="1" applyFont="1" applyFill="1" applyBorder="1" applyAlignment="1">
      <alignment horizontal="center" vertical="center" wrapText="1"/>
    </xf>
    <xf numFmtId="3" fontId="32" fillId="0" borderId="14" xfId="0" applyNumberFormat="1" applyFont="1" applyFill="1" applyBorder="1" applyAlignment="1">
      <alignment horizontal="center" vertical="center"/>
    </xf>
    <xf numFmtId="166" fontId="32" fillId="2" borderId="2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vertical="center" wrapText="1"/>
    </xf>
    <xf numFmtId="0" fontId="32" fillId="2" borderId="5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vertical="center"/>
    </xf>
    <xf numFmtId="0" fontId="27" fillId="2" borderId="37" xfId="0" applyFont="1" applyFill="1" applyBorder="1"/>
    <xf numFmtId="0" fontId="32" fillId="2" borderId="3" xfId="0" applyFont="1" applyFill="1" applyBorder="1" applyAlignment="1">
      <alignment vertical="center"/>
    </xf>
    <xf numFmtId="0" fontId="32" fillId="2" borderId="4" xfId="0" applyFont="1" applyFill="1" applyBorder="1" applyAlignment="1">
      <alignment horizontal="center" vertical="center"/>
    </xf>
    <xf numFmtId="166" fontId="32" fillId="2" borderId="3" xfId="0" applyNumberFormat="1" applyFont="1" applyFill="1" applyBorder="1" applyAlignment="1">
      <alignment horizontal="center" vertical="center"/>
    </xf>
    <xf numFmtId="167" fontId="27" fillId="2" borderId="38" xfId="0" applyNumberFormat="1" applyFont="1" applyFill="1" applyBorder="1"/>
    <xf numFmtId="0" fontId="32" fillId="2" borderId="2" xfId="0" applyFont="1" applyFill="1" applyBorder="1" applyAlignment="1">
      <alignment vertical="center" wrapText="1"/>
    </xf>
    <xf numFmtId="0" fontId="32" fillId="2" borderId="30" xfId="0" applyFont="1" applyFill="1" applyBorder="1" applyAlignment="1">
      <alignment horizontal="center" vertical="center"/>
    </xf>
    <xf numFmtId="166" fontId="32" fillId="2" borderId="9" xfId="0" applyNumberFormat="1" applyFont="1" applyFill="1" applyBorder="1" applyAlignment="1">
      <alignment horizontal="center" vertical="center"/>
    </xf>
    <xf numFmtId="167" fontId="27" fillId="2" borderId="39" xfId="0" applyNumberFormat="1" applyFont="1" applyFill="1" applyBorder="1"/>
    <xf numFmtId="0" fontId="43" fillId="0" borderId="31" xfId="0" applyFont="1" applyFill="1" applyBorder="1" applyAlignment="1">
      <alignment horizontal="center" wrapText="1"/>
    </xf>
    <xf numFmtId="0" fontId="43" fillId="0" borderId="54" xfId="0" applyFont="1" applyFill="1" applyBorder="1" applyAlignment="1">
      <alignment horizontal="center" vertical="center" wrapText="1"/>
    </xf>
    <xf numFmtId="0" fontId="27" fillId="0" borderId="5" xfId="0" applyFont="1" applyFill="1" applyBorder="1"/>
    <xf numFmtId="0" fontId="27" fillId="0" borderId="1" xfId="0" applyFont="1" applyFill="1" applyBorder="1" applyAlignment="1">
      <alignment horizontal="center"/>
    </xf>
    <xf numFmtId="0" fontId="27" fillId="0" borderId="40" xfId="0" applyFont="1" applyFill="1" applyBorder="1"/>
    <xf numFmtId="0" fontId="55" fillId="0" borderId="14" xfId="0" applyFont="1" applyFill="1" applyBorder="1" applyAlignment="1">
      <alignment horizontal="left" wrapText="1"/>
    </xf>
    <xf numFmtId="2" fontId="83" fillId="0" borderId="14" xfId="120" applyNumberFormat="1" applyFont="1" applyFill="1" applyBorder="1" applyAlignment="1">
      <alignment horizontal="center" wrapText="1"/>
    </xf>
    <xf numFmtId="0" fontId="56" fillId="0" borderId="14" xfId="0" applyFont="1" applyFill="1" applyBorder="1" applyAlignment="1">
      <alignment horizontal="left" wrapText="1"/>
    </xf>
    <xf numFmtId="2" fontId="89" fillId="0" borderId="14" xfId="120" applyNumberFormat="1" applyFont="1" applyFill="1" applyBorder="1" applyAlignment="1">
      <alignment horizontal="center" wrapText="1"/>
    </xf>
    <xf numFmtId="0" fontId="55" fillId="0" borderId="66" xfId="0" applyFont="1" applyFill="1" applyBorder="1" applyAlignment="1">
      <alignment horizontal="left" wrapText="1"/>
    </xf>
    <xf numFmtId="2" fontId="83" fillId="0" borderId="66" xfId="120" applyNumberFormat="1" applyFont="1" applyFill="1" applyBorder="1" applyAlignment="1">
      <alignment horizontal="center" wrapText="1"/>
    </xf>
    <xf numFmtId="0" fontId="31" fillId="0" borderId="11" xfId="0" applyFont="1" applyFill="1" applyBorder="1"/>
    <xf numFmtId="3" fontId="32" fillId="0" borderId="59" xfId="0" applyNumberFormat="1" applyFont="1" applyFill="1" applyBorder="1" applyAlignment="1">
      <alignment horizontal="center" vertical="center"/>
    </xf>
    <xf numFmtId="167" fontId="32" fillId="0" borderId="57" xfId="0" applyNumberFormat="1" applyFont="1" applyFill="1" applyBorder="1" applyAlignment="1">
      <alignment horizontal="center"/>
    </xf>
    <xf numFmtId="0" fontId="27" fillId="0" borderId="17" xfId="0" applyFont="1" applyFill="1" applyBorder="1"/>
    <xf numFmtId="0" fontId="27" fillId="0" borderId="58" xfId="0" applyFont="1" applyFill="1" applyBorder="1"/>
    <xf numFmtId="0" fontId="27" fillId="0" borderId="38" xfId="0" applyFont="1" applyFill="1" applyBorder="1"/>
    <xf numFmtId="0" fontId="32" fillId="0" borderId="17" xfId="0" applyFont="1" applyFill="1" applyBorder="1"/>
    <xf numFmtId="166" fontId="32" fillId="0" borderId="58" xfId="0" applyNumberFormat="1" applyFont="1" applyFill="1" applyBorder="1" applyAlignment="1">
      <alignment horizontal="center" vertical="center"/>
    </xf>
    <xf numFmtId="0" fontId="32" fillId="0" borderId="43" xfId="0" applyFont="1" applyFill="1" applyBorder="1"/>
    <xf numFmtId="166" fontId="32" fillId="0" borderId="64" xfId="0" applyNumberFormat="1" applyFont="1" applyFill="1" applyBorder="1" applyAlignment="1">
      <alignment horizontal="center" vertical="center"/>
    </xf>
    <xf numFmtId="0" fontId="31" fillId="0" borderId="56" xfId="0" applyFont="1" applyFill="1" applyBorder="1"/>
    <xf numFmtId="166" fontId="97" fillId="0" borderId="11" xfId="0" applyNumberFormat="1" applyFont="1" applyFill="1" applyBorder="1" applyAlignment="1">
      <alignment horizontal="center" vertical="center"/>
    </xf>
    <xf numFmtId="166" fontId="97" fillId="0" borderId="12" xfId="0" applyNumberFormat="1" applyFont="1" applyFill="1" applyBorder="1" applyAlignment="1">
      <alignment horizontal="center" vertical="center"/>
    </xf>
    <xf numFmtId="0" fontId="32" fillId="0" borderId="11" xfId="0" applyFont="1" applyFill="1" applyBorder="1"/>
    <xf numFmtId="0" fontId="32" fillId="0" borderId="57" xfId="0" applyFont="1" applyFill="1" applyBorder="1"/>
    <xf numFmtId="0" fontId="32" fillId="0" borderId="28" xfId="0" applyFont="1" applyFill="1" applyBorder="1"/>
    <xf numFmtId="0" fontId="27" fillId="0" borderId="11" xfId="0" applyFont="1" applyFill="1" applyBorder="1"/>
    <xf numFmtId="0" fontId="28" fillId="0" borderId="17" xfId="0" applyFont="1" applyFill="1" applyBorder="1"/>
    <xf numFmtId="167" fontId="28" fillId="0" borderId="58" xfId="0" applyNumberFormat="1" applyFont="1" applyFill="1" applyBorder="1" applyAlignment="1">
      <alignment horizontal="center"/>
    </xf>
    <xf numFmtId="167" fontId="28" fillId="0" borderId="18" xfId="0" applyNumberFormat="1" applyFont="1" applyFill="1" applyBorder="1" applyAlignment="1">
      <alignment horizontal="center"/>
    </xf>
    <xf numFmtId="0" fontId="28" fillId="0" borderId="24" xfId="0" applyFont="1" applyFill="1" applyBorder="1"/>
    <xf numFmtId="167" fontId="28" fillId="0" borderId="78" xfId="0" applyNumberFormat="1" applyFont="1" applyFill="1" applyBorder="1" applyAlignment="1">
      <alignment horizontal="center"/>
    </xf>
    <xf numFmtId="167" fontId="28" fillId="0" borderId="29" xfId="0" applyNumberFormat="1" applyFont="1" applyFill="1" applyBorder="1" applyAlignment="1">
      <alignment horizontal="center"/>
    </xf>
    <xf numFmtId="2" fontId="27" fillId="2" borderId="3" xfId="0" applyNumberFormat="1" applyFont="1" applyFill="1" applyBorder="1"/>
    <xf numFmtId="0" fontId="32" fillId="0" borderId="32" xfId="19" applyFont="1" applyFill="1" applyBorder="1"/>
    <xf numFmtId="0" fontId="32" fillId="6" borderId="22" xfId="19" applyFont="1" applyFill="1" applyBorder="1" applyAlignment="1">
      <alignment horizontal="center" vertical="center"/>
    </xf>
    <xf numFmtId="3" fontId="32" fillId="0" borderId="32" xfId="19" applyNumberFormat="1" applyFont="1" applyFill="1" applyBorder="1" applyAlignment="1">
      <alignment horizontal="center"/>
    </xf>
    <xf numFmtId="0" fontId="32" fillId="0" borderId="22" xfId="19" applyFont="1" applyFill="1" applyBorder="1" applyAlignment="1">
      <alignment horizontal="center"/>
    </xf>
    <xf numFmtId="0" fontId="32" fillId="0" borderId="4" xfId="19" applyFont="1" applyFill="1" applyBorder="1" applyAlignment="1">
      <alignment wrapText="1"/>
    </xf>
    <xf numFmtId="0" fontId="38" fillId="0" borderId="0" xfId="0" applyFont="1" applyFill="1" applyBorder="1" applyAlignment="1">
      <alignment horizontal="center" vertical="top"/>
    </xf>
    <xf numFmtId="166" fontId="32" fillId="0" borderId="3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45" fillId="0" borderId="1" xfId="19" applyNumberFormat="1" applyFont="1" applyFill="1" applyBorder="1" applyAlignment="1">
      <alignment horizontal="center"/>
    </xf>
    <xf numFmtId="3" fontId="45" fillId="0" borderId="3" xfId="19" applyNumberFormat="1" applyFont="1" applyFill="1" applyBorder="1" applyAlignment="1">
      <alignment horizontal="center"/>
    </xf>
    <xf numFmtId="3" fontId="46" fillId="0" borderId="4" xfId="19" applyNumberFormat="1" applyFont="1" applyFill="1" applyBorder="1" applyAlignment="1">
      <alignment horizontal="center"/>
    </xf>
    <xf numFmtId="0" fontId="32" fillId="0" borderId="4" xfId="19" applyFont="1" applyFill="1" applyBorder="1" applyAlignment="1">
      <alignment horizontal="center" vertical="center"/>
    </xf>
    <xf numFmtId="3" fontId="32" fillId="0" borderId="4" xfId="19" applyNumberFormat="1" applyFont="1" applyFill="1" applyBorder="1" applyAlignment="1">
      <alignment horizontal="center" vertical="center"/>
    </xf>
    <xf numFmtId="3" fontId="32" fillId="0" borderId="2" xfId="19" applyNumberFormat="1" applyFont="1" applyFill="1" applyBorder="1" applyAlignment="1">
      <alignment horizontal="center"/>
    </xf>
    <xf numFmtId="0" fontId="32" fillId="0" borderId="2" xfId="19" applyFont="1" applyFill="1" applyBorder="1" applyAlignment="1">
      <alignment horizontal="left"/>
    </xf>
    <xf numFmtId="166" fontId="32" fillId="2" borderId="1" xfId="0" applyNumberFormat="1" applyFont="1" applyFill="1" applyBorder="1" applyAlignment="1">
      <alignment horizontal="center" vertical="center"/>
    </xf>
    <xf numFmtId="0" fontId="28" fillId="0" borderId="5" xfId="0" applyNumberFormat="1" applyFont="1" applyFill="1" applyBorder="1" applyAlignment="1">
      <alignment horizontal="center" vertical="center"/>
    </xf>
    <xf numFmtId="166" fontId="28" fillId="0" borderId="31" xfId="0" applyNumberFormat="1" applyFont="1" applyFill="1" applyBorder="1" applyAlignment="1">
      <alignment horizontal="center" vertical="center" wrapText="1"/>
    </xf>
    <xf numFmtId="3" fontId="32" fillId="0" borderId="1" xfId="0" applyNumberFormat="1" applyFont="1" applyFill="1" applyBorder="1" applyAlignment="1">
      <alignment horizontal="center" vertical="center"/>
    </xf>
    <xf numFmtId="3" fontId="32" fillId="0" borderId="2" xfId="0" applyNumberFormat="1" applyFont="1" applyFill="1" applyBorder="1" applyAlignment="1">
      <alignment horizontal="center" vertical="center"/>
    </xf>
    <xf numFmtId="3" fontId="32" fillId="0" borderId="5" xfId="0" applyNumberFormat="1" applyFont="1" applyFill="1" applyBorder="1" applyAlignment="1">
      <alignment horizontal="center" vertical="center"/>
    </xf>
    <xf numFmtId="3" fontId="32" fillId="0" borderId="3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  <xf numFmtId="3" fontId="32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0" fontId="43" fillId="0" borderId="3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166" fontId="32" fillId="0" borderId="9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/>
    <xf numFmtId="0" fontId="68" fillId="0" borderId="0" xfId="0" applyFont="1" applyFill="1" applyBorder="1"/>
    <xf numFmtId="0" fontId="68" fillId="0" borderId="0" xfId="0" applyFont="1" applyFill="1" applyBorder="1" applyAlignment="1">
      <alignment horizontal="center"/>
    </xf>
    <xf numFmtId="0" fontId="44" fillId="0" borderId="0" xfId="0" applyFont="1" applyFill="1" applyAlignment="1">
      <alignment horizontal="right"/>
    </xf>
    <xf numFmtId="49" fontId="55" fillId="0" borderId="9" xfId="0" applyNumberFormat="1" applyFont="1" applyFill="1" applyBorder="1" applyAlignment="1">
      <alignment horizontal="center" vertical="center" wrapText="1"/>
    </xf>
    <xf numFmtId="2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center" vertical="center" wrapText="1"/>
    </xf>
    <xf numFmtId="2" fontId="55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2" fontId="30" fillId="0" borderId="0" xfId="0" applyNumberFormat="1" applyFont="1" applyFill="1" applyAlignment="1">
      <alignment horizontal="center"/>
    </xf>
    <xf numFmtId="2" fontId="53" fillId="0" borderId="2" xfId="0" applyNumberFormat="1" applyFont="1" applyFill="1" applyBorder="1" applyAlignment="1">
      <alignment horizontal="center" vertical="center"/>
    </xf>
    <xf numFmtId="3" fontId="32" fillId="0" borderId="4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left" wrapText="1"/>
    </xf>
    <xf numFmtId="3" fontId="43" fillId="0" borderId="2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wrapText="1"/>
    </xf>
    <xf numFmtId="3" fontId="43" fillId="0" borderId="30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left"/>
    </xf>
    <xf numFmtId="0" fontId="27" fillId="0" borderId="2" xfId="0" applyNumberFormat="1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left"/>
    </xf>
    <xf numFmtId="0" fontId="27" fillId="0" borderId="31" xfId="0" applyNumberFormat="1" applyFont="1" applyFill="1" applyBorder="1" applyAlignment="1">
      <alignment horizontal="center" vertical="center"/>
    </xf>
    <xf numFmtId="0" fontId="31" fillId="0" borderId="1" xfId="0" applyFont="1" applyFill="1" applyBorder="1"/>
    <xf numFmtId="0" fontId="32" fillId="0" borderId="2" xfId="0" applyFont="1" applyFill="1" applyBorder="1" applyAlignment="1">
      <alignment horizontal="left"/>
    </xf>
    <xf numFmtId="0" fontId="31" fillId="0" borderId="2" xfId="0" applyFont="1" applyFill="1" applyBorder="1"/>
    <xf numFmtId="0" fontId="31" fillId="0" borderId="31" xfId="0" applyFont="1" applyFill="1" applyBorder="1"/>
    <xf numFmtId="0" fontId="42" fillId="0" borderId="0" xfId="0" applyFont="1" applyFill="1" applyBorder="1"/>
    <xf numFmtId="0" fontId="27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/>
    <xf numFmtId="2" fontId="53" fillId="0" borderId="54" xfId="0" applyNumberFormat="1" applyFont="1" applyFill="1" applyBorder="1" applyAlignment="1">
      <alignment horizontal="center" vertical="center" wrapText="1"/>
    </xf>
    <xf numFmtId="2" fontId="72" fillId="0" borderId="54" xfId="0" applyNumberFormat="1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left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center" vertical="center"/>
    </xf>
    <xf numFmtId="0" fontId="27" fillId="0" borderId="39" xfId="0" applyNumberFormat="1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left"/>
    </xf>
    <xf numFmtId="0" fontId="31" fillId="0" borderId="5" xfId="0" applyFont="1" applyFill="1" applyBorder="1"/>
    <xf numFmtId="0" fontId="32" fillId="0" borderId="30" xfId="0" applyFont="1" applyFill="1" applyBorder="1" applyAlignment="1">
      <alignment horizontal="left"/>
    </xf>
    <xf numFmtId="3" fontId="32" fillId="0" borderId="5" xfId="0" applyNumberFormat="1" applyFont="1" applyFill="1" applyBorder="1" applyAlignment="1">
      <alignment horizontal="center"/>
    </xf>
    <xf numFmtId="3" fontId="32" fillId="0" borderId="30" xfId="0" applyNumberFormat="1" applyFont="1" applyFill="1" applyBorder="1" applyAlignment="1">
      <alignment horizontal="center"/>
    </xf>
    <xf numFmtId="3" fontId="32" fillId="0" borderId="1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 vertical="center"/>
    </xf>
    <xf numFmtId="14" fontId="27" fillId="0" borderId="59" xfId="0" applyNumberFormat="1" applyFont="1" applyFill="1" applyBorder="1" applyAlignment="1">
      <alignment vertical="center"/>
    </xf>
    <xf numFmtId="14" fontId="27" fillId="0" borderId="57" xfId="0" applyNumberFormat="1" applyFont="1" applyFill="1" applyBorder="1" applyAlignment="1">
      <alignment vertical="center"/>
    </xf>
    <xf numFmtId="14" fontId="27" fillId="0" borderId="12" xfId="0" applyNumberFormat="1" applyFont="1" applyFill="1" applyBorder="1" applyAlignment="1">
      <alignment vertical="center"/>
    </xf>
    <xf numFmtId="0" fontId="31" fillId="0" borderId="17" xfId="0" applyFont="1" applyFill="1" applyBorder="1" applyAlignment="1">
      <alignment vertical="center"/>
    </xf>
    <xf numFmtId="3" fontId="32" fillId="0" borderId="58" xfId="0" applyNumberFormat="1" applyFont="1" applyFill="1" applyBorder="1" applyAlignment="1">
      <alignment horizontal="center" vertical="center"/>
    </xf>
    <xf numFmtId="3" fontId="32" fillId="0" borderId="18" xfId="0" applyNumberFormat="1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vertical="center"/>
    </xf>
    <xf numFmtId="3" fontId="32" fillId="0" borderId="64" xfId="0" applyNumberFormat="1" applyFont="1" applyFill="1" applyBorder="1" applyAlignment="1">
      <alignment horizontal="center" vertical="center"/>
    </xf>
    <xf numFmtId="3" fontId="32" fillId="0" borderId="67" xfId="0" applyNumberFormat="1" applyFont="1" applyFill="1" applyBorder="1" applyAlignment="1">
      <alignment horizontal="center" vertical="center"/>
    </xf>
    <xf numFmtId="3" fontId="32" fillId="0" borderId="38" xfId="0" applyNumberFormat="1" applyFont="1" applyFill="1" applyBorder="1" applyAlignment="1">
      <alignment horizontal="center" vertical="center"/>
    </xf>
    <xf numFmtId="3" fontId="71" fillId="0" borderId="54" xfId="0" applyNumberFormat="1" applyFont="1" applyFill="1" applyBorder="1" applyAlignment="1">
      <alignment horizontal="center" vertical="center" wrapText="1"/>
    </xf>
    <xf numFmtId="3" fontId="32" fillId="0" borderId="2" xfId="0" applyNumberFormat="1" applyFont="1" applyFill="1" applyBorder="1" applyAlignment="1">
      <alignment horizontal="center" vertical="center"/>
    </xf>
    <xf numFmtId="3" fontId="32" fillId="0" borderId="39" xfId="0" applyNumberFormat="1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top"/>
    </xf>
    <xf numFmtId="166" fontId="32" fillId="0" borderId="3" xfId="0" applyNumberFormat="1" applyFont="1" applyFill="1" applyBorder="1" applyAlignment="1">
      <alignment horizontal="center" vertical="center"/>
    </xf>
    <xf numFmtId="167" fontId="49" fillId="0" borderId="74" xfId="0" applyNumberFormat="1" applyFont="1" applyFill="1" applyBorder="1" applyAlignment="1">
      <alignment horizontal="center" vertical="center"/>
    </xf>
    <xf numFmtId="0" fontId="27" fillId="0" borderId="0" xfId="0" applyFont="1" applyFill="1"/>
    <xf numFmtId="0" fontId="27" fillId="0" borderId="0" xfId="0" applyFont="1" applyFill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vertical="center"/>
    </xf>
    <xf numFmtId="0" fontId="32" fillId="0" borderId="14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horizontal="left" vertical="center" wrapText="1"/>
    </xf>
    <xf numFmtId="4" fontId="32" fillId="0" borderId="3" xfId="0" applyNumberFormat="1" applyFont="1" applyFill="1" applyBorder="1" applyAlignment="1">
      <alignment horizontal="center" vertical="center"/>
    </xf>
    <xf numFmtId="166" fontId="32" fillId="0" borderId="1" xfId="0" applyNumberFormat="1" applyFont="1" applyFill="1" applyBorder="1" applyAlignment="1">
      <alignment horizontal="center" vertical="center"/>
    </xf>
    <xf numFmtId="166" fontId="32" fillId="0" borderId="2" xfId="0" applyNumberFormat="1" applyFont="1" applyFill="1" applyBorder="1" applyAlignment="1">
      <alignment horizontal="center" vertical="center"/>
    </xf>
    <xf numFmtId="3" fontId="32" fillId="0" borderId="54" xfId="0" applyNumberFormat="1" applyFont="1" applyFill="1" applyBorder="1" applyAlignment="1">
      <alignment horizontal="center" vertical="center"/>
    </xf>
    <xf numFmtId="166" fontId="46" fillId="0" borderId="66" xfId="0" applyNumberFormat="1" applyFont="1" applyFill="1" applyBorder="1" applyAlignment="1">
      <alignment horizontal="center" vertical="center"/>
    </xf>
    <xf numFmtId="166" fontId="32" fillId="3" borderId="54" xfId="0" applyNumberFormat="1" applyFont="1" applyFill="1" applyBorder="1" applyAlignment="1">
      <alignment horizontal="center" vertical="center"/>
    </xf>
    <xf numFmtId="166" fontId="32" fillId="3" borderId="1" xfId="0" applyNumberFormat="1" applyFont="1" applyFill="1" applyBorder="1" applyAlignment="1">
      <alignment horizontal="center" vertical="center" wrapText="1"/>
    </xf>
    <xf numFmtId="166" fontId="32" fillId="3" borderId="37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3" fontId="32" fillId="0" borderId="1" xfId="0" applyNumberFormat="1" applyFont="1" applyFill="1" applyBorder="1" applyAlignment="1">
      <alignment horizontal="center" vertical="center"/>
    </xf>
    <xf numFmtId="3" fontId="32" fillId="0" borderId="2" xfId="0" applyNumberFormat="1" applyFont="1" applyFill="1" applyBorder="1" applyAlignment="1">
      <alignment horizontal="center" vertical="center"/>
    </xf>
    <xf numFmtId="3" fontId="32" fillId="0" borderId="5" xfId="0" applyNumberFormat="1" applyFont="1" applyFill="1" applyBorder="1" applyAlignment="1">
      <alignment horizontal="center" vertical="center"/>
    </xf>
    <xf numFmtId="3" fontId="32" fillId="0" borderId="3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top" wrapText="1"/>
    </xf>
    <xf numFmtId="0" fontId="38" fillId="0" borderId="0" xfId="0" applyFont="1" applyFill="1" applyAlignment="1">
      <alignment horizontal="center"/>
    </xf>
    <xf numFmtId="166" fontId="32" fillId="0" borderId="2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top" wrapText="1"/>
    </xf>
    <xf numFmtId="0" fontId="57" fillId="0" borderId="9" xfId="0" applyFont="1" applyFill="1" applyBorder="1" applyAlignment="1">
      <alignment horizontal="center" vertical="center"/>
    </xf>
    <xf numFmtId="167" fontId="27" fillId="0" borderId="3" xfId="0" applyNumberFormat="1" applyFont="1" applyFill="1" applyBorder="1"/>
    <xf numFmtId="167" fontId="27" fillId="0" borderId="2" xfId="0" applyNumberFormat="1" applyFont="1" applyFill="1" applyBorder="1"/>
    <xf numFmtId="3" fontId="51" fillId="2" borderId="14" xfId="0" applyNumberFormat="1" applyFont="1" applyFill="1" applyBorder="1" applyAlignment="1">
      <alignment horizontal="center" vertical="center" wrapText="1"/>
    </xf>
    <xf numFmtId="0" fontId="32" fillId="2" borderId="22" xfId="0" applyNumberFormat="1" applyFont="1" applyFill="1" applyBorder="1" applyAlignment="1">
      <alignment horizontal="center" vertical="center"/>
    </xf>
    <xf numFmtId="0" fontId="43" fillId="2" borderId="47" xfId="0" applyNumberFormat="1" applyFont="1" applyFill="1" applyBorder="1" applyAlignment="1">
      <alignment horizontal="center" vertical="center"/>
    </xf>
    <xf numFmtId="0" fontId="43" fillId="2" borderId="42" xfId="0" applyNumberFormat="1" applyFont="1" applyFill="1" applyBorder="1" applyAlignment="1">
      <alignment horizontal="center" vertical="center"/>
    </xf>
    <xf numFmtId="0" fontId="88" fillId="2" borderId="44" xfId="0" applyNumberFormat="1" applyFont="1" applyFill="1" applyBorder="1" applyAlignment="1">
      <alignment horizontal="center" vertical="center"/>
    </xf>
    <xf numFmtId="167" fontId="49" fillId="0" borderId="43" xfId="0" applyNumberFormat="1" applyFont="1" applyFill="1" applyBorder="1" applyAlignment="1">
      <alignment horizontal="center"/>
    </xf>
    <xf numFmtId="166" fontId="49" fillId="0" borderId="43" xfId="0" applyNumberFormat="1" applyFont="1" applyFill="1" applyBorder="1" applyAlignment="1">
      <alignment horizontal="center"/>
    </xf>
    <xf numFmtId="166" fontId="49" fillId="0" borderId="43" xfId="0" applyNumberFormat="1" applyFont="1" applyFill="1" applyBorder="1" applyAlignment="1">
      <alignment horizontal="center" vertical="center"/>
    </xf>
    <xf numFmtId="3" fontId="32" fillId="0" borderId="2" xfId="0" applyNumberFormat="1" applyFont="1" applyFill="1" applyBorder="1" applyAlignment="1">
      <alignment horizontal="center" vertical="center"/>
    </xf>
    <xf numFmtId="0" fontId="32" fillId="0" borderId="47" xfId="0" applyNumberFormat="1" applyFont="1" applyFill="1" applyBorder="1" applyAlignment="1">
      <alignment horizontal="center" vertical="center"/>
    </xf>
    <xf numFmtId="0" fontId="32" fillId="0" borderId="42" xfId="0" applyNumberFormat="1" applyFont="1" applyFill="1" applyBorder="1" applyAlignment="1">
      <alignment horizontal="center" vertical="center"/>
    </xf>
    <xf numFmtId="0" fontId="32" fillId="0" borderId="44" xfId="0" applyNumberFormat="1" applyFont="1" applyFill="1" applyBorder="1" applyAlignment="1">
      <alignment horizontal="center" vertical="center"/>
    </xf>
    <xf numFmtId="166" fontId="32" fillId="0" borderId="22" xfId="0" applyNumberFormat="1" applyFont="1" applyFill="1" applyBorder="1" applyAlignment="1">
      <alignment horizontal="center" vertical="center"/>
    </xf>
    <xf numFmtId="166" fontId="32" fillId="0" borderId="66" xfId="0" applyNumberFormat="1" applyFont="1" applyFill="1" applyBorder="1" applyAlignment="1">
      <alignment horizontal="center" vertical="center"/>
    </xf>
    <xf numFmtId="0" fontId="45" fillId="0" borderId="40" xfId="0" applyNumberFormat="1" applyFont="1" applyFill="1" applyBorder="1" applyAlignment="1">
      <alignment horizontal="center" vertical="center"/>
    </xf>
    <xf numFmtId="0" fontId="48" fillId="0" borderId="42" xfId="0" applyNumberFormat="1" applyFont="1" applyFill="1" applyBorder="1" applyAlignment="1">
      <alignment horizontal="center" vertical="center"/>
    </xf>
    <xf numFmtId="0" fontId="52" fillId="0" borderId="42" xfId="0" applyNumberFormat="1" applyFont="1" applyFill="1" applyBorder="1" applyAlignment="1">
      <alignment horizontal="center" vertical="center"/>
    </xf>
    <xf numFmtId="0" fontId="52" fillId="0" borderId="48" xfId="0" applyNumberFormat="1" applyFont="1" applyFill="1" applyBorder="1" applyAlignment="1">
      <alignment horizontal="center" vertical="center"/>
    </xf>
    <xf numFmtId="3" fontId="47" fillId="0" borderId="14" xfId="0" applyNumberFormat="1" applyFont="1" applyFill="1" applyBorder="1" applyAlignment="1">
      <alignment horizontal="center" vertical="center"/>
    </xf>
    <xf numFmtId="166" fontId="45" fillId="0" borderId="12" xfId="0" applyNumberFormat="1" applyFont="1" applyFill="1" applyBorder="1" applyAlignment="1">
      <alignment horizontal="center" vertical="center"/>
    </xf>
    <xf numFmtId="166" fontId="52" fillId="0" borderId="14" xfId="0" applyNumberFormat="1" applyFont="1" applyFill="1" applyBorder="1" applyAlignment="1">
      <alignment horizontal="center" vertical="center"/>
    </xf>
    <xf numFmtId="0" fontId="55" fillId="0" borderId="0" xfId="0" applyNumberFormat="1" applyFont="1" applyFill="1" applyBorder="1" applyAlignment="1">
      <alignment horizontal="left" vertical="top" wrapText="1"/>
    </xf>
    <xf numFmtId="3" fontId="32" fillId="0" borderId="1" xfId="0" applyNumberFormat="1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37" xfId="0" applyFont="1" applyFill="1" applyBorder="1" applyAlignment="1">
      <alignment horizontal="center" vertical="center" wrapText="1"/>
    </xf>
    <xf numFmtId="0" fontId="54" fillId="0" borderId="56" xfId="0" applyFont="1" applyFill="1" applyBorder="1" applyAlignment="1">
      <alignment horizontal="center" vertical="top" wrapText="1"/>
    </xf>
    <xf numFmtId="0" fontId="54" fillId="0" borderId="65" xfId="0" applyFont="1" applyFill="1" applyBorder="1" applyAlignment="1">
      <alignment horizontal="center" vertical="top" wrapText="1"/>
    </xf>
    <xf numFmtId="0" fontId="54" fillId="0" borderId="5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 wrapText="1"/>
    </xf>
    <xf numFmtId="0" fontId="54" fillId="0" borderId="37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2" fontId="38" fillId="0" borderId="0" xfId="0" applyNumberFormat="1" applyFont="1" applyFill="1" applyAlignment="1">
      <alignment horizontal="center"/>
    </xf>
    <xf numFmtId="2" fontId="42" fillId="0" borderId="9" xfId="0" applyNumberFormat="1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29" fillId="0" borderId="54" xfId="0" applyFont="1" applyFill="1" applyBorder="1" applyAlignment="1">
      <alignment horizontal="center" vertical="center" wrapText="1"/>
    </xf>
    <xf numFmtId="0" fontId="29" fillId="0" borderId="51" xfId="0" applyFont="1" applyFill="1" applyBorder="1" applyAlignment="1">
      <alignment horizontal="center" vertical="center" wrapText="1"/>
    </xf>
    <xf numFmtId="2" fontId="53" fillId="0" borderId="54" xfId="0" applyNumberFormat="1" applyFont="1" applyFill="1" applyBorder="1" applyAlignment="1">
      <alignment horizontal="center" vertical="center"/>
    </xf>
    <xf numFmtId="2" fontId="53" fillId="0" borderId="51" xfId="0" applyNumberFormat="1" applyFont="1" applyFill="1" applyBorder="1" applyAlignment="1">
      <alignment horizontal="center" vertical="center"/>
    </xf>
    <xf numFmtId="3" fontId="32" fillId="0" borderId="54" xfId="0" applyNumberFormat="1" applyFont="1" applyFill="1" applyBorder="1" applyAlignment="1">
      <alignment horizontal="center" vertical="center"/>
    </xf>
    <xf numFmtId="3" fontId="32" fillId="0" borderId="51" xfId="0" applyNumberFormat="1" applyFont="1" applyFill="1" applyBorder="1" applyAlignment="1">
      <alignment horizontal="center" vertical="center"/>
    </xf>
    <xf numFmtId="3" fontId="32" fillId="0" borderId="9" xfId="0" applyNumberFormat="1" applyFont="1" applyFill="1" applyBorder="1" applyAlignment="1">
      <alignment horizontal="center"/>
    </xf>
    <xf numFmtId="3" fontId="32" fillId="0" borderId="39" xfId="0" applyNumberFormat="1" applyFont="1" applyFill="1" applyBorder="1" applyAlignment="1">
      <alignment horizontal="center"/>
    </xf>
    <xf numFmtId="3" fontId="32" fillId="0" borderId="10" xfId="0" applyNumberFormat="1" applyFont="1" applyFill="1" applyBorder="1" applyAlignment="1">
      <alignment horizontal="center"/>
    </xf>
    <xf numFmtId="3" fontId="32" fillId="0" borderId="37" xfId="0" applyNumberFormat="1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/>
    </xf>
    <xf numFmtId="3" fontId="32" fillId="0" borderId="30" xfId="0" applyNumberFormat="1" applyFont="1" applyFill="1" applyBorder="1" applyAlignment="1">
      <alignment horizontal="center"/>
    </xf>
    <xf numFmtId="3" fontId="32" fillId="0" borderId="30" xfId="0" applyNumberFormat="1" applyFont="1" applyFill="1" applyBorder="1" applyAlignment="1">
      <alignment horizontal="center" vertical="center"/>
    </xf>
    <xf numFmtId="3" fontId="32" fillId="0" borderId="39" xfId="0" applyNumberFormat="1" applyFont="1" applyFill="1" applyBorder="1" applyAlignment="1">
      <alignment horizontal="center" vertical="center"/>
    </xf>
    <xf numFmtId="3" fontId="32" fillId="0" borderId="5" xfId="0" applyNumberFormat="1" applyFont="1" applyFill="1" applyBorder="1" applyAlignment="1">
      <alignment horizontal="center"/>
    </xf>
    <xf numFmtId="0" fontId="75" fillId="0" borderId="49" xfId="0" applyFont="1" applyFill="1" applyBorder="1" applyAlignment="1">
      <alignment horizontal="center" vertical="center"/>
    </xf>
    <xf numFmtId="3" fontId="71" fillId="0" borderId="54" xfId="0" applyNumberFormat="1" applyFont="1" applyFill="1" applyBorder="1" applyAlignment="1">
      <alignment horizontal="center" vertical="center" wrapText="1"/>
    </xf>
    <xf numFmtId="3" fontId="71" fillId="0" borderId="51" xfId="0" applyNumberFormat="1" applyFont="1" applyFill="1" applyBorder="1" applyAlignment="1">
      <alignment horizontal="center" vertical="center" wrapText="1"/>
    </xf>
    <xf numFmtId="3" fontId="43" fillId="0" borderId="54" xfId="0" applyNumberFormat="1" applyFont="1" applyFill="1" applyBorder="1" applyAlignment="1">
      <alignment horizontal="center" vertical="center"/>
    </xf>
    <xf numFmtId="3" fontId="43" fillId="0" borderId="51" xfId="0" applyNumberFormat="1" applyFont="1" applyFill="1" applyBorder="1" applyAlignment="1">
      <alignment horizontal="center" vertical="center"/>
    </xf>
    <xf numFmtId="3" fontId="32" fillId="0" borderId="54" xfId="0" applyNumberFormat="1" applyFont="1" applyFill="1" applyBorder="1" applyAlignment="1">
      <alignment horizontal="center"/>
    </xf>
    <xf numFmtId="3" fontId="32" fillId="0" borderId="51" xfId="0" applyNumberFormat="1" applyFont="1" applyFill="1" applyBorder="1" applyAlignment="1">
      <alignment horizontal="center"/>
    </xf>
    <xf numFmtId="0" fontId="27" fillId="0" borderId="1" xfId="0" applyNumberFormat="1" applyFont="1" applyFill="1" applyBorder="1" applyAlignment="1">
      <alignment horizontal="center" vertical="center"/>
    </xf>
    <xf numFmtId="0" fontId="27" fillId="0" borderId="2" xfId="0" applyNumberFormat="1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center" vertical="center"/>
    </xf>
    <xf numFmtId="3" fontId="32" fillId="0" borderId="2" xfId="0" applyNumberFormat="1" applyFont="1" applyFill="1" applyBorder="1" applyAlignment="1">
      <alignment horizontal="center" vertical="center"/>
    </xf>
    <xf numFmtId="3" fontId="32" fillId="0" borderId="5" xfId="0" applyNumberFormat="1" applyFont="1" applyFill="1" applyBorder="1" applyAlignment="1">
      <alignment horizontal="center" vertical="center"/>
    </xf>
    <xf numFmtId="3" fontId="32" fillId="0" borderId="37" xfId="0" applyNumberFormat="1" applyFont="1" applyFill="1" applyBorder="1" applyAlignment="1">
      <alignment horizontal="center" vertical="center"/>
    </xf>
    <xf numFmtId="0" fontId="101" fillId="0" borderId="15" xfId="0" applyFont="1" applyFill="1" applyBorder="1" applyAlignment="1">
      <alignment horizontal="left" vertical="center" wrapText="1" indent="3"/>
    </xf>
    <xf numFmtId="0" fontId="46" fillId="0" borderId="1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31" fillId="0" borderId="56" xfId="0" applyFont="1" applyFill="1" applyBorder="1" applyAlignment="1">
      <alignment horizontal="left" vertical="center" wrapText="1"/>
    </xf>
    <xf numFmtId="0" fontId="31" fillId="0" borderId="40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37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45" fillId="0" borderId="38" xfId="0" applyFont="1" applyFill="1" applyBorder="1" applyAlignment="1">
      <alignment horizontal="center" vertical="center"/>
    </xf>
    <xf numFmtId="0" fontId="46" fillId="0" borderId="12" xfId="0" applyNumberFormat="1" applyFont="1" applyFill="1" applyBorder="1" applyAlignment="1">
      <alignment horizontal="center" vertical="center"/>
    </xf>
    <xf numFmtId="0" fontId="46" fillId="0" borderId="66" xfId="0" applyNumberFormat="1" applyFont="1" applyFill="1" applyBorder="1" applyAlignment="1">
      <alignment horizontal="center" vertical="center"/>
    </xf>
    <xf numFmtId="49" fontId="43" fillId="0" borderId="5" xfId="0" applyNumberFormat="1" applyFont="1" applyFill="1" applyBorder="1" applyAlignment="1">
      <alignment horizontal="center" vertical="center" wrapText="1"/>
    </xf>
    <xf numFmtId="49" fontId="43" fillId="0" borderId="30" xfId="0" applyNumberFormat="1" applyFont="1" applyFill="1" applyBorder="1" applyAlignment="1">
      <alignment horizontal="center" vertical="center" wrapText="1"/>
    </xf>
    <xf numFmtId="49" fontId="43" fillId="0" borderId="1" xfId="0" applyNumberFormat="1" applyFont="1" applyFill="1" applyBorder="1" applyAlignment="1">
      <alignment horizontal="center" vertical="center" wrapText="1"/>
    </xf>
    <xf numFmtId="49" fontId="43" fillId="0" borderId="2" xfId="0" applyNumberFormat="1" applyFont="1" applyFill="1" applyBorder="1" applyAlignment="1">
      <alignment horizontal="center" vertical="center" wrapText="1"/>
    </xf>
    <xf numFmtId="2" fontId="71" fillId="0" borderId="70" xfId="0" applyNumberFormat="1" applyFont="1" applyFill="1" applyBorder="1" applyAlignment="1">
      <alignment horizontal="center" vertical="center" wrapText="1"/>
    </xf>
    <xf numFmtId="2" fontId="71" fillId="0" borderId="71" xfId="0" applyNumberFormat="1" applyFont="1" applyFill="1" applyBorder="1" applyAlignment="1">
      <alignment horizontal="center" vertical="center" wrapText="1"/>
    </xf>
    <xf numFmtId="0" fontId="46" fillId="0" borderId="43" xfId="0" applyFont="1" applyFill="1" applyBorder="1" applyAlignment="1">
      <alignment horizontal="left" vertical="center" wrapText="1"/>
    </xf>
    <xf numFmtId="0" fontId="46" fillId="0" borderId="67" xfId="0" applyFont="1" applyFill="1" applyBorder="1" applyAlignment="1">
      <alignment horizontal="left" vertical="center" wrapText="1"/>
    </xf>
    <xf numFmtId="0" fontId="45" fillId="2" borderId="41" xfId="0" applyFont="1" applyFill="1" applyBorder="1" applyAlignment="1">
      <alignment horizontal="left" vertical="center" wrapText="1"/>
    </xf>
    <xf numFmtId="0" fontId="45" fillId="2" borderId="33" xfId="0" applyFont="1" applyFill="1" applyBorder="1" applyAlignment="1">
      <alignment horizontal="left" vertical="center" wrapText="1"/>
    </xf>
    <xf numFmtId="0" fontId="45" fillId="2" borderId="17" xfId="0" applyFont="1" applyFill="1" applyBorder="1" applyAlignment="1">
      <alignment horizontal="left" vertical="center" wrapText="1"/>
    </xf>
    <xf numFmtId="0" fontId="45" fillId="2" borderId="18" xfId="0" applyFont="1" applyFill="1" applyBorder="1" applyAlignment="1">
      <alignment horizontal="left" vertical="center" wrapText="1"/>
    </xf>
    <xf numFmtId="0" fontId="88" fillId="2" borderId="43" xfId="0" applyFont="1" applyFill="1" applyBorder="1" applyAlignment="1">
      <alignment horizontal="left" vertical="center" wrapText="1"/>
    </xf>
    <xf numFmtId="0" fontId="88" fillId="2" borderId="67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 wrapText="1"/>
    </xf>
    <xf numFmtId="0" fontId="31" fillId="0" borderId="17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45" fillId="0" borderId="18" xfId="0" applyFont="1" applyFill="1" applyBorder="1" applyAlignment="1">
      <alignment horizontal="left" vertical="center" wrapText="1"/>
    </xf>
    <xf numFmtId="0" fontId="45" fillId="0" borderId="43" xfId="0" applyFont="1" applyFill="1" applyBorder="1" applyAlignment="1">
      <alignment horizontal="left" vertical="center" wrapText="1"/>
    </xf>
    <xf numFmtId="0" fontId="45" fillId="0" borderId="67" xfId="0" applyFont="1" applyFill="1" applyBorder="1" applyAlignment="1">
      <alignment horizontal="left" vertical="center" wrapText="1"/>
    </xf>
    <xf numFmtId="0" fontId="46" fillId="2" borderId="0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57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 wrapText="1"/>
    </xf>
    <xf numFmtId="49" fontId="52" fillId="0" borderId="17" xfId="0" applyNumberFormat="1" applyFont="1" applyFill="1" applyBorder="1" applyAlignment="1">
      <alignment horizontal="left" vertical="center" wrapText="1"/>
    </xf>
    <xf numFmtId="49" fontId="52" fillId="0" borderId="18" xfId="0" applyNumberFormat="1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top" wrapText="1"/>
    </xf>
    <xf numFmtId="0" fontId="65" fillId="0" borderId="11" xfId="0" applyFont="1" applyFill="1" applyBorder="1" applyAlignment="1">
      <alignment horizontal="center" vertical="center"/>
    </xf>
    <xf numFmtId="0" fontId="65" fillId="0" borderId="57" xfId="0" applyFont="1" applyFill="1" applyBorder="1" applyAlignment="1">
      <alignment horizontal="center" vertical="center"/>
    </xf>
    <xf numFmtId="0" fontId="65" fillId="0" borderId="43" xfId="0" applyFont="1" applyFill="1" applyBorder="1" applyAlignment="1">
      <alignment horizontal="center" vertical="center"/>
    </xf>
    <xf numFmtId="0" fontId="65" fillId="0" borderId="67" xfId="0" applyFont="1" applyFill="1" applyBorder="1" applyAlignment="1">
      <alignment horizontal="center" vertical="center"/>
    </xf>
    <xf numFmtId="0" fontId="56" fillId="0" borderId="37" xfId="0" applyFont="1" applyFill="1" applyBorder="1" applyAlignment="1">
      <alignment horizontal="center" vertical="center"/>
    </xf>
    <xf numFmtId="0" fontId="56" fillId="0" borderId="39" xfId="0" applyFont="1" applyFill="1" applyBorder="1" applyAlignment="1">
      <alignment horizontal="center" vertical="center"/>
    </xf>
    <xf numFmtId="2" fontId="71" fillId="0" borderId="54" xfId="0" applyNumberFormat="1" applyFont="1" applyFill="1" applyBorder="1" applyAlignment="1">
      <alignment horizontal="center" vertical="center" wrapText="1"/>
    </xf>
    <xf numFmtId="2" fontId="71" fillId="0" borderId="51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right"/>
    </xf>
    <xf numFmtId="0" fontId="27" fillId="0" borderId="12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66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/>
    </xf>
    <xf numFmtId="0" fontId="104" fillId="0" borderId="3" xfId="0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 wrapText="1"/>
    </xf>
    <xf numFmtId="49" fontId="33" fillId="0" borderId="3" xfId="0" applyNumberFormat="1" applyFont="1" applyFill="1" applyBorder="1" applyAlignment="1">
      <alignment horizontal="center" vertical="center" wrapText="1"/>
    </xf>
    <xf numFmtId="49" fontId="33" fillId="0" borderId="2" xfId="0" applyNumberFormat="1" applyFont="1" applyFill="1" applyBorder="1" applyAlignment="1">
      <alignment horizontal="center" vertical="center" wrapText="1"/>
    </xf>
    <xf numFmtId="2" fontId="29" fillId="0" borderId="5" xfId="0" applyNumberFormat="1" applyFont="1" applyFill="1" applyBorder="1" applyAlignment="1">
      <alignment horizontal="center" vertical="center" wrapText="1"/>
    </xf>
    <xf numFmtId="2" fontId="29" fillId="0" borderId="37" xfId="0" applyNumberFormat="1" applyFont="1" applyFill="1" applyBorder="1" applyAlignment="1">
      <alignment horizontal="center" vertical="center" wrapText="1"/>
    </xf>
    <xf numFmtId="2" fontId="29" fillId="0" borderId="30" xfId="0" applyNumberFormat="1" applyFont="1" applyFill="1" applyBorder="1" applyAlignment="1">
      <alignment horizontal="center" vertical="center" wrapText="1"/>
    </xf>
    <xf numFmtId="2" fontId="29" fillId="0" borderId="39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31" fillId="0" borderId="54" xfId="0" applyNumberFormat="1" applyFont="1" applyFill="1" applyBorder="1" applyAlignment="1">
      <alignment horizontal="center" vertical="center"/>
    </xf>
    <xf numFmtId="0" fontId="0" fillId="0" borderId="49" xfId="0" applyFill="1" applyBorder="1"/>
    <xf numFmtId="0" fontId="0" fillId="0" borderId="51" xfId="0" applyFill="1" applyBorder="1"/>
    <xf numFmtId="0" fontId="38" fillId="0" borderId="0" xfId="0" applyFont="1" applyFill="1" applyBorder="1" applyAlignment="1">
      <alignment horizontal="center" vertical="top"/>
    </xf>
    <xf numFmtId="0" fontId="33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86" fillId="0" borderId="0" xfId="0" applyFont="1" applyFill="1" applyBorder="1" applyAlignment="1">
      <alignment horizontal="center" vertical="justify"/>
    </xf>
    <xf numFmtId="0" fontId="67" fillId="0" borderId="33" xfId="0" applyFont="1" applyFill="1" applyBorder="1" applyAlignment="1">
      <alignment horizontal="center" vertical="center" wrapText="1"/>
    </xf>
    <xf numFmtId="0" fontId="67" fillId="0" borderId="67" xfId="0" applyFont="1" applyFill="1" applyBorder="1" applyAlignment="1">
      <alignment horizontal="center" vertical="center" wrapText="1"/>
    </xf>
    <xf numFmtId="0" fontId="66" fillId="0" borderId="26" xfId="0" applyFont="1" applyFill="1" applyBorder="1" applyAlignment="1">
      <alignment horizontal="center" vertical="center" wrapText="1"/>
    </xf>
    <xf numFmtId="0" fontId="66" fillId="0" borderId="63" xfId="0" applyFont="1" applyFill="1" applyBorder="1" applyAlignment="1">
      <alignment horizontal="center" vertical="center" wrapText="1"/>
    </xf>
    <xf numFmtId="0" fontId="66" fillId="0" borderId="27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43" xfId="0" applyFont="1" applyFill="1" applyBorder="1" applyAlignment="1">
      <alignment horizontal="center" vertical="center" wrapText="1"/>
    </xf>
    <xf numFmtId="0" fontId="67" fillId="0" borderId="59" xfId="0" applyFont="1" applyFill="1" applyBorder="1" applyAlignment="1">
      <alignment horizontal="center" vertical="center" wrapText="1"/>
    </xf>
    <xf numFmtId="0" fontId="67" fillId="0" borderId="64" xfId="0" applyFont="1" applyFill="1" applyBorder="1" applyAlignment="1">
      <alignment horizontal="center" vertical="center" wrapText="1"/>
    </xf>
    <xf numFmtId="0" fontId="67" fillId="0" borderId="57" xfId="0" applyFont="1" applyFill="1" applyBorder="1" applyAlignment="1">
      <alignment horizontal="center" vertical="center" wrapText="1"/>
    </xf>
    <xf numFmtId="0" fontId="55" fillId="0" borderId="56" xfId="0" applyFont="1" applyFill="1" applyBorder="1" applyAlignment="1">
      <alignment horizontal="center" vertical="top" wrapText="1"/>
    </xf>
    <xf numFmtId="0" fontId="55" fillId="0" borderId="28" xfId="0" applyFont="1" applyFill="1" applyBorder="1" applyAlignment="1">
      <alignment horizontal="center" vertical="top" wrapText="1"/>
    </xf>
    <xf numFmtId="0" fontId="55" fillId="0" borderId="65" xfId="0" applyFont="1" applyFill="1" applyBorder="1" applyAlignment="1">
      <alignment horizontal="center" vertical="top" wrapText="1"/>
    </xf>
    <xf numFmtId="0" fontId="66" fillId="0" borderId="72" xfId="0" applyFont="1" applyFill="1" applyBorder="1" applyAlignment="1">
      <alignment horizontal="center" vertical="center" wrapText="1"/>
    </xf>
    <xf numFmtId="0" fontId="67" fillId="0" borderId="41" xfId="0" applyFont="1" applyFill="1" applyBorder="1" applyAlignment="1">
      <alignment horizontal="center" vertical="center" wrapText="1"/>
    </xf>
    <xf numFmtId="0" fontId="67" fillId="0" borderId="69" xfId="0" applyFont="1" applyFill="1" applyBorder="1" applyAlignment="1">
      <alignment horizontal="center" vertical="center" wrapText="1"/>
    </xf>
    <xf numFmtId="0" fontId="67" fillId="0" borderId="34" xfId="0" applyFont="1" applyFill="1" applyBorder="1" applyAlignment="1">
      <alignment horizontal="center" vertical="center" wrapText="1"/>
    </xf>
    <xf numFmtId="0" fontId="67" fillId="0" borderId="68" xfId="0" applyFont="1" applyFill="1" applyBorder="1" applyAlignment="1">
      <alignment horizontal="center" vertical="center" wrapText="1"/>
    </xf>
    <xf numFmtId="49" fontId="56" fillId="2" borderId="54" xfId="0" applyNumberFormat="1" applyFont="1" applyFill="1" applyBorder="1" applyAlignment="1">
      <alignment horizontal="center" vertical="center" wrapText="1"/>
    </xf>
    <xf numFmtId="49" fontId="56" fillId="2" borderId="49" xfId="0" applyNumberFormat="1" applyFont="1" applyFill="1" applyBorder="1" applyAlignment="1">
      <alignment horizontal="center" vertical="center" wrapText="1"/>
    </xf>
    <xf numFmtId="49" fontId="56" fillId="2" borderId="51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 vertical="center" wrapText="1"/>
    </xf>
    <xf numFmtId="49" fontId="56" fillId="0" borderId="54" xfId="0" applyNumberFormat="1" applyFont="1" applyFill="1" applyBorder="1" applyAlignment="1">
      <alignment horizontal="center" vertical="center" wrapText="1"/>
    </xf>
    <xf numFmtId="49" fontId="56" fillId="0" borderId="49" xfId="0" applyNumberFormat="1" applyFont="1" applyFill="1" applyBorder="1" applyAlignment="1">
      <alignment horizontal="center" vertical="center" wrapText="1"/>
    </xf>
    <xf numFmtId="49" fontId="56" fillId="0" borderId="51" xfId="0" applyNumberFormat="1" applyFont="1" applyFill="1" applyBorder="1" applyAlignment="1">
      <alignment horizontal="center" vertical="center" wrapText="1"/>
    </xf>
    <xf numFmtId="0" fontId="49" fillId="0" borderId="0" xfId="19" applyFont="1" applyFill="1" applyBorder="1" applyAlignment="1">
      <alignment horizontal="left" vertical="center" wrapText="1"/>
    </xf>
    <xf numFmtId="0" fontId="38" fillId="0" borderId="0" xfId="19" applyFont="1" applyFill="1" applyBorder="1" applyAlignment="1">
      <alignment horizontal="center"/>
    </xf>
    <xf numFmtId="0" fontId="34" fillId="0" borderId="0" xfId="19" applyFont="1" applyFill="1" applyBorder="1" applyAlignment="1">
      <alignment horizontal="center"/>
    </xf>
    <xf numFmtId="0" fontId="30" fillId="0" borderId="1" xfId="19" applyFont="1" applyFill="1" applyBorder="1" applyAlignment="1">
      <alignment horizontal="center" vertical="center"/>
    </xf>
    <xf numFmtId="0" fontId="30" fillId="0" borderId="30" xfId="19" applyFont="1" applyFill="1" applyBorder="1" applyAlignment="1">
      <alignment horizontal="center" vertical="center"/>
    </xf>
    <xf numFmtId="0" fontId="54" fillId="0" borderId="54" xfId="19" applyFont="1" applyFill="1" applyBorder="1" applyAlignment="1">
      <alignment horizontal="center" vertical="center"/>
    </xf>
    <xf numFmtId="0" fontId="54" fillId="0" borderId="49" xfId="19" applyFont="1" applyFill="1" applyBorder="1" applyAlignment="1">
      <alignment horizontal="center" vertical="center"/>
    </xf>
    <xf numFmtId="0" fontId="30" fillId="5" borderId="54" xfId="19" applyFont="1" applyFill="1" applyBorder="1" applyAlignment="1">
      <alignment horizontal="center" vertical="center"/>
    </xf>
    <xf numFmtId="0" fontId="30" fillId="5" borderId="49" xfId="19" applyFont="1" applyFill="1" applyBorder="1" applyAlignment="1">
      <alignment horizontal="center" vertical="center"/>
    </xf>
    <xf numFmtId="0" fontId="30" fillId="5" borderId="39" xfId="19" applyFont="1" applyFill="1" applyBorder="1" applyAlignment="1">
      <alignment horizontal="center" vertical="center"/>
    </xf>
    <xf numFmtId="0" fontId="30" fillId="5" borderId="51" xfId="19" applyFont="1" applyFill="1" applyBorder="1" applyAlignment="1">
      <alignment horizontal="center" vertical="center"/>
    </xf>
    <xf numFmtId="0" fontId="30" fillId="5" borderId="10" xfId="19" applyFont="1" applyFill="1" applyBorder="1" applyAlignment="1">
      <alignment horizontal="center" vertical="center"/>
    </xf>
    <xf numFmtId="0" fontId="30" fillId="5" borderId="37" xfId="19" applyFont="1" applyFill="1" applyBorder="1" applyAlignment="1">
      <alignment horizontal="center" vertical="center"/>
    </xf>
    <xf numFmtId="0" fontId="30" fillId="5" borderId="5" xfId="19" applyFont="1" applyFill="1" applyBorder="1" applyAlignment="1">
      <alignment horizontal="center" vertical="center"/>
    </xf>
    <xf numFmtId="0" fontId="30" fillId="5" borderId="0" xfId="19" applyFont="1" applyFill="1" applyBorder="1" applyAlignment="1">
      <alignment horizontal="center" vertical="center"/>
    </xf>
    <xf numFmtId="0" fontId="30" fillId="5" borderId="38" xfId="19" applyFont="1" applyFill="1" applyBorder="1" applyAlignment="1">
      <alignment horizontal="center" vertical="center"/>
    </xf>
    <xf numFmtId="0" fontId="49" fillId="0" borderId="0" xfId="19" applyFont="1" applyFill="1" applyAlignment="1">
      <alignment horizontal="left" wrapText="1"/>
    </xf>
    <xf numFmtId="0" fontId="86" fillId="0" borderId="54" xfId="0" applyFont="1" applyFill="1" applyBorder="1" applyAlignment="1">
      <alignment horizontal="center" vertical="center" wrapText="1"/>
    </xf>
    <xf numFmtId="0" fontId="86" fillId="0" borderId="51" xfId="0" applyFont="1" applyFill="1" applyBorder="1" applyAlignment="1">
      <alignment horizontal="center" vertical="center" wrapText="1"/>
    </xf>
    <xf numFmtId="0" fontId="95" fillId="0" borderId="0" xfId="0" applyFont="1" applyFill="1" applyAlignment="1">
      <alignment horizontal="center" vertical="center"/>
    </xf>
    <xf numFmtId="0" fontId="86" fillId="0" borderId="1" xfId="0" applyFont="1" applyFill="1" applyBorder="1" applyAlignment="1">
      <alignment horizontal="center" vertical="center" wrapText="1"/>
    </xf>
    <xf numFmtId="0" fontId="86" fillId="0" borderId="2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vertical="center"/>
    </xf>
    <xf numFmtId="2" fontId="30" fillId="0" borderId="54" xfId="0" applyNumberFormat="1" applyFont="1" applyFill="1" applyBorder="1" applyAlignment="1">
      <alignment horizontal="center" vertical="center"/>
    </xf>
    <xf numFmtId="2" fontId="30" fillId="0" borderId="49" xfId="0" applyNumberFormat="1" applyFont="1" applyFill="1" applyBorder="1" applyAlignment="1">
      <alignment horizontal="center" vertical="center"/>
    </xf>
    <xf numFmtId="2" fontId="30" fillId="0" borderId="5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4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54" fillId="0" borderId="39" xfId="0" applyFont="1" applyFill="1" applyBorder="1" applyAlignment="1">
      <alignment horizontal="center" vertical="center" wrapText="1"/>
    </xf>
    <xf numFmtId="1" fontId="54" fillId="0" borderId="60" xfId="0" applyNumberFormat="1" applyFont="1" applyFill="1" applyBorder="1" applyAlignment="1">
      <alignment horizontal="center" vertical="center"/>
    </xf>
    <xf numFmtId="1" fontId="54" fillId="0" borderId="19" xfId="0" applyNumberFormat="1" applyFont="1" applyFill="1" applyBorder="1" applyAlignment="1">
      <alignment horizontal="center" vertical="center"/>
    </xf>
    <xf numFmtId="1" fontId="54" fillId="0" borderId="68" xfId="0" applyNumberFormat="1" applyFont="1" applyFill="1" applyBorder="1" applyAlignment="1">
      <alignment horizontal="center" vertical="center"/>
    </xf>
    <xf numFmtId="1" fontId="54" fillId="0" borderId="59" xfId="0" applyNumberFormat="1" applyFont="1" applyFill="1" applyBorder="1" applyAlignment="1">
      <alignment horizontal="center" vertical="center"/>
    </xf>
    <xf numFmtId="1" fontId="54" fillId="0" borderId="58" xfId="0" applyNumberFormat="1" applyFont="1" applyFill="1" applyBorder="1" applyAlignment="1">
      <alignment horizontal="center" vertical="center"/>
    </xf>
    <xf numFmtId="1" fontId="54" fillId="0" borderId="64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59" xfId="0" applyFont="1" applyFill="1" applyBorder="1" applyAlignment="1">
      <alignment horizontal="center" vertical="center"/>
    </xf>
    <xf numFmtId="0" fontId="54" fillId="0" borderId="52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58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 wrapText="1"/>
    </xf>
    <xf numFmtId="0" fontId="63" fillId="0" borderId="3" xfId="0" applyFont="1" applyFill="1" applyBorder="1" applyAlignment="1">
      <alignment horizontal="center" vertical="center" wrapText="1"/>
    </xf>
    <xf numFmtId="0" fontId="63" fillId="0" borderId="2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/>
    </xf>
    <xf numFmtId="0" fontId="49" fillId="0" borderId="45" xfId="0" applyFont="1" applyFill="1" applyBorder="1" applyAlignment="1">
      <alignment horizontal="center" vertical="center"/>
    </xf>
    <xf numFmtId="0" fontId="49" fillId="0" borderId="58" xfId="0" applyFont="1" applyFill="1" applyBorder="1" applyAlignment="1">
      <alignment horizontal="center" vertical="center"/>
    </xf>
    <xf numFmtId="0" fontId="49" fillId="0" borderId="61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/>
    </xf>
    <xf numFmtId="170" fontId="49" fillId="0" borderId="59" xfId="1" applyNumberFormat="1" applyFont="1" applyFill="1" applyBorder="1" applyAlignment="1">
      <alignment horizontal="center" vertical="center"/>
    </xf>
    <xf numFmtId="170" fontId="49" fillId="0" borderId="58" xfId="1" applyNumberFormat="1" applyFont="1" applyFill="1" applyBorder="1" applyAlignment="1">
      <alignment horizontal="center" vertical="center"/>
    </xf>
    <xf numFmtId="170" fontId="49" fillId="0" borderId="64" xfId="1" applyNumberFormat="1" applyFont="1" applyFill="1" applyBorder="1" applyAlignment="1">
      <alignment horizontal="center" vertical="center"/>
    </xf>
    <xf numFmtId="170" fontId="49" fillId="0" borderId="37" xfId="1" applyNumberFormat="1" applyFont="1" applyFill="1" applyBorder="1" applyAlignment="1">
      <alignment horizontal="center" vertical="center"/>
    </xf>
    <xf numFmtId="170" fontId="49" fillId="0" borderId="38" xfId="1" applyNumberFormat="1" applyFont="1" applyFill="1" applyBorder="1" applyAlignment="1">
      <alignment horizontal="center" vertical="center"/>
    </xf>
    <xf numFmtId="170" fontId="49" fillId="0" borderId="39" xfId="1" applyNumberFormat="1" applyFont="1" applyFill="1" applyBorder="1" applyAlignment="1">
      <alignment horizontal="center" vertical="center"/>
    </xf>
    <xf numFmtId="170" fontId="49" fillId="0" borderId="12" xfId="1" applyNumberFormat="1" applyFont="1" applyFill="1" applyBorder="1" applyAlignment="1">
      <alignment horizontal="center" vertical="center"/>
    </xf>
    <xf numFmtId="170" fontId="49" fillId="0" borderId="14" xfId="1" applyNumberFormat="1" applyFont="1" applyFill="1" applyBorder="1" applyAlignment="1">
      <alignment horizontal="center" vertical="center"/>
    </xf>
    <xf numFmtId="170" fontId="49" fillId="0" borderId="66" xfId="1" applyNumberFormat="1" applyFont="1" applyFill="1" applyBorder="1" applyAlignment="1">
      <alignment horizontal="center" vertical="center"/>
    </xf>
    <xf numFmtId="49" fontId="54" fillId="0" borderId="5" xfId="0" applyNumberFormat="1" applyFont="1" applyFill="1" applyBorder="1" applyAlignment="1">
      <alignment vertical="center" wrapText="1"/>
    </xf>
    <xf numFmtId="0" fontId="100" fillId="0" borderId="37" xfId="0" applyFont="1" applyFill="1" applyBorder="1" applyAlignment="1">
      <alignment vertical="center"/>
    </xf>
    <xf numFmtId="49" fontId="100" fillId="0" borderId="4" xfId="0" applyNumberFormat="1" applyFont="1" applyFill="1" applyBorder="1" applyAlignment="1">
      <alignment vertical="center" wrapText="1"/>
    </xf>
    <xf numFmtId="0" fontId="100" fillId="0" borderId="38" xfId="0" applyFont="1" applyFill="1" applyBorder="1" applyAlignment="1">
      <alignment vertical="center"/>
    </xf>
    <xf numFmtId="49" fontId="100" fillId="0" borderId="30" xfId="0" applyNumberFormat="1" applyFont="1" applyFill="1" applyBorder="1" applyAlignment="1">
      <alignment vertical="center" wrapText="1"/>
    </xf>
    <xf numFmtId="0" fontId="100" fillId="0" borderId="39" xfId="0" applyFont="1" applyFill="1" applyBorder="1" applyAlignment="1">
      <alignment vertical="center"/>
    </xf>
    <xf numFmtId="167" fontId="49" fillId="0" borderId="75" xfId="0" applyNumberFormat="1" applyFont="1" applyFill="1" applyBorder="1" applyAlignment="1">
      <alignment horizontal="center" vertical="center"/>
    </xf>
    <xf numFmtId="167" fontId="49" fillId="0" borderId="6" xfId="0" applyNumberFormat="1" applyFont="1" applyFill="1" applyBorder="1" applyAlignment="1">
      <alignment horizontal="center" vertical="center"/>
    </xf>
    <xf numFmtId="167" fontId="49" fillId="0" borderId="76" xfId="0" applyNumberFormat="1" applyFont="1" applyFill="1" applyBorder="1" applyAlignment="1">
      <alignment horizontal="center" vertical="center"/>
    </xf>
    <xf numFmtId="167" fontId="49" fillId="0" borderId="77" xfId="0" applyNumberFormat="1" applyFont="1" applyFill="1" applyBorder="1" applyAlignment="1">
      <alignment horizontal="center" vertical="center"/>
    </xf>
    <xf numFmtId="167" fontId="49" fillId="0" borderId="7" xfId="0" applyNumberFormat="1" applyFont="1" applyFill="1" applyBorder="1" applyAlignment="1">
      <alignment horizontal="center" vertical="center"/>
    </xf>
    <xf numFmtId="167" fontId="49" fillId="0" borderId="78" xfId="0" applyNumberFormat="1" applyFont="1" applyFill="1" applyBorder="1" applyAlignment="1">
      <alignment horizontal="center" vertical="center"/>
    </xf>
    <xf numFmtId="167" fontId="49" fillId="0" borderId="73" xfId="0" applyNumberFormat="1" applyFont="1" applyFill="1" applyBorder="1" applyAlignment="1">
      <alignment horizontal="center" vertical="center"/>
    </xf>
    <xf numFmtId="167" fontId="49" fillId="0" borderId="8" xfId="0" applyNumberFormat="1" applyFont="1" applyFill="1" applyBorder="1" applyAlignment="1">
      <alignment horizontal="center" vertical="center"/>
    </xf>
    <xf numFmtId="167" fontId="49" fillId="0" borderId="55" xfId="0" applyNumberFormat="1" applyFont="1" applyFill="1" applyBorder="1" applyAlignment="1">
      <alignment horizontal="center" vertical="center"/>
    </xf>
    <xf numFmtId="167" fontId="49" fillId="0" borderId="52" xfId="0" applyNumberFormat="1" applyFont="1" applyFill="1" applyBorder="1" applyAlignment="1">
      <alignment horizontal="center" vertical="center"/>
    </xf>
    <xf numFmtId="167" fontId="49" fillId="0" borderId="20" xfId="0" applyNumberFormat="1" applyFont="1" applyFill="1" applyBorder="1" applyAlignment="1">
      <alignment horizontal="center" vertical="center"/>
    </xf>
    <xf numFmtId="167" fontId="49" fillId="0" borderId="74" xfId="0" applyNumberFormat="1" applyFont="1" applyFill="1" applyBorder="1" applyAlignment="1">
      <alignment horizontal="center" vertical="center"/>
    </xf>
    <xf numFmtId="167" fontId="49" fillId="0" borderId="59" xfId="0" applyNumberFormat="1" applyFont="1" applyFill="1" applyBorder="1" applyAlignment="1">
      <alignment horizontal="center" vertical="center"/>
    </xf>
    <xf numFmtId="167" fontId="49" fillId="0" borderId="58" xfId="0" applyNumberFormat="1" applyFont="1" applyFill="1" applyBorder="1" applyAlignment="1">
      <alignment horizontal="center" vertical="center"/>
    </xf>
    <xf numFmtId="167" fontId="49" fillId="0" borderId="64" xfId="0" applyNumberFormat="1" applyFont="1" applyFill="1" applyBorder="1" applyAlignment="1">
      <alignment horizontal="center" vertical="center"/>
    </xf>
    <xf numFmtId="168" fontId="54" fillId="0" borderId="5" xfId="0" applyNumberFormat="1" applyFont="1" applyFill="1" applyBorder="1" applyAlignment="1">
      <alignment vertical="center" wrapText="1"/>
    </xf>
    <xf numFmtId="168" fontId="54" fillId="0" borderId="37" xfId="0" applyNumberFormat="1" applyFont="1" applyFill="1" applyBorder="1" applyAlignment="1">
      <alignment vertical="center" wrapText="1"/>
    </xf>
    <xf numFmtId="168" fontId="54" fillId="0" borderId="4" xfId="0" applyNumberFormat="1" applyFont="1" applyFill="1" applyBorder="1" applyAlignment="1">
      <alignment vertical="center" wrapText="1"/>
    </xf>
    <xf numFmtId="168" fontId="54" fillId="0" borderId="38" xfId="0" applyNumberFormat="1" applyFont="1" applyFill="1" applyBorder="1" applyAlignment="1">
      <alignment vertical="center" wrapText="1"/>
    </xf>
    <xf numFmtId="168" fontId="54" fillId="0" borderId="30" xfId="0" applyNumberFormat="1" applyFont="1" applyFill="1" applyBorder="1" applyAlignment="1">
      <alignment vertical="center" wrapText="1"/>
    </xf>
    <xf numFmtId="168" fontId="54" fillId="0" borderId="39" xfId="0" applyNumberFormat="1" applyFont="1" applyFill="1" applyBorder="1" applyAlignment="1">
      <alignment vertical="center" wrapText="1"/>
    </xf>
    <xf numFmtId="170" fontId="49" fillId="0" borderId="73" xfId="1" applyNumberFormat="1" applyFont="1" applyFill="1" applyBorder="1" applyAlignment="1">
      <alignment horizontal="center" vertical="center"/>
    </xf>
    <xf numFmtId="170" fontId="49" fillId="0" borderId="8" xfId="1" applyNumberFormat="1" applyFont="1" applyFill="1" applyBorder="1" applyAlignment="1">
      <alignment horizontal="center" vertical="center"/>
    </xf>
    <xf numFmtId="170" fontId="49" fillId="0" borderId="55" xfId="1" applyNumberFormat="1" applyFont="1" applyFill="1" applyBorder="1" applyAlignment="1">
      <alignment horizontal="center" vertical="center"/>
    </xf>
    <xf numFmtId="170" fontId="49" fillId="0" borderId="52" xfId="1" applyNumberFormat="1" applyFont="1" applyFill="1" applyBorder="1" applyAlignment="1">
      <alignment horizontal="center" vertical="center"/>
    </xf>
    <xf numFmtId="170" fontId="49" fillId="0" borderId="20" xfId="1" applyNumberFormat="1" applyFont="1" applyFill="1" applyBorder="1" applyAlignment="1">
      <alignment horizontal="center" vertical="center"/>
    </xf>
    <xf numFmtId="170" fontId="49" fillId="0" borderId="74" xfId="1" applyNumberFormat="1" applyFont="1" applyFill="1" applyBorder="1" applyAlignment="1">
      <alignment horizontal="center" vertical="center"/>
    </xf>
    <xf numFmtId="167" fontId="49" fillId="0" borderId="37" xfId="0" applyNumberFormat="1" applyFont="1" applyFill="1" applyBorder="1" applyAlignment="1">
      <alignment horizontal="center" vertical="center"/>
    </xf>
    <xf numFmtId="167" fontId="49" fillId="0" borderId="38" xfId="0" applyNumberFormat="1" applyFont="1" applyFill="1" applyBorder="1" applyAlignment="1">
      <alignment horizontal="center" vertical="center"/>
    </xf>
    <xf numFmtId="167" fontId="49" fillId="0" borderId="39" xfId="0" applyNumberFormat="1" applyFont="1" applyFill="1" applyBorder="1" applyAlignment="1">
      <alignment horizontal="center" vertical="center"/>
    </xf>
    <xf numFmtId="167" fontId="49" fillId="0" borderId="1" xfId="0" applyNumberFormat="1" applyFont="1" applyFill="1" applyBorder="1" applyAlignment="1">
      <alignment horizontal="center" vertical="center"/>
    </xf>
    <xf numFmtId="167" fontId="49" fillId="0" borderId="3" xfId="0" applyNumberFormat="1" applyFont="1" applyFill="1" applyBorder="1" applyAlignment="1">
      <alignment horizontal="center" vertical="center"/>
    </xf>
    <xf numFmtId="167" fontId="49" fillId="0" borderId="2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168" fontId="54" fillId="0" borderId="35" xfId="0" applyNumberFormat="1" applyFont="1" applyFill="1" applyBorder="1" applyAlignment="1">
      <alignment vertical="center" wrapText="1"/>
    </xf>
    <xf numFmtId="168" fontId="54" fillId="0" borderId="15" xfId="0" applyNumberFormat="1" applyFont="1" applyFill="1" applyBorder="1" applyAlignment="1">
      <alignment vertical="center" wrapText="1"/>
    </xf>
    <xf numFmtId="168" fontId="54" fillId="0" borderId="0" xfId="0" applyNumberFormat="1" applyFont="1" applyFill="1" applyBorder="1" applyAlignment="1">
      <alignment vertical="center" wrapText="1"/>
    </xf>
    <xf numFmtId="168" fontId="54" fillId="0" borderId="9" xfId="0" applyNumberFormat="1" applyFont="1" applyFill="1" applyBorder="1" applyAlignment="1">
      <alignment vertical="center" wrapText="1"/>
    </xf>
    <xf numFmtId="167" fontId="49" fillId="0" borderId="45" xfId="0" applyNumberFormat="1" applyFont="1" applyFill="1" applyBorder="1" applyAlignment="1">
      <alignment horizontal="center" vertical="center"/>
    </xf>
    <xf numFmtId="167" fontId="49" fillId="0" borderId="79" xfId="0" applyNumberFormat="1" applyFont="1" applyFill="1" applyBorder="1" applyAlignment="1">
      <alignment horizontal="center" vertical="center"/>
    </xf>
    <xf numFmtId="167" fontId="49" fillId="0" borderId="24" xfId="0" applyNumberFormat="1" applyFont="1" applyFill="1" applyBorder="1" applyAlignment="1">
      <alignment horizontal="center" vertical="center"/>
    </xf>
    <xf numFmtId="167" fontId="49" fillId="0" borderId="61" xfId="0" applyNumberFormat="1" applyFont="1" applyFill="1" applyBorder="1" applyAlignment="1">
      <alignment horizontal="center" vertical="center"/>
    </xf>
    <xf numFmtId="170" fontId="49" fillId="0" borderId="25" xfId="1" applyNumberFormat="1" applyFont="1" applyFill="1" applyBorder="1" applyAlignment="1">
      <alignment horizontal="center" vertical="center"/>
    </xf>
    <xf numFmtId="170" fontId="49" fillId="0" borderId="61" xfId="1" applyNumberFormat="1" applyFont="1" applyFill="1" applyBorder="1" applyAlignment="1">
      <alignment horizontal="center" vertical="center"/>
    </xf>
    <xf numFmtId="170" fontId="49" fillId="0" borderId="7" xfId="1" applyNumberFormat="1" applyFont="1" applyFill="1" applyBorder="1" applyAlignment="1">
      <alignment horizontal="center" vertical="center"/>
    </xf>
    <xf numFmtId="170" fontId="49" fillId="0" borderId="78" xfId="1" applyNumberFormat="1" applyFont="1" applyFill="1" applyBorder="1" applyAlignment="1">
      <alignment horizontal="center" vertical="center"/>
    </xf>
    <xf numFmtId="0" fontId="55" fillId="0" borderId="4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38" xfId="0" applyFont="1" applyFill="1" applyBorder="1" applyAlignment="1">
      <alignment horizontal="center" vertical="center" wrapText="1"/>
    </xf>
    <xf numFmtId="0" fontId="64" fillId="0" borderId="4" xfId="0" applyFont="1" applyFill="1" applyBorder="1" applyAlignment="1">
      <alignment horizontal="center" vertical="center" wrapText="1"/>
    </xf>
    <xf numFmtId="0" fontId="64" fillId="0" borderId="38" xfId="0" applyFont="1" applyFill="1" applyBorder="1" applyAlignment="1">
      <alignment horizontal="center" vertical="center" wrapText="1"/>
    </xf>
    <xf numFmtId="0" fontId="55" fillId="0" borderId="54" xfId="0" applyFont="1" applyFill="1" applyBorder="1" applyAlignment="1">
      <alignment horizontal="center" vertical="center" wrapText="1"/>
    </xf>
    <xf numFmtId="0" fontId="55" fillId="0" borderId="49" xfId="0" applyFont="1" applyFill="1" applyBorder="1" applyAlignment="1">
      <alignment horizontal="center" vertical="center" wrapText="1"/>
    </xf>
    <xf numFmtId="0" fontId="55" fillId="0" borderId="51" xfId="0" applyFont="1" applyFill="1" applyBorder="1" applyAlignment="1">
      <alignment horizontal="center" vertical="center" wrapText="1"/>
    </xf>
    <xf numFmtId="0" fontId="55" fillId="0" borderId="77" xfId="0" applyFont="1" applyFill="1" applyBorder="1" applyAlignment="1">
      <alignment horizontal="center" vertical="center"/>
    </xf>
    <xf numFmtId="0" fontId="55" fillId="0" borderId="71" xfId="0" applyFont="1" applyFill="1" applyBorder="1" applyAlignment="1">
      <alignment horizontal="center" vertical="center"/>
    </xf>
    <xf numFmtId="49" fontId="55" fillId="0" borderId="26" xfId="0" applyNumberFormat="1" applyFont="1" applyFill="1" applyBorder="1" applyAlignment="1">
      <alignment horizontal="center" vertical="center" wrapText="1"/>
    </xf>
    <xf numFmtId="49" fontId="55" fillId="0" borderId="63" xfId="0" applyNumberFormat="1" applyFont="1" applyFill="1" applyBorder="1" applyAlignment="1">
      <alignment horizontal="center" vertical="center" wrapText="1"/>
    </xf>
    <xf numFmtId="49" fontId="55" fillId="0" borderId="27" xfId="0" applyNumberFormat="1" applyFont="1" applyFill="1" applyBorder="1" applyAlignment="1">
      <alignment horizontal="center" vertical="center" wrapText="1"/>
    </xf>
    <xf numFmtId="2" fontId="55" fillId="0" borderId="54" xfId="0" applyNumberFormat="1" applyFont="1" applyFill="1" applyBorder="1" applyAlignment="1">
      <alignment horizontal="center" vertical="center" wrapText="1"/>
    </xf>
    <xf numFmtId="2" fontId="55" fillId="0" borderId="49" xfId="0" applyNumberFormat="1" applyFont="1" applyFill="1" applyBorder="1" applyAlignment="1">
      <alignment horizontal="center" vertical="center" wrapText="1"/>
    </xf>
    <xf numFmtId="0" fontId="55" fillId="0" borderId="50" xfId="0" applyFont="1" applyFill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/>
    </xf>
    <xf numFmtId="0" fontId="55" fillId="0" borderId="72" xfId="0" applyFont="1" applyFill="1" applyBorder="1" applyAlignment="1">
      <alignment horizontal="center" vertical="center"/>
    </xf>
    <xf numFmtId="0" fontId="55" fillId="0" borderId="63" xfId="0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horizontal="center" vertical="top" wrapText="1"/>
    </xf>
    <xf numFmtId="0" fontId="67" fillId="0" borderId="54" xfId="0" applyFont="1" applyFill="1" applyBorder="1" applyAlignment="1">
      <alignment horizontal="center" vertical="top" wrapText="1"/>
    </xf>
    <xf numFmtId="0" fontId="67" fillId="0" borderId="49" xfId="0" applyFont="1" applyFill="1" applyBorder="1" applyAlignment="1">
      <alignment horizontal="center" vertical="top" wrapText="1"/>
    </xf>
    <xf numFmtId="0" fontId="67" fillId="0" borderId="51" xfId="0" applyFont="1" applyFill="1" applyBorder="1" applyAlignment="1">
      <alignment horizontal="center" vertical="top" wrapText="1"/>
    </xf>
    <xf numFmtId="0" fontId="67" fillId="0" borderId="26" xfId="0" applyFont="1" applyFill="1" applyBorder="1" applyAlignment="1">
      <alignment horizontal="center" vertical="top" wrapText="1"/>
    </xf>
    <xf numFmtId="0" fontId="67" fillId="0" borderId="63" xfId="0" applyFont="1" applyFill="1" applyBorder="1" applyAlignment="1">
      <alignment horizontal="center" vertical="top" wrapText="1"/>
    </xf>
    <xf numFmtId="0" fontId="67" fillId="0" borderId="27" xfId="0" applyFont="1" applyFill="1" applyBorder="1" applyAlignment="1">
      <alignment horizontal="center" vertical="top" wrapText="1"/>
    </xf>
    <xf numFmtId="0" fontId="55" fillId="0" borderId="41" xfId="0" applyFont="1" applyFill="1" applyBorder="1" applyAlignment="1">
      <alignment horizontal="center"/>
    </xf>
    <xf numFmtId="0" fontId="55" fillId="0" borderId="69" xfId="0" applyFont="1" applyFill="1" applyBorder="1" applyAlignment="1">
      <alignment horizontal="center"/>
    </xf>
    <xf numFmtId="0" fontId="55" fillId="0" borderId="33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55" fillId="0" borderId="59" xfId="0" applyFont="1" applyFill="1" applyBorder="1" applyAlignment="1">
      <alignment horizontal="center"/>
    </xf>
    <xf numFmtId="0" fontId="55" fillId="0" borderId="57" xfId="0" applyFont="1" applyFill="1" applyBorder="1" applyAlignment="1">
      <alignment horizontal="center"/>
    </xf>
    <xf numFmtId="0" fontId="64" fillId="0" borderId="54" xfId="0" applyFont="1" applyFill="1" applyBorder="1" applyAlignment="1">
      <alignment horizontal="center" wrapText="1"/>
    </xf>
    <xf numFmtId="0" fontId="64" fillId="0" borderId="49" xfId="0" applyFont="1" applyFill="1" applyBorder="1" applyAlignment="1">
      <alignment horizontal="center" wrapText="1"/>
    </xf>
    <xf numFmtId="0" fontId="64" fillId="0" borderId="51" xfId="0" applyFont="1" applyFill="1" applyBorder="1" applyAlignment="1">
      <alignment horizontal="center" wrapText="1"/>
    </xf>
    <xf numFmtId="0" fontId="56" fillId="0" borderId="54" xfId="0" applyFont="1" applyFill="1" applyBorder="1" applyAlignment="1">
      <alignment horizontal="center" wrapText="1"/>
    </xf>
    <xf numFmtId="0" fontId="56" fillId="0" borderId="49" xfId="0" applyFont="1" applyFill="1" applyBorder="1" applyAlignment="1">
      <alignment horizontal="center" wrapText="1"/>
    </xf>
    <xf numFmtId="0" fontId="56" fillId="0" borderId="10" xfId="0" applyFont="1" applyFill="1" applyBorder="1" applyAlignment="1">
      <alignment horizontal="center" wrapText="1"/>
    </xf>
    <xf numFmtId="0" fontId="56" fillId="0" borderId="37" xfId="0" applyFont="1" applyFill="1" applyBorder="1" applyAlignment="1">
      <alignment horizontal="center" wrapText="1"/>
    </xf>
    <xf numFmtId="0" fontId="55" fillId="0" borderId="41" xfId="0" applyFont="1" applyFill="1" applyBorder="1" applyAlignment="1">
      <alignment horizontal="center" vertical="top" wrapText="1"/>
    </xf>
    <xf numFmtId="0" fontId="55" fillId="0" borderId="69" xfId="0" applyFont="1" applyFill="1" applyBorder="1" applyAlignment="1">
      <alignment horizontal="center" vertical="top" wrapText="1"/>
    </xf>
    <xf numFmtId="0" fontId="55" fillId="0" borderId="33" xfId="0" applyFont="1" applyFill="1" applyBorder="1" applyAlignment="1">
      <alignment horizontal="center" vertical="top" wrapText="1"/>
    </xf>
    <xf numFmtId="0" fontId="55" fillId="0" borderId="26" xfId="0" applyFont="1" applyFill="1" applyBorder="1" applyAlignment="1">
      <alignment horizontal="center" vertical="top" wrapText="1"/>
    </xf>
    <xf numFmtId="0" fontId="55" fillId="0" borderId="63" xfId="0" applyFont="1" applyFill="1" applyBorder="1" applyAlignment="1">
      <alignment horizontal="center" vertical="top" wrapText="1"/>
    </xf>
    <xf numFmtId="0" fontId="55" fillId="0" borderId="27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horizontal="left" vertical="top" wrapText="1"/>
    </xf>
    <xf numFmtId="0" fontId="64" fillId="0" borderId="54" xfId="0" applyFont="1" applyFill="1" applyBorder="1" applyAlignment="1">
      <alignment horizontal="center" vertical="center" wrapText="1"/>
    </xf>
    <xf numFmtId="0" fontId="64" fillId="0" borderId="51" xfId="0" applyFont="1" applyFill="1" applyBorder="1" applyAlignment="1">
      <alignment horizontal="center" vertical="center" wrapText="1"/>
    </xf>
    <xf numFmtId="4" fontId="55" fillId="0" borderId="54" xfId="0" applyNumberFormat="1" applyFont="1" applyFill="1" applyBorder="1" applyAlignment="1">
      <alignment horizontal="center" vertical="center"/>
    </xf>
    <xf numFmtId="4" fontId="55" fillId="0" borderId="49" xfId="0" applyNumberFormat="1" applyFont="1" applyFill="1" applyBorder="1" applyAlignment="1">
      <alignment horizontal="center" vertical="center"/>
    </xf>
    <xf numFmtId="4" fontId="55" fillId="0" borderId="51" xfId="0" applyNumberFormat="1" applyFont="1" applyFill="1" applyBorder="1" applyAlignment="1">
      <alignment horizontal="center" vertical="center"/>
    </xf>
    <xf numFmtId="2" fontId="55" fillId="0" borderId="54" xfId="0" applyNumberFormat="1" applyFont="1" applyFill="1" applyBorder="1" applyAlignment="1">
      <alignment horizontal="center" vertical="center"/>
    </xf>
    <xf numFmtId="2" fontId="55" fillId="0" borderId="49" xfId="0" applyNumberFormat="1" applyFont="1" applyFill="1" applyBorder="1" applyAlignment="1">
      <alignment horizontal="center" vertical="center"/>
    </xf>
    <xf numFmtId="2" fontId="55" fillId="0" borderId="51" xfId="0" applyNumberFormat="1" applyFont="1" applyFill="1" applyBorder="1" applyAlignment="1">
      <alignment horizontal="center" vertical="center"/>
    </xf>
    <xf numFmtId="167" fontId="55" fillId="0" borderId="54" xfId="0" applyNumberFormat="1" applyFont="1" applyFill="1" applyBorder="1" applyAlignment="1">
      <alignment horizontal="center" vertical="center"/>
    </xf>
    <xf numFmtId="167" fontId="55" fillId="0" borderId="49" xfId="0" applyNumberFormat="1" applyFont="1" applyFill="1" applyBorder="1" applyAlignment="1">
      <alignment horizontal="center" vertical="center"/>
    </xf>
    <xf numFmtId="167" fontId="55" fillId="0" borderId="51" xfId="0" applyNumberFormat="1" applyFont="1" applyFill="1" applyBorder="1" applyAlignment="1">
      <alignment horizontal="center" vertical="center"/>
    </xf>
    <xf numFmtId="2" fontId="55" fillId="0" borderId="30" xfId="0" applyNumberFormat="1" applyFont="1" applyFill="1" applyBorder="1" applyAlignment="1">
      <alignment horizontal="center" vertical="center"/>
    </xf>
    <xf numFmtId="2" fontId="55" fillId="0" borderId="9" xfId="0" applyNumberFormat="1" applyFont="1" applyFill="1" applyBorder="1" applyAlignment="1">
      <alignment horizontal="center" vertical="center"/>
    </xf>
    <xf numFmtId="2" fontId="55" fillId="0" borderId="39" xfId="0" applyNumberFormat="1" applyFont="1" applyFill="1" applyBorder="1" applyAlignment="1">
      <alignment horizontal="center" vertical="center"/>
    </xf>
    <xf numFmtId="0" fontId="64" fillId="0" borderId="54" xfId="0" applyFont="1" applyFill="1" applyBorder="1" applyAlignment="1">
      <alignment horizontal="center" vertical="center"/>
    </xf>
    <xf numFmtId="0" fontId="64" fillId="0" borderId="51" xfId="0" applyFont="1" applyFill="1" applyBorder="1" applyAlignment="1">
      <alignment horizontal="center" vertical="center"/>
    </xf>
    <xf numFmtId="0" fontId="55" fillId="0" borderId="54" xfId="0" applyFont="1" applyFill="1" applyBorder="1" applyAlignment="1">
      <alignment horizontal="center" vertical="top" wrapText="1"/>
    </xf>
    <xf numFmtId="0" fontId="55" fillId="0" borderId="49" xfId="0" applyFont="1" applyFill="1" applyBorder="1" applyAlignment="1">
      <alignment horizontal="center" vertical="top" wrapText="1"/>
    </xf>
    <xf numFmtId="0" fontId="55" fillId="0" borderId="51" xfId="0" applyFont="1" applyFill="1" applyBorder="1" applyAlignment="1">
      <alignment horizontal="center" vertical="top" wrapText="1"/>
    </xf>
    <xf numFmtId="0" fontId="55" fillId="0" borderId="5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55" fillId="0" borderId="37" xfId="0" applyFont="1" applyFill="1" applyBorder="1" applyAlignment="1">
      <alignment horizontal="center" vertical="top" wrapText="1"/>
    </xf>
    <xf numFmtId="0" fontId="64" fillId="0" borderId="5" xfId="0" applyFont="1" applyFill="1" applyBorder="1" applyAlignment="1">
      <alignment horizontal="center" vertical="center" wrapText="1"/>
    </xf>
    <xf numFmtId="0" fontId="64" fillId="0" borderId="37" xfId="0" applyFont="1" applyFill="1" applyBorder="1" applyAlignment="1">
      <alignment horizontal="center" vertical="center" wrapText="1"/>
    </xf>
    <xf numFmtId="0" fontId="64" fillId="0" borderId="49" xfId="0" applyFont="1" applyFill="1" applyBorder="1" applyAlignment="1">
      <alignment horizontal="center" vertical="center" wrapText="1"/>
    </xf>
    <xf numFmtId="0" fontId="64" fillId="0" borderId="49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167" fontId="55" fillId="0" borderId="5" xfId="0" applyNumberFormat="1" applyFont="1" applyFill="1" applyBorder="1" applyAlignment="1">
      <alignment horizontal="center" vertical="center"/>
    </xf>
    <xf numFmtId="167" fontId="55" fillId="0" borderId="10" xfId="0" applyNumberFormat="1" applyFont="1" applyFill="1" applyBorder="1" applyAlignment="1">
      <alignment horizontal="center" vertical="center"/>
    </xf>
    <xf numFmtId="167" fontId="55" fillId="0" borderId="37" xfId="0" applyNumberFormat="1" applyFont="1" applyFill="1" applyBorder="1" applyAlignment="1">
      <alignment horizontal="center" vertical="center"/>
    </xf>
    <xf numFmtId="0" fontId="64" fillId="0" borderId="5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37" xfId="0" applyFont="1" applyFill="1" applyBorder="1" applyAlignment="1">
      <alignment horizontal="center" vertical="center"/>
    </xf>
    <xf numFmtId="2" fontId="55" fillId="0" borderId="5" xfId="0" applyNumberFormat="1" applyFont="1" applyFill="1" applyBorder="1" applyAlignment="1">
      <alignment horizontal="center" vertical="center"/>
    </xf>
    <xf numFmtId="2" fontId="55" fillId="0" borderId="10" xfId="0" applyNumberFormat="1" applyFont="1" applyFill="1" applyBorder="1" applyAlignment="1">
      <alignment horizontal="center" vertical="center"/>
    </xf>
    <xf numFmtId="2" fontId="55" fillId="0" borderId="37" xfId="0" applyNumberFormat="1" applyFont="1" applyFill="1" applyBorder="1" applyAlignment="1">
      <alignment horizontal="center" vertical="center"/>
    </xf>
    <xf numFmtId="2" fontId="55" fillId="0" borderId="51" xfId="0" applyNumberFormat="1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/>
    </xf>
    <xf numFmtId="0" fontId="55" fillId="0" borderId="78" xfId="0" applyFont="1" applyFill="1" applyBorder="1" applyAlignment="1">
      <alignment horizontal="center"/>
    </xf>
    <xf numFmtId="0" fontId="55" fillId="0" borderId="29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/>
    </xf>
    <xf numFmtId="0" fontId="55" fillId="0" borderId="58" xfId="0" applyFont="1" applyFill="1" applyBorder="1" applyAlignment="1">
      <alignment horizontal="center"/>
    </xf>
    <xf numFmtId="0" fontId="55" fillId="0" borderId="18" xfId="0" applyFont="1" applyFill="1" applyBorder="1" applyAlignment="1">
      <alignment horizontal="center"/>
    </xf>
    <xf numFmtId="0" fontId="55" fillId="0" borderId="61" xfId="0" applyFont="1" applyFill="1" applyBorder="1" applyAlignment="1">
      <alignment horizontal="center" vertical="center" wrapText="1"/>
    </xf>
    <xf numFmtId="0" fontId="55" fillId="0" borderId="45" xfId="0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left" vertical="top" wrapText="1"/>
    </xf>
    <xf numFmtId="0" fontId="56" fillId="0" borderId="9" xfId="0" applyFont="1" applyFill="1" applyBorder="1" applyAlignment="1">
      <alignment horizont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59" xfId="0" applyFont="1" applyFill="1" applyBorder="1" applyAlignment="1">
      <alignment horizontal="center" vertical="center" wrapText="1"/>
    </xf>
    <xf numFmtId="0" fontId="55" fillId="0" borderId="57" xfId="0" applyFont="1" applyFill="1" applyBorder="1" applyAlignment="1">
      <alignment horizontal="center" vertical="center" wrapText="1"/>
    </xf>
    <xf numFmtId="0" fontId="55" fillId="0" borderId="45" xfId="0" applyFont="1" applyFill="1" applyBorder="1" applyAlignment="1">
      <alignment horizontal="center" vertical="center" wrapText="1"/>
    </xf>
    <xf numFmtId="0" fontId="55" fillId="0" borderId="36" xfId="0" applyFont="1" applyFill="1" applyBorder="1" applyAlignment="1">
      <alignment horizontal="center" vertical="center" wrapText="1"/>
    </xf>
    <xf numFmtId="0" fontId="55" fillId="0" borderId="52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5" fillId="0" borderId="59" xfId="0" applyFont="1" applyFill="1" applyBorder="1" applyAlignment="1">
      <alignment horizontal="center" vertical="center"/>
    </xf>
    <xf numFmtId="0" fontId="55" fillId="0" borderId="57" xfId="0" applyFont="1" applyFill="1" applyBorder="1" applyAlignment="1">
      <alignment horizontal="center" vertical="center"/>
    </xf>
    <xf numFmtId="2" fontId="55" fillId="0" borderId="61" xfId="0" applyNumberFormat="1" applyFont="1" applyFill="1" applyBorder="1" applyAlignment="1">
      <alignment horizontal="center" vertical="center" wrapText="1"/>
    </xf>
    <xf numFmtId="2" fontId="55" fillId="0" borderId="36" xfId="0" applyNumberFormat="1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top" wrapText="1"/>
    </xf>
    <xf numFmtId="0" fontId="55" fillId="0" borderId="58" xfId="0" applyFont="1" applyFill="1" applyBorder="1" applyAlignment="1">
      <alignment horizontal="center" vertical="top" wrapText="1"/>
    </xf>
    <xf numFmtId="0" fontId="55" fillId="0" borderId="18" xfId="0" applyFont="1" applyFill="1" applyBorder="1" applyAlignment="1">
      <alignment horizontal="center" vertical="top" wrapText="1"/>
    </xf>
    <xf numFmtId="0" fontId="55" fillId="0" borderId="43" xfId="0" applyFont="1" applyFill="1" applyBorder="1" applyAlignment="1">
      <alignment horizontal="center" vertical="top" wrapText="1"/>
    </xf>
    <xf numFmtId="0" fontId="55" fillId="0" borderId="64" xfId="0" applyFont="1" applyFill="1" applyBorder="1" applyAlignment="1">
      <alignment horizontal="center" vertical="top" wrapText="1"/>
    </xf>
    <xf numFmtId="0" fontId="55" fillId="0" borderId="67" xfId="0" applyFont="1" applyFill="1" applyBorder="1" applyAlignment="1">
      <alignment horizontal="center" vertical="top" wrapText="1"/>
    </xf>
    <xf numFmtId="0" fontId="55" fillId="0" borderId="43" xfId="0" applyFont="1" applyFill="1" applyBorder="1" applyAlignment="1">
      <alignment horizontal="center"/>
    </xf>
    <xf numFmtId="0" fontId="55" fillId="0" borderId="64" xfId="0" applyFont="1" applyFill="1" applyBorder="1" applyAlignment="1">
      <alignment horizontal="center"/>
    </xf>
    <xf numFmtId="0" fontId="55" fillId="0" borderId="67" xfId="0" applyFont="1" applyFill="1" applyBorder="1" applyAlignment="1">
      <alignment horizontal="center"/>
    </xf>
    <xf numFmtId="0" fontId="55" fillId="0" borderId="30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0" fontId="55" fillId="0" borderId="63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right"/>
    </xf>
    <xf numFmtId="49" fontId="55" fillId="0" borderId="50" xfId="0" applyNumberFormat="1" applyFont="1" applyFill="1" applyBorder="1" applyAlignment="1">
      <alignment horizontal="center" vertical="center" wrapText="1"/>
    </xf>
    <xf numFmtId="2" fontId="55" fillId="0" borderId="26" xfId="0" applyNumberFormat="1" applyFont="1" applyFill="1" applyBorder="1" applyAlignment="1">
      <alignment horizontal="center" vertical="center" wrapText="1"/>
    </xf>
    <xf numFmtId="2" fontId="55" fillId="0" borderId="63" xfId="0" applyNumberFormat="1" applyFont="1" applyFill="1" applyBorder="1" applyAlignment="1">
      <alignment horizontal="center" vertical="center" wrapText="1"/>
    </xf>
    <xf numFmtId="2" fontId="55" fillId="0" borderId="50" xfId="0" applyNumberFormat="1" applyFont="1" applyFill="1" applyBorder="1" applyAlignment="1">
      <alignment horizontal="center" vertical="center" wrapText="1"/>
    </xf>
    <xf numFmtId="49" fontId="55" fillId="0" borderId="70" xfId="0" applyNumberFormat="1" applyFont="1" applyFill="1" applyBorder="1" applyAlignment="1">
      <alignment horizontal="center" vertical="center" wrapText="1"/>
    </xf>
    <xf numFmtId="49" fontId="55" fillId="0" borderId="77" xfId="0" applyNumberFormat="1" applyFont="1" applyFill="1" applyBorder="1" applyAlignment="1">
      <alignment horizontal="center" vertical="center" wrapText="1"/>
    </xf>
    <xf numFmtId="49" fontId="55" fillId="0" borderId="71" xfId="0" applyNumberFormat="1" applyFont="1" applyFill="1" applyBorder="1" applyAlignment="1">
      <alignment horizontal="center" vertical="center" wrapText="1"/>
    </xf>
    <xf numFmtId="2" fontId="55" fillId="0" borderId="5" xfId="0" applyNumberFormat="1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 wrapText="1"/>
    </xf>
    <xf numFmtId="0" fontId="55" fillId="0" borderId="5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73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75" xfId="0" applyFont="1" applyFill="1" applyBorder="1" applyAlignment="1">
      <alignment horizontal="center" vertical="center"/>
    </xf>
    <xf numFmtId="0" fontId="55" fillId="0" borderId="0" xfId="0" applyNumberFormat="1" applyFont="1" applyFill="1" applyBorder="1" applyAlignment="1">
      <alignment horizontal="left" vertical="top" wrapText="1"/>
    </xf>
  </cellXfs>
  <cellStyles count="338">
    <cellStyle name="Денежный" xfId="1" builtinId="4"/>
    <cellStyle name="Обычный" xfId="0" builtinId="0"/>
    <cellStyle name="Обычный 16" xfId="18"/>
    <cellStyle name="Обычный 16 2" xfId="53"/>
    <cellStyle name="Обычный 16 2 2" xfId="154"/>
    <cellStyle name="Обычный 16 2 3" xfId="287"/>
    <cellStyle name="Обычный 16 3" xfId="86"/>
    <cellStyle name="Обычный 16 3 2" xfId="187"/>
    <cellStyle name="Обычный 16 3 3" xfId="320"/>
    <cellStyle name="Обычный 16 4" xfId="121"/>
    <cellStyle name="Обычный 16 5" xfId="222"/>
    <cellStyle name="Обычный 16 6" xfId="254"/>
    <cellStyle name="Обычный 17" xfId="2"/>
    <cellStyle name="Обычный 17 2" xfId="37"/>
    <cellStyle name="Обычный 17 2 2" xfId="138"/>
    <cellStyle name="Обычный 17 2 3" xfId="271"/>
    <cellStyle name="Обычный 17 3" xfId="70"/>
    <cellStyle name="Обычный 17 3 2" xfId="171"/>
    <cellStyle name="Обычный 17 3 3" xfId="304"/>
    <cellStyle name="Обычный 17 4" xfId="105"/>
    <cellStyle name="Обычный 17 5" xfId="206"/>
    <cellStyle name="Обычный 17 6" xfId="238"/>
    <cellStyle name="Обычный 18" xfId="3"/>
    <cellStyle name="Обычный 18 2" xfId="38"/>
    <cellStyle name="Обычный 18 2 2" xfId="139"/>
    <cellStyle name="Обычный 18 2 3" xfId="272"/>
    <cellStyle name="Обычный 18 3" xfId="71"/>
    <cellStyle name="Обычный 18 3 2" xfId="172"/>
    <cellStyle name="Обычный 18 3 3" xfId="305"/>
    <cellStyle name="Обычный 18 4" xfId="106"/>
    <cellStyle name="Обычный 18 5" xfId="207"/>
    <cellStyle name="Обычный 18 6" xfId="239"/>
    <cellStyle name="Обычный 19" xfId="4"/>
    <cellStyle name="Обычный 19 2" xfId="39"/>
    <cellStyle name="Обычный 19 2 2" xfId="140"/>
    <cellStyle name="Обычный 19 2 3" xfId="273"/>
    <cellStyle name="Обычный 19 3" xfId="72"/>
    <cellStyle name="Обычный 19 3 2" xfId="173"/>
    <cellStyle name="Обычный 19 3 3" xfId="306"/>
    <cellStyle name="Обычный 19 4" xfId="107"/>
    <cellStyle name="Обычный 19 5" xfId="208"/>
    <cellStyle name="Обычный 19 6" xfId="240"/>
    <cellStyle name="Обычный 2" xfId="19"/>
    <cellStyle name="Обычный 20" xfId="5"/>
    <cellStyle name="Обычный 20 2" xfId="40"/>
    <cellStyle name="Обычный 20 2 2" xfId="141"/>
    <cellStyle name="Обычный 20 2 3" xfId="274"/>
    <cellStyle name="Обычный 20 3" xfId="73"/>
    <cellStyle name="Обычный 20 3 2" xfId="174"/>
    <cellStyle name="Обычный 20 3 3" xfId="307"/>
    <cellStyle name="Обычный 20 4" xfId="108"/>
    <cellStyle name="Обычный 20 5" xfId="209"/>
    <cellStyle name="Обычный 20 6" xfId="241"/>
    <cellStyle name="Обычный 21" xfId="6"/>
    <cellStyle name="Обычный 21 2" xfId="41"/>
    <cellStyle name="Обычный 21 2 2" xfId="142"/>
    <cellStyle name="Обычный 21 2 3" xfId="275"/>
    <cellStyle name="Обычный 21 3" xfId="74"/>
    <cellStyle name="Обычный 21 3 2" xfId="175"/>
    <cellStyle name="Обычный 21 3 3" xfId="308"/>
    <cellStyle name="Обычный 21 4" xfId="109"/>
    <cellStyle name="Обычный 21 5" xfId="210"/>
    <cellStyle name="Обычный 21 6" xfId="242"/>
    <cellStyle name="Обычный 22" xfId="7"/>
    <cellStyle name="Обычный 22 2" xfId="42"/>
    <cellStyle name="Обычный 22 2 2" xfId="143"/>
    <cellStyle name="Обычный 22 2 3" xfId="276"/>
    <cellStyle name="Обычный 22 3" xfId="75"/>
    <cellStyle name="Обычный 22 3 2" xfId="176"/>
    <cellStyle name="Обычный 22 3 3" xfId="309"/>
    <cellStyle name="Обычный 22 4" xfId="110"/>
    <cellStyle name="Обычный 22 5" xfId="211"/>
    <cellStyle name="Обычный 22 6" xfId="243"/>
    <cellStyle name="Обычный 23" xfId="8"/>
    <cellStyle name="Обычный 23 2" xfId="43"/>
    <cellStyle name="Обычный 23 2 2" xfId="144"/>
    <cellStyle name="Обычный 23 2 3" xfId="277"/>
    <cellStyle name="Обычный 23 3" xfId="76"/>
    <cellStyle name="Обычный 23 3 2" xfId="177"/>
    <cellStyle name="Обычный 23 3 3" xfId="310"/>
    <cellStyle name="Обычный 23 4" xfId="111"/>
    <cellStyle name="Обычный 23 5" xfId="212"/>
    <cellStyle name="Обычный 23 6" xfId="244"/>
    <cellStyle name="Обычный 24" xfId="9"/>
    <cellStyle name="Обычный 24 2" xfId="44"/>
    <cellStyle name="Обычный 24 2 2" xfId="145"/>
    <cellStyle name="Обычный 24 2 3" xfId="278"/>
    <cellStyle name="Обычный 24 3" xfId="77"/>
    <cellStyle name="Обычный 24 3 2" xfId="178"/>
    <cellStyle name="Обычный 24 3 3" xfId="311"/>
    <cellStyle name="Обычный 24 4" xfId="112"/>
    <cellStyle name="Обычный 24 5" xfId="213"/>
    <cellStyle name="Обычный 24 6" xfId="245"/>
    <cellStyle name="Обычный 25" xfId="10"/>
    <cellStyle name="Обычный 25 2" xfId="45"/>
    <cellStyle name="Обычный 25 2 2" xfId="146"/>
    <cellStyle name="Обычный 25 2 3" xfId="279"/>
    <cellStyle name="Обычный 25 3" xfId="78"/>
    <cellStyle name="Обычный 25 3 2" xfId="179"/>
    <cellStyle name="Обычный 25 3 3" xfId="312"/>
    <cellStyle name="Обычный 25 4" xfId="113"/>
    <cellStyle name="Обычный 25 5" xfId="214"/>
    <cellStyle name="Обычный 25 6" xfId="246"/>
    <cellStyle name="Обычный 26" xfId="11"/>
    <cellStyle name="Обычный 26 2" xfId="46"/>
    <cellStyle name="Обычный 26 2 2" xfId="147"/>
    <cellStyle name="Обычный 26 2 3" xfId="280"/>
    <cellStyle name="Обычный 26 3" xfId="79"/>
    <cellStyle name="Обычный 26 3 2" xfId="180"/>
    <cellStyle name="Обычный 26 3 3" xfId="313"/>
    <cellStyle name="Обычный 26 4" xfId="114"/>
    <cellStyle name="Обычный 26 5" xfId="215"/>
    <cellStyle name="Обычный 26 6" xfId="247"/>
    <cellStyle name="Обычный 27" xfId="12"/>
    <cellStyle name="Обычный 27 2" xfId="47"/>
    <cellStyle name="Обычный 27 2 2" xfId="148"/>
    <cellStyle name="Обычный 27 2 3" xfId="281"/>
    <cellStyle name="Обычный 27 3" xfId="80"/>
    <cellStyle name="Обычный 27 3 2" xfId="181"/>
    <cellStyle name="Обычный 27 3 3" xfId="314"/>
    <cellStyle name="Обычный 27 4" xfId="115"/>
    <cellStyle name="Обычный 27 5" xfId="216"/>
    <cellStyle name="Обычный 27 6" xfId="248"/>
    <cellStyle name="Обычный 28" xfId="13"/>
    <cellStyle name="Обычный 28 2" xfId="48"/>
    <cellStyle name="Обычный 28 2 2" xfId="149"/>
    <cellStyle name="Обычный 28 2 3" xfId="282"/>
    <cellStyle name="Обычный 28 3" xfId="81"/>
    <cellStyle name="Обычный 28 3 2" xfId="182"/>
    <cellStyle name="Обычный 28 3 3" xfId="315"/>
    <cellStyle name="Обычный 28 4" xfId="116"/>
    <cellStyle name="Обычный 28 5" xfId="217"/>
    <cellStyle name="Обычный 28 6" xfId="249"/>
    <cellStyle name="Обычный 29" xfId="14"/>
    <cellStyle name="Обычный 29 2" xfId="49"/>
    <cellStyle name="Обычный 29 2 2" xfId="150"/>
    <cellStyle name="Обычный 29 2 3" xfId="283"/>
    <cellStyle name="Обычный 29 3" xfId="82"/>
    <cellStyle name="Обычный 29 3 2" xfId="183"/>
    <cellStyle name="Обычный 29 3 3" xfId="316"/>
    <cellStyle name="Обычный 29 4" xfId="117"/>
    <cellStyle name="Обычный 29 5" xfId="218"/>
    <cellStyle name="Обычный 29 6" xfId="250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2 3" xfId="294"/>
    <cellStyle name="Обычный 3 2 2 2 2 3" xfId="93"/>
    <cellStyle name="Обычный 3 2 2 2 2 3 2" xfId="194"/>
    <cellStyle name="Обычный 3 2 2 2 2 3 3" xfId="327"/>
    <cellStyle name="Обычный 3 2 2 2 2 4" xfId="128"/>
    <cellStyle name="Обычный 3 2 2 2 2 5" xfId="229"/>
    <cellStyle name="Обычный 3 2 2 2 2 6" xfId="261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2 3" xfId="303"/>
    <cellStyle name="Обычный 3 2 2 2 3 2 2 2 2 2 3" xfId="102"/>
    <cellStyle name="Обычный 3 2 2 2 3 2 2 2 2 2 3 2" xfId="203"/>
    <cellStyle name="Обычный 3 2 2 2 3 2 2 2 2 2 3 3" xfId="336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2 2 2 2" xfId="236"/>
    <cellStyle name="Обычный 3 2 2 2 3 2 2 2 2 2 4 2 2 2 2 2" xfId="237"/>
    <cellStyle name="Обычный 3 2 2 2 3 2 2 2 2 2 4 3" xfId="204"/>
    <cellStyle name="Обычный 3 2 2 2 3 2 2 2 2 2 4 4" xfId="337"/>
    <cellStyle name="Обычный 3 2 2 2 3 2 2 2 2 2 5" xfId="137"/>
    <cellStyle name="Обычный 3 2 2 2 3 2 2 2 2 2 6" xfId="270"/>
    <cellStyle name="Обычный 3 2 2 2 3 2 2 2 2 3" xfId="68"/>
    <cellStyle name="Обычный 3 2 2 2 3 2 2 2 2 3 2" xfId="169"/>
    <cellStyle name="Обычный 3 2 2 2 3 2 2 2 2 3 3" xfId="302"/>
    <cellStyle name="Обычный 3 2 2 2 3 2 2 2 2 4" xfId="101"/>
    <cellStyle name="Обычный 3 2 2 2 3 2 2 2 2 4 2" xfId="202"/>
    <cellStyle name="Обычный 3 2 2 2 3 2 2 2 2 4 3" xfId="335"/>
    <cellStyle name="Обычный 3 2 2 2 3 2 2 2 2 5" xfId="136"/>
    <cellStyle name="Обычный 3 2 2 2 3 2 2 2 2 6" xfId="269"/>
    <cellStyle name="Обычный 3 2 2 2 3 2 2 2 3" xfId="67"/>
    <cellStyle name="Обычный 3 2 2 2 3 2 2 2 3 2" xfId="168"/>
    <cellStyle name="Обычный 3 2 2 2 3 2 2 2 3 3" xfId="301"/>
    <cellStyle name="Обычный 3 2 2 2 3 2 2 2 4" xfId="100"/>
    <cellStyle name="Обычный 3 2 2 2 3 2 2 2 4 2" xfId="201"/>
    <cellStyle name="Обычный 3 2 2 2 3 2 2 2 4 3" xfId="334"/>
    <cellStyle name="Обычный 3 2 2 2 3 2 2 2 5" xfId="135"/>
    <cellStyle name="Обычный 3 2 2 2 3 2 2 2 6" xfId="268"/>
    <cellStyle name="Обычный 3 2 2 2 3 2 2 3" xfId="65"/>
    <cellStyle name="Обычный 3 2 2 2 3 2 2 3 2" xfId="166"/>
    <cellStyle name="Обычный 3 2 2 2 3 2 2 3 3" xfId="299"/>
    <cellStyle name="Обычный 3 2 2 2 3 2 2 4" xfId="98"/>
    <cellStyle name="Обычный 3 2 2 2 3 2 2 4 2" xfId="199"/>
    <cellStyle name="Обычный 3 2 2 2 3 2 2 4 3" xfId="332"/>
    <cellStyle name="Обычный 3 2 2 2 3 2 2 5" xfId="133"/>
    <cellStyle name="Обычный 3 2 2 2 3 2 2 6" xfId="234"/>
    <cellStyle name="Обычный 3 2 2 2 3 2 2 7" xfId="266"/>
    <cellStyle name="Обычный 3 2 2 2 3 2 3" xfId="63"/>
    <cellStyle name="Обычный 3 2 2 2 3 2 3 2" xfId="164"/>
    <cellStyle name="Обычный 3 2 2 2 3 2 3 3" xfId="297"/>
    <cellStyle name="Обычный 3 2 2 2 3 2 4" xfId="96"/>
    <cellStyle name="Обычный 3 2 2 2 3 2 4 2" xfId="197"/>
    <cellStyle name="Обычный 3 2 2 2 3 2 4 3" xfId="330"/>
    <cellStyle name="Обычный 3 2 2 2 3 2 5" xfId="131"/>
    <cellStyle name="Обычный 3 2 2 2 3 2 6" xfId="232"/>
    <cellStyle name="Обычный 3 2 2 2 3 2 7" xfId="264"/>
    <cellStyle name="Обычный 3 2 2 2 3 3" xfId="62"/>
    <cellStyle name="Обычный 3 2 2 2 3 3 2" xfId="163"/>
    <cellStyle name="Обычный 3 2 2 2 3 3 3" xfId="296"/>
    <cellStyle name="Обычный 3 2 2 2 3 4" xfId="95"/>
    <cellStyle name="Обычный 3 2 2 2 3 4 2" xfId="196"/>
    <cellStyle name="Обычный 3 2 2 2 3 4 3" xfId="329"/>
    <cellStyle name="Обычный 3 2 2 2 3 5" xfId="130"/>
    <cellStyle name="Обычный 3 2 2 2 3 6" xfId="231"/>
    <cellStyle name="Обычный 3 2 2 2 3 7" xfId="263"/>
    <cellStyle name="Обычный 3 2 2 2 4" xfId="59"/>
    <cellStyle name="Обычный 3 2 2 2 4 2" xfId="160"/>
    <cellStyle name="Обычный 3 2 2 2 4 3" xfId="293"/>
    <cellStyle name="Обычный 3 2 2 2 5" xfId="92"/>
    <cellStyle name="Обычный 3 2 2 2 5 2" xfId="193"/>
    <cellStyle name="Обычный 3 2 2 2 5 3" xfId="326"/>
    <cellStyle name="Обычный 3 2 2 2 6" xfId="127"/>
    <cellStyle name="Обычный 3 2 2 2 7" xfId="228"/>
    <cellStyle name="Обычный 3 2 2 2 8" xfId="260"/>
    <cellStyle name="Обычный 3 2 2 3" xfId="56"/>
    <cellStyle name="Обычный 3 2 2 3 2" xfId="157"/>
    <cellStyle name="Обычный 3 2 2 3 3" xfId="290"/>
    <cellStyle name="Обычный 3 2 2 4" xfId="89"/>
    <cellStyle name="Обычный 3 2 2 4 2" xfId="190"/>
    <cellStyle name="Обычный 3 2 2 4 3" xfId="323"/>
    <cellStyle name="Обычный 3 2 2 5" xfId="124"/>
    <cellStyle name="Обычный 3 2 2 6" xfId="225"/>
    <cellStyle name="Обычный 3 2 2 7" xfId="257"/>
    <cellStyle name="Обычный 3 2 3" xfId="55"/>
    <cellStyle name="Обычный 3 2 3 2" xfId="156"/>
    <cellStyle name="Обычный 3 2 3 3" xfId="289"/>
    <cellStyle name="Обычный 3 2 4" xfId="88"/>
    <cellStyle name="Обычный 3 2 4 2" xfId="189"/>
    <cellStyle name="Обычный 3 2 4 3" xfId="322"/>
    <cellStyle name="Обычный 3 2 5" xfId="123"/>
    <cellStyle name="Обычный 3 2 6" xfId="224"/>
    <cellStyle name="Обычный 3 2 7" xfId="256"/>
    <cellStyle name="Обычный 3 3" xfId="54"/>
    <cellStyle name="Обычный 3 3 2" xfId="155"/>
    <cellStyle name="Обычный 3 3 3" xfId="288"/>
    <cellStyle name="Обычный 3 4" xfId="87"/>
    <cellStyle name="Обычный 3 4 2" xfId="188"/>
    <cellStyle name="Обычный 3 4 3" xfId="321"/>
    <cellStyle name="Обычный 3 5" xfId="122"/>
    <cellStyle name="Обычный 3 6" xfId="223"/>
    <cellStyle name="Обычный 3 7" xfId="255"/>
    <cellStyle name="Обычный 30" xfId="15"/>
    <cellStyle name="Обычный 30 2" xfId="50"/>
    <cellStyle name="Обычный 30 2 2" xfId="151"/>
    <cellStyle name="Обычный 30 2 3" xfId="284"/>
    <cellStyle name="Обычный 30 3" xfId="83"/>
    <cellStyle name="Обычный 30 3 2" xfId="184"/>
    <cellStyle name="Обычный 30 3 3" xfId="317"/>
    <cellStyle name="Обычный 30 4" xfId="118"/>
    <cellStyle name="Обычный 30 5" xfId="219"/>
    <cellStyle name="Обычный 30 6" xfId="251"/>
    <cellStyle name="Обычный 31" xfId="16"/>
    <cellStyle name="Обычный 31 2" xfId="51"/>
    <cellStyle name="Обычный 31 2 2" xfId="152"/>
    <cellStyle name="Обычный 31 2 3" xfId="285"/>
    <cellStyle name="Обычный 31 3" xfId="84"/>
    <cellStyle name="Обычный 31 3 2" xfId="185"/>
    <cellStyle name="Обычный 31 3 3" xfId="318"/>
    <cellStyle name="Обычный 31 4" xfId="119"/>
    <cellStyle name="Обычный 31 5" xfId="220"/>
    <cellStyle name="Обычный 31 6" xfId="252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2 3" xfId="300"/>
    <cellStyle name="Обычный 4 2 2 2 2 3" xfId="99"/>
    <cellStyle name="Обычный 4 2 2 2 2 3 2" xfId="200"/>
    <cellStyle name="Обычный 4 2 2 2 2 3 3" xfId="333"/>
    <cellStyle name="Обычный 4 2 2 2 2 4" xfId="134"/>
    <cellStyle name="Обычный 4 2 2 2 2 5" xfId="267"/>
    <cellStyle name="Обычный 4 2 2 2 3" xfId="64"/>
    <cellStyle name="Обычный 4 2 2 2 3 2" xfId="165"/>
    <cellStyle name="Обычный 4 2 2 2 3 3" xfId="298"/>
    <cellStyle name="Обычный 4 2 2 2 4" xfId="97"/>
    <cellStyle name="Обычный 4 2 2 2 4 2" xfId="198"/>
    <cellStyle name="Обычный 4 2 2 2 4 3" xfId="331"/>
    <cellStyle name="Обычный 4 2 2 2 5" xfId="132"/>
    <cellStyle name="Обычный 4 2 2 2 6" xfId="233"/>
    <cellStyle name="Обычный 4 2 2 2 7" xfId="265"/>
    <cellStyle name="Обычный 4 2 2 3" xfId="61"/>
    <cellStyle name="Обычный 4 2 2 3 2" xfId="162"/>
    <cellStyle name="Обычный 4 2 2 3 3" xfId="295"/>
    <cellStyle name="Обычный 4 2 2 4" xfId="94"/>
    <cellStyle name="Обычный 4 2 2 4 2" xfId="195"/>
    <cellStyle name="Обычный 4 2 2 4 3" xfId="328"/>
    <cellStyle name="Обычный 4 2 2 5" xfId="129"/>
    <cellStyle name="Обычный 4 2 2 6" xfId="230"/>
    <cellStyle name="Обычный 4 2 2 7" xfId="262"/>
    <cellStyle name="Обычный 4 2 3" xfId="58"/>
    <cellStyle name="Обычный 4 2 3 2" xfId="159"/>
    <cellStyle name="Обычный 4 2 3 3" xfId="292"/>
    <cellStyle name="Обычный 4 2 4" xfId="91"/>
    <cellStyle name="Обычный 4 2 4 2" xfId="192"/>
    <cellStyle name="Обычный 4 2 4 3" xfId="325"/>
    <cellStyle name="Обычный 4 2 5" xfId="126"/>
    <cellStyle name="Обычный 4 2 6" xfId="227"/>
    <cellStyle name="Обычный 4 2 7" xfId="259"/>
    <cellStyle name="Обычный 4 3" xfId="57"/>
    <cellStyle name="Обычный 4 3 2" xfId="158"/>
    <cellStyle name="Обычный 4 3 3" xfId="291"/>
    <cellStyle name="Обычный 4 4" xfId="90"/>
    <cellStyle name="Обычный 4 4 2" xfId="191"/>
    <cellStyle name="Обычный 4 4 3" xfId="324"/>
    <cellStyle name="Обычный 4 5" xfId="125"/>
    <cellStyle name="Обычный 4 6" xfId="226"/>
    <cellStyle name="Обычный 4 7" xfId="258"/>
    <cellStyle name="Обычный 5" xfId="17"/>
    <cellStyle name="Обычный 5 2" xfId="52"/>
    <cellStyle name="Обычный 5 2 2" xfId="153"/>
    <cellStyle name="Обычный 5 2 3" xfId="286"/>
    <cellStyle name="Обычный 5 3" xfId="85"/>
    <cellStyle name="Обычный 5 3 2" xfId="186"/>
    <cellStyle name="Обычный 5 3 3" xfId="319"/>
    <cellStyle name="Обычный 5 4" xfId="120"/>
    <cellStyle name="Обычный 5 5" xfId="221"/>
    <cellStyle name="Обычный 5 6" xfId="253"/>
    <cellStyle name="Процентный 2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FEC6"/>
      <color rgb="FFD8F91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диаграмма!$G$28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3.7301775213218216E-2"/>
                  <c:y val="-3.7649627781513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002498713863517E-2"/>
                  <c:y val="4.1033470554535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714514470242777E-2"/>
                  <c:y val="-4.1817310458820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01461736729588E-2"/>
                  <c:y val="-3.8828040630946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6839518851490278E-2"/>
                  <c:y val="-4.354492234056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9468088872378936E-2"/>
                  <c:y val="-5.62968331686622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407219349486196E-2"/>
                  <c:y val="-3.452366272755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1984514809384475E-2"/>
                  <c:y val="-4.0598182713144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059210131312851E-2"/>
                  <c:y val="4.444895083122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диаграмма!$AU$27:$BA$27</c:f>
              <c:strCache>
                <c:ptCount val="7"/>
                <c:pt idx="0">
                  <c:v>4 кв. 2014</c:v>
                </c:pt>
                <c:pt idx="1">
                  <c:v>1 кв. 2015</c:v>
                </c:pt>
                <c:pt idx="2">
                  <c:v>2 кв. 2015</c:v>
                </c:pt>
                <c:pt idx="3">
                  <c:v>3 кв. 2015</c:v>
                </c:pt>
                <c:pt idx="4">
                  <c:v>4 кв. 2015</c:v>
                </c:pt>
                <c:pt idx="5">
                  <c:v>1 кв. 2016</c:v>
                </c:pt>
                <c:pt idx="6">
                  <c:v>2 кв. 2016</c:v>
                </c:pt>
              </c:strCache>
            </c:strRef>
          </c:cat>
          <c:val>
            <c:numRef>
              <c:f>диаграмма!$AU$28:$BA$28</c:f>
              <c:numCache>
                <c:formatCode>#,##0</c:formatCode>
                <c:ptCount val="7"/>
                <c:pt idx="0">
                  <c:v>3268</c:v>
                </c:pt>
                <c:pt idx="1">
                  <c:v>2336</c:v>
                </c:pt>
                <c:pt idx="2">
                  <c:v>3474</c:v>
                </c:pt>
                <c:pt idx="3">
                  <c:v>3157</c:v>
                </c:pt>
                <c:pt idx="4">
                  <c:v>3619</c:v>
                </c:pt>
                <c:pt idx="5">
                  <c:v>2842</c:v>
                </c:pt>
                <c:pt idx="6">
                  <c:v>3131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диаграмма!$G$29</c:f>
              <c:strCache>
                <c:ptCount val="1"/>
                <c:pt idx="0">
                  <c:v>Выбыло</c:v>
                </c:pt>
              </c:strCache>
            </c:strRef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6869542891941035E-2"/>
                  <c:y val="-3.7728888287207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09166073212548E-2"/>
                  <c:y val="2.98078537552175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501359038721515E-2"/>
                  <c:y val="3.4796430761877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353992784107451E-2"/>
                  <c:y val="-3.3993819907079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3143570535681033E-2"/>
                  <c:y val="3.9672297545290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300304029342764E-2"/>
                  <c:y val="4.0723183014383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789251530606082E-2"/>
                  <c:y val="3.7065333773206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556917829811273E-2"/>
                  <c:y val="-3.8608209324073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8409744339460502E-2"/>
                  <c:y val="3.4957758168608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диаграмма!$AU$27:$BA$27</c:f>
              <c:strCache>
                <c:ptCount val="7"/>
                <c:pt idx="0">
                  <c:v>4 кв. 2014</c:v>
                </c:pt>
                <c:pt idx="1">
                  <c:v>1 кв. 2015</c:v>
                </c:pt>
                <c:pt idx="2">
                  <c:v>2 кв. 2015</c:v>
                </c:pt>
                <c:pt idx="3">
                  <c:v>3 кв. 2015</c:v>
                </c:pt>
                <c:pt idx="4">
                  <c:v>4 кв. 2015</c:v>
                </c:pt>
                <c:pt idx="5">
                  <c:v>1 кв. 2016</c:v>
                </c:pt>
                <c:pt idx="6">
                  <c:v>2 кв. 2016</c:v>
                </c:pt>
              </c:strCache>
            </c:strRef>
          </c:cat>
          <c:val>
            <c:numRef>
              <c:f>диаграмма!$AU$29:$BA$29</c:f>
              <c:numCache>
                <c:formatCode>#,##0</c:formatCode>
                <c:ptCount val="7"/>
                <c:pt idx="0">
                  <c:v>3870</c:v>
                </c:pt>
                <c:pt idx="1">
                  <c:v>2735</c:v>
                </c:pt>
                <c:pt idx="2">
                  <c:v>3111</c:v>
                </c:pt>
                <c:pt idx="3">
                  <c:v>3845</c:v>
                </c:pt>
                <c:pt idx="4">
                  <c:v>3435</c:v>
                </c:pt>
                <c:pt idx="5">
                  <c:v>2684</c:v>
                </c:pt>
                <c:pt idx="6">
                  <c:v>3045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266992"/>
        <c:axId val="138267552"/>
      </c:lineChart>
      <c:catAx>
        <c:axId val="13826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138267552"/>
        <c:crosses val="autoZero"/>
        <c:auto val="1"/>
        <c:lblAlgn val="ctr"/>
        <c:lblOffset val="100"/>
        <c:noMultiLvlLbl val="0"/>
      </c:catAx>
      <c:valAx>
        <c:axId val="138267552"/>
        <c:scaling>
          <c:orientation val="minMax"/>
          <c:min val="1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1382669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26598000742182332"/>
          <c:h val="5.0132394048925652E-2"/>
        </c:manualLayout>
      </c:layout>
      <c:overlay val="0"/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0368181956263E-2"/>
                  <c:y val="3.8287906319402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869034414210137E-2"/>
                  <c:y val="4.2207367922839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365448879180945E-2"/>
                  <c:y val="4.2666666666666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085578444626514E-2"/>
                  <c:y val="-4.82507579975467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2973649339856546E-2"/>
                  <c:y val="-3.9554513777930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266042626814291E-2"/>
                  <c:y val="-5.2626608376902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239287027117544E-2"/>
                  <c:y val="-3.97922630989992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003821568895751E-2"/>
                  <c:y val="-4.4841936943210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530665748774127E-2"/>
                  <c:y val="-3.9135844361497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871401230081476E-2"/>
                  <c:y val="2.8839935174658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589444792945886E-2"/>
                  <c:y val="4.0148199973871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1596471290697016E-2"/>
                  <c:y val="4.5061386489249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734.14</c:v>
                </c:pt>
                <c:pt idx="1">
                  <c:v>728.55</c:v>
                </c:pt>
                <c:pt idx="2">
                  <c:v>773.07</c:v>
                </c:pt>
                <c:pt idx="3">
                  <c:v>792.33</c:v>
                </c:pt>
                <c:pt idx="4">
                  <c:v>821.05</c:v>
                </c:pt>
                <c:pt idx="5">
                  <c:v>832.19</c:v>
                </c:pt>
                <c:pt idx="6">
                  <c:v>871.36</c:v>
                </c:pt>
                <c:pt idx="7">
                  <c:v>875.32</c:v>
                </c:pt>
                <c:pt idx="8">
                  <c:v>841.88</c:v>
                </c:pt>
                <c:pt idx="9">
                  <c:v>778.24</c:v>
                </c:pt>
                <c:pt idx="10">
                  <c:v>780.75</c:v>
                </c:pt>
                <c:pt idx="11">
                  <c:v>805.52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42888972952136E-2"/>
                  <c:y val="-3.2585772932229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910655445954916E-2"/>
                  <c:y val="2.7773605222424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905920595276659E-2"/>
                  <c:y val="-4.4162348194587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412089274210684E-2"/>
                  <c:y val="3.9413676131615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173935169111028E-2"/>
                  <c:y val="4.5110874642964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282952344022634E-2"/>
                  <c:y val="3.175655567671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8582592618028866E-2"/>
                  <c:y val="-5.3783277090363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494015748311347E-2"/>
                  <c:y val="-3.2284996129266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335254928233409E-2"/>
                  <c:y val="-4.1667071555127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819956050649241E-2"/>
                  <c:y val="-3.80972696714227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4031511256798827E-2"/>
                  <c:y val="-3.9861721041528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2118754831593618E-2"/>
                  <c:y val="-4.6238912443636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784.33</c:v>
                </c:pt>
                <c:pt idx="1">
                  <c:v>785.55</c:v>
                </c:pt>
                <c:pt idx="2">
                  <c:v>786.32</c:v>
                </c:pt>
                <c:pt idx="3">
                  <c:v>768.8</c:v>
                </c:pt>
                <c:pt idx="4">
                  <c:v>784.42</c:v>
                </c:pt>
                <c:pt idx="5">
                  <c:v>726.77</c:v>
                </c:pt>
                <c:pt idx="6">
                  <c:v>642.57000000000005</c:v>
                </c:pt>
                <c:pt idx="7">
                  <c:v>595.4</c:v>
                </c:pt>
                <c:pt idx="8">
                  <c:v>608.5</c:v>
                </c:pt>
                <c:pt idx="9">
                  <c:v>691.5</c:v>
                </c:pt>
                <c:pt idx="10">
                  <c:v>574.04999999999995</c:v>
                </c:pt>
                <c:pt idx="11">
                  <c:v>552.04999999999995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759860538551873E-2"/>
                  <c:y val="3.8249363347949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731928934800682E-2"/>
                  <c:y val="4.0178068650509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121557938357685E-2"/>
                  <c:y val="4.3684903023485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487526811402332E-2"/>
                  <c:y val="4.12937643937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52702553813839E-2"/>
                  <c:y val="3.9100348635957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2657761240299066E-2"/>
                  <c:y val="3.87355216961516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361857123218869E-2"/>
                  <c:y val="5.06734839963185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402631293682476E-2"/>
                  <c:y val="3.9626703635682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875995820353388E-2"/>
                  <c:y val="5.1600065214034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106246456985369E-2"/>
                  <c:y val="4.1953732585747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735712783355296E-2"/>
                  <c:y val="-4.764869775893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499.9</c:v>
                </c:pt>
                <c:pt idx="1">
                  <c:v>505.57</c:v>
                </c:pt>
                <c:pt idx="2">
                  <c:v>567.38</c:v>
                </c:pt>
                <c:pt idx="3">
                  <c:v>574.33000000000004</c:v>
                </c:pt>
                <c:pt idx="4">
                  <c:v>576.75</c:v>
                </c:pt>
                <c:pt idx="5">
                  <c:v>553.09</c:v>
                </c:pt>
                <c:pt idx="6">
                  <c:v>646.14</c:v>
                </c:pt>
                <c:pt idx="7">
                  <c:v>700.09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6045040"/>
        <c:axId val="206045600"/>
      </c:lineChart>
      <c:catAx>
        <c:axId val="20604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604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045600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6045040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6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505210699255334E-2"/>
                  <c:y val="-3.50989789321321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72119660233653E-2"/>
                  <c:y val="-2.8942474064522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8974081720308473E-2"/>
                  <c:y val="-5.2306105729339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273395562421457E-2"/>
                  <c:y val="-3.4515548971210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98898647657392E-2"/>
                  <c:y val="-5.24576561767931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077313167924108E-2"/>
                  <c:y val="-4.1043963443761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981118277043758E-2"/>
                  <c:y val="-3.7205421568854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0886531458152173E-2"/>
                  <c:y val="-4.19543446833314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28079986118134E-2"/>
                  <c:y val="-4.8523241157123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08810761165591E-2"/>
                  <c:y val="-4.52925845883845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7068683920851622E-2"/>
                  <c:y val="-3.9080107236123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090240822962067E-2"/>
                  <c:y val="-3.245150069547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1423.18</c:v>
                </c:pt>
                <c:pt idx="1">
                  <c:v>1410.5</c:v>
                </c:pt>
                <c:pt idx="2">
                  <c:v>1451.62</c:v>
                </c:pt>
                <c:pt idx="3">
                  <c:v>1431.5</c:v>
                </c:pt>
                <c:pt idx="4">
                  <c:v>1455.89</c:v>
                </c:pt>
                <c:pt idx="5">
                  <c:v>1452.57</c:v>
                </c:pt>
                <c:pt idx="6">
                  <c:v>1492.48</c:v>
                </c:pt>
                <c:pt idx="7">
                  <c:v>1447.64</c:v>
                </c:pt>
                <c:pt idx="8">
                  <c:v>1362.29</c:v>
                </c:pt>
                <c:pt idx="9">
                  <c:v>1259.3399999999999</c:v>
                </c:pt>
                <c:pt idx="10">
                  <c:v>1208.8499999999999</c:v>
                </c:pt>
                <c:pt idx="11">
                  <c:v>1215.67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53360353083214E-2"/>
                  <c:y val="-3.0302760626199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169209316497545E-2"/>
                  <c:y val="-4.098898809586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448639379854156E-2"/>
                  <c:y val="-3.3743026811135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90441071333244E-2"/>
                  <c:y val="-3.6246904019881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9769384489243505E-2"/>
                  <c:y val="-3.0963483743079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322948860792555E-2"/>
                  <c:y val="-4.415601807279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2832174150189843E-2"/>
                  <c:y val="-2.05108049739099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681436581458951E-2"/>
                  <c:y val="-3.55345918567042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1056997787884059E-2"/>
                  <c:y val="-5.03219082811286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655357931147238E-2"/>
                  <c:y val="-4.19617098017099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235727260559261E-2"/>
                  <c:y val="-3.9694831580785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3672552677480434E-2"/>
                  <c:y val="-3.7980600278191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1243.48</c:v>
                </c:pt>
                <c:pt idx="1">
                  <c:v>1197.5999999999999</c:v>
                </c:pt>
                <c:pt idx="2">
                  <c:v>1138.6400000000001</c:v>
                </c:pt>
                <c:pt idx="3">
                  <c:v>1150.0999999999999</c:v>
                </c:pt>
                <c:pt idx="4">
                  <c:v>1140.26</c:v>
                </c:pt>
                <c:pt idx="5">
                  <c:v>1088.77</c:v>
                </c:pt>
                <c:pt idx="6">
                  <c:v>1014.09</c:v>
                </c:pt>
                <c:pt idx="7">
                  <c:v>983.15</c:v>
                </c:pt>
                <c:pt idx="8">
                  <c:v>965.36</c:v>
                </c:pt>
                <c:pt idx="9">
                  <c:v>977.09</c:v>
                </c:pt>
                <c:pt idx="10">
                  <c:v>883.52</c:v>
                </c:pt>
                <c:pt idx="11">
                  <c:v>859.9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239291818601233E-2"/>
                  <c:y val="-3.9490277476043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714171851907319E-2"/>
                  <c:y val="-3.7250483551803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233031880335849E-2"/>
                  <c:y val="-4.0069757630442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4001759481375975E-2"/>
                  <c:y val="-3.2132694474922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1475688057193504E-2"/>
                  <c:y val="-3.1100533101922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277189879828515E-2"/>
                  <c:y val="-3.4222065352757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814673719670241E-2"/>
                  <c:y val="-3.58674160619190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0174795595362344E-2"/>
                  <c:y val="-3.04648257885799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1235444448959152E-2"/>
                  <c:y val="-4.1832674612388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6666785869721642E-2"/>
                  <c:y val="-4.0693234310987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285004470183446E-2"/>
                  <c:y val="-3.56192697200060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494844094393652E-2"/>
                  <c:y val="-4.0471036589355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853.85</c:v>
                </c:pt>
                <c:pt idx="1">
                  <c:v>920.24</c:v>
                </c:pt>
                <c:pt idx="2">
                  <c:v>968.43</c:v>
                </c:pt>
                <c:pt idx="3">
                  <c:v>994.19</c:v>
                </c:pt>
                <c:pt idx="4">
                  <c:v>1033.7</c:v>
                </c:pt>
                <c:pt idx="5">
                  <c:v>984.14</c:v>
                </c:pt>
                <c:pt idx="6">
                  <c:v>1085.76</c:v>
                </c:pt>
                <c:pt idx="7">
                  <c:v>1123.77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049520"/>
        <c:axId val="206050080"/>
      </c:lineChart>
      <c:catAx>
        <c:axId val="20604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605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050080"/>
        <c:scaling>
          <c:orientation val="minMax"/>
          <c:min val="8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6049520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3884321898456E-2"/>
                  <c:y val="-3.9545972033806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704247069858652E-2"/>
                  <c:y val="-2.9435478023812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883343915781676E-2"/>
                  <c:y val="-4.3854230107280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328480104814337E-2"/>
                  <c:y val="-4.4136463473206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896928809432278E-2"/>
                  <c:y val="-5.1381233193154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522227725442475E-2"/>
                  <c:y val="-4.332675371337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7051269846775809E-2"/>
                  <c:y val="-4.3711557812311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889162955725593E-2"/>
                  <c:y val="-4.38437446571534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8499694683667608E-2"/>
                  <c:y val="-4.6579066266363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19.91</c:v>
                </c:pt>
                <c:pt idx="1">
                  <c:v>20.83</c:v>
                </c:pt>
                <c:pt idx="2">
                  <c:v>20.74</c:v>
                </c:pt>
                <c:pt idx="3">
                  <c:v>19.71</c:v>
                </c:pt>
                <c:pt idx="4">
                  <c:v>19.36</c:v>
                </c:pt>
                <c:pt idx="5">
                  <c:v>19.79</c:v>
                </c:pt>
                <c:pt idx="6">
                  <c:v>20.93</c:v>
                </c:pt>
                <c:pt idx="7">
                  <c:v>19.8</c:v>
                </c:pt>
                <c:pt idx="8">
                  <c:v>18.48</c:v>
                </c:pt>
                <c:pt idx="9">
                  <c:v>17.170000000000002</c:v>
                </c:pt>
                <c:pt idx="10">
                  <c:v>15.97</c:v>
                </c:pt>
                <c:pt idx="11">
                  <c:v>16.239999999999998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75797614716402E-2"/>
                  <c:y val="-5.3584174686861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405607835606011E-2"/>
                  <c:y val="-3.6440886878090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2298605834397954E-2"/>
                  <c:y val="-2.8650396600977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102381979239009E-2"/>
                  <c:y val="-4.0816653457917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081820094670592E-2"/>
                  <c:y val="4.654488883699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0399757073848968E-2"/>
                  <c:y val="4.6389783744579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718560079715289E-2"/>
                  <c:y val="-4.620774935791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22252060132748E-2"/>
                  <c:y val="-4.3574115816807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8757247782108343E-2"/>
                  <c:y val="-4.2727918006110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546815012995411E-2"/>
                  <c:y val="-3.2780946007074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4007422782272754E-2"/>
                  <c:y val="-3.60559537021071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4942267742617645E-2"/>
                  <c:y val="-3.1881008120183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17.100000000000001</c:v>
                </c:pt>
                <c:pt idx="1">
                  <c:v>16.84</c:v>
                </c:pt>
                <c:pt idx="2">
                  <c:v>16.22</c:v>
                </c:pt>
                <c:pt idx="3">
                  <c:v>16.34</c:v>
                </c:pt>
                <c:pt idx="4">
                  <c:v>16.8</c:v>
                </c:pt>
                <c:pt idx="5">
                  <c:v>16.100000000000001</c:v>
                </c:pt>
                <c:pt idx="6">
                  <c:v>15.07</c:v>
                </c:pt>
                <c:pt idx="7">
                  <c:v>14.94</c:v>
                </c:pt>
                <c:pt idx="8">
                  <c:v>14.79</c:v>
                </c:pt>
                <c:pt idx="9">
                  <c:v>15.71</c:v>
                </c:pt>
                <c:pt idx="10">
                  <c:v>14.51</c:v>
                </c:pt>
                <c:pt idx="11">
                  <c:v>14.05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9511746163662E-2"/>
                  <c:y val="2.97223764075278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116896359036983E-2"/>
                  <c:y val="4.3742831109434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939864373685889E-2"/>
                  <c:y val="4.5995921375079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2805539896886081E-2"/>
                  <c:y val="4.49049574666400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345916642610328E-2"/>
                  <c:y val="-4.7515021812016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7114769129523453E-2"/>
                  <c:y val="-3.7218267309975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2617246857087927E-2"/>
                  <c:y val="3.0765592672684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4271412756776233E-2"/>
                  <c:y val="4.5446706315173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3447502074718291E-2"/>
                  <c:y val="-2.9253838774369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8249599717092049E-2"/>
                  <c:y val="3.5231437389413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585887025410896E-2"/>
                  <c:y val="2.631087142639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523710850994767E-2"/>
                  <c:y val="4.533231384923682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14.02</c:v>
                </c:pt>
                <c:pt idx="1">
                  <c:v>15.07</c:v>
                </c:pt>
                <c:pt idx="2">
                  <c:v>15.42</c:v>
                </c:pt>
                <c:pt idx="3">
                  <c:v>16.260000000000002</c:v>
                </c:pt>
                <c:pt idx="4">
                  <c:v>16.89</c:v>
                </c:pt>
                <c:pt idx="5">
                  <c:v>17.18</c:v>
                </c:pt>
                <c:pt idx="6">
                  <c:v>19.920000000000002</c:v>
                </c:pt>
                <c:pt idx="7">
                  <c:v>19.64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6349280"/>
        <c:axId val="206349840"/>
      </c:lineChart>
      <c:catAx>
        <c:axId val="20634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6349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349840"/>
        <c:scaling>
          <c:orientation val="minMax"/>
          <c:max val="25"/>
          <c:min val="13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6349280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15705627307741E-2"/>
                  <c:y val="3.5504347757117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635100017183682E-2"/>
                  <c:y val="-3.110750481446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7961137528783769E-2"/>
                  <c:y val="-3.800130770006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976576598869835E-2"/>
                  <c:y val="-4.0754439629759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23778322572032E-2"/>
                  <c:y val="-3.8638328473116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634224996862625E-2"/>
                  <c:y val="-4.1496294690422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0401510158143222E-2"/>
                  <c:y val="3.4529868478024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762735546407566E-2"/>
                  <c:y val="-2.5438014387652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2115706511076272E-2"/>
                  <c:y val="-3.5928416009898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066513638526486E-2"/>
                  <c:y val="-4.3850453639233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432274293659051E-2"/>
                  <c:y val="-3.8573588552749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8971878080296536E-2"/>
                  <c:y val="-3.124295106676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1244.8</c:v>
                </c:pt>
                <c:pt idx="1">
                  <c:v>1300.98</c:v>
                </c:pt>
                <c:pt idx="2">
                  <c:v>1336.08</c:v>
                </c:pt>
                <c:pt idx="3">
                  <c:v>1299</c:v>
                </c:pt>
                <c:pt idx="4">
                  <c:v>1286.69</c:v>
                </c:pt>
                <c:pt idx="5">
                  <c:v>1279.0999999999999</c:v>
                </c:pt>
                <c:pt idx="6">
                  <c:v>1311.11</c:v>
                </c:pt>
                <c:pt idx="7">
                  <c:v>1295.94</c:v>
                </c:pt>
                <c:pt idx="8">
                  <c:v>1239.75</c:v>
                </c:pt>
                <c:pt idx="9">
                  <c:v>1221.27</c:v>
                </c:pt>
                <c:pt idx="10">
                  <c:v>1176.3</c:v>
                </c:pt>
                <c:pt idx="11">
                  <c:v>1200.94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80425764327225E-2"/>
                  <c:y val="-3.745786416596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330218680627586E-2"/>
                  <c:y val="3.7678296214950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0770403451208463E-2"/>
                  <c:y val="3.5819833189702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9810842856405765E-2"/>
                  <c:y val="2.9759412138114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4732129354117647E-2"/>
                  <c:y val="3.9605117700483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1230342778462208E-2"/>
                  <c:y val="3.6149439114215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87737976771029E-2"/>
                  <c:y val="4.9729140944530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477940253712374E-2"/>
                  <c:y val="4.145743057997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528725128544233E-2"/>
                  <c:y val="5.0149772235162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9090628695257167E-2"/>
                  <c:y val="3.0103293931646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2112527300324739E-2"/>
                  <c:y val="3.34370561147417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1251.8499999999999</c:v>
                </c:pt>
                <c:pt idx="1">
                  <c:v>1227.19</c:v>
                </c:pt>
                <c:pt idx="2">
                  <c:v>1178.6300000000001</c:v>
                </c:pt>
                <c:pt idx="3">
                  <c:v>1197.9100000000001</c:v>
                </c:pt>
                <c:pt idx="4">
                  <c:v>1199.05</c:v>
                </c:pt>
                <c:pt idx="5">
                  <c:v>1181.5</c:v>
                </c:pt>
                <c:pt idx="6">
                  <c:v>1130.04</c:v>
                </c:pt>
                <c:pt idx="7">
                  <c:v>1117.48</c:v>
                </c:pt>
                <c:pt idx="8">
                  <c:v>1124.53</c:v>
                </c:pt>
                <c:pt idx="9">
                  <c:v>1159.25</c:v>
                </c:pt>
                <c:pt idx="10">
                  <c:v>1085.7</c:v>
                </c:pt>
                <c:pt idx="11">
                  <c:v>1068.1400000000001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959199058256251E-2"/>
                  <c:y val="3.6826520657464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120459068945404E-2"/>
                  <c:y val="4.24393847008025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5442382509829418E-2"/>
                  <c:y val="-3.5627542406379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3988219136892569E-2"/>
                  <c:y val="-3.800886937976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4385194147193031E-2"/>
                  <c:y val="3.2512536080612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9492001235135655E-2"/>
                  <c:y val="3.9132818793690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596855988869708E-2"/>
                  <c:y val="-4.4817880833827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0026816184503211E-2"/>
                  <c:y val="-3.5377203050194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9570608822406305E-2"/>
                  <c:y val="4.8613861386138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2309149912086924E-2"/>
                  <c:y val="3.9887996673683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349856872512752E-2"/>
                  <c:y val="3.884408229439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450707652208481E-2"/>
                  <c:y val="4.8270873767033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1097.3800000000001</c:v>
                </c:pt>
                <c:pt idx="1">
                  <c:v>1199.9100000000001</c:v>
                </c:pt>
                <c:pt idx="2">
                  <c:v>1246.3399999999999</c:v>
                </c:pt>
                <c:pt idx="3">
                  <c:v>1242.26</c:v>
                </c:pt>
                <c:pt idx="4">
                  <c:v>1259.4000000000001</c:v>
                </c:pt>
                <c:pt idx="5">
                  <c:v>1276.4000000000001</c:v>
                </c:pt>
                <c:pt idx="6">
                  <c:v>1337.33</c:v>
                </c:pt>
                <c:pt idx="7">
                  <c:v>1341.09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6353760"/>
        <c:axId val="206354320"/>
      </c:lineChart>
      <c:catAx>
        <c:axId val="20635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635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354320"/>
        <c:scaling>
          <c:orientation val="minMax"/>
          <c:max val="1400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6353760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4562528"/>
        <c:axId val="204563088"/>
        <c:axId val="0"/>
      </c:bar3DChart>
      <c:catAx>
        <c:axId val="20456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4563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563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45625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4565888"/>
        <c:axId val="204566448"/>
        <c:axId val="0"/>
      </c:bar3DChart>
      <c:catAx>
        <c:axId val="20456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4566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566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4565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7626096"/>
        <c:axId val="207626656"/>
        <c:axId val="0"/>
      </c:bar3DChart>
      <c:catAx>
        <c:axId val="20762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762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626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7626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7629456"/>
        <c:axId val="207630016"/>
        <c:axId val="0"/>
      </c:bar3DChart>
      <c:catAx>
        <c:axId val="20762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7630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630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76294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7632816"/>
        <c:axId val="208504144"/>
        <c:axId val="0"/>
      </c:bar3DChart>
      <c:catAx>
        <c:axId val="20763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8504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504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7632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8506944"/>
        <c:axId val="208507504"/>
        <c:axId val="0"/>
      </c:bar3DChart>
      <c:catAx>
        <c:axId val="20850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850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507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8506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01.09.2016г.</a:t>
            </a:r>
          </a:p>
        </c:rich>
      </c:tx>
      <c:layout>
        <c:manualLayout>
          <c:xMode val="edge"/>
          <c:yMode val="edge"/>
          <c:x val="0.28460266135415524"/>
          <c:y val="3.292045900714481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профессиональное</a:t>
                    </a:r>
                    <a:r>
                      <a:rPr lang="ru-RU" baseline="0"/>
                      <a:t> </a:t>
                    </a:r>
                    <a:r>
                      <a:rPr lang="ru-RU"/>
                      <a:t>образование - 23,6%
(2015г. - 24,8%)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- 31,6%
(2015г. - 31,1%)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796741402299615E-2"/>
                  <c:y val="-2.039477558249335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общее образование - 28,9%</a:t>
                    </a:r>
                  </a:p>
                  <a:p>
                    <a:pPr>
                      <a:defRPr/>
                    </a:pPr>
                    <a:r>
                      <a:rPr lang="ru-RU"/>
                      <a:t>(2015г. - 27,6%)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06900526180085"/>
                      <c:h val="0.18934277675349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5.6342453377182668E-2"/>
                  <c:y val="-0.1281269854956089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- 15,0%
(2015г. - 15,3%)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89351671889236"/>
                      <c:h val="0.1328626870969149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-0,9%
(2015г. - 1,2%)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23.6</c:v>
                </c:pt>
                <c:pt idx="1">
                  <c:v>31.6</c:v>
                </c:pt>
                <c:pt idx="2">
                  <c:v>28.9</c:v>
                </c:pt>
                <c:pt idx="3">
                  <c:v>15</c:v>
                </c:pt>
                <c:pt idx="4">
                  <c:v>0.9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3492"/>
          <c:y val="9.3243871127756547E-2"/>
          <c:w val="0.76275027147825791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01.09.2015г.</c:v>
                </c:pt>
                <c:pt idx="1">
                  <c:v>на 01.09.2016г.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41.2</c:v>
                </c:pt>
                <c:pt idx="1">
                  <c:v>44.2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01.09.2015г.</c:v>
                </c:pt>
                <c:pt idx="1">
                  <c:v>на 01.09.2016г.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58.8</c:v>
                </c:pt>
                <c:pt idx="1">
                  <c:v>55.8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3917136"/>
        <c:axId val="203917696"/>
        <c:axId val="0"/>
      </c:bar3DChart>
      <c:catAx>
        <c:axId val="203917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03917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3917696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03917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01.09.2015г.</c:v>
                </c:pt>
                <c:pt idx="1">
                  <c:v>на 01.09.2016г.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35.4</c:v>
                </c:pt>
                <c:pt idx="1">
                  <c:v>33.4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01.09.2015г.</c:v>
                </c:pt>
                <c:pt idx="1">
                  <c:v>на 01.09.2016г.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31.8</c:v>
                </c:pt>
                <c:pt idx="1">
                  <c:v>33.6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01.09.2015г.</c:v>
                </c:pt>
                <c:pt idx="1">
                  <c:v>на 01.09.2016г.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32.799999999999997</c:v>
                </c:pt>
                <c:pt idx="1">
                  <c:v>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3921616"/>
        <c:axId val="203922176"/>
        <c:axId val="0"/>
      </c:bar3DChart>
      <c:catAx>
        <c:axId val="203921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0392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922176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03921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3442549408225943"/>
          <c:h val="0.80876097228367971"/>
        </c:manualLayout>
      </c:layout>
      <c:barChart>
        <c:barDir val="bar"/>
        <c:grouping val="clustered"/>
        <c:varyColors val="0"/>
        <c:ser>
          <c:idx val="0"/>
          <c:order val="0"/>
          <c:tx>
            <c:v>2016 август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3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диаграмма!$B$75:$B$83</c:f>
              <c:numCache>
                <c:formatCode>0.00</c:formatCode>
                <c:ptCount val="8"/>
                <c:pt idx="0">
                  <c:v>3715.03</c:v>
                </c:pt>
                <c:pt idx="1">
                  <c:v>4225.62</c:v>
                </c:pt>
                <c:pt idx="2">
                  <c:v>5490.22</c:v>
                </c:pt>
                <c:pt idx="3">
                  <c:v>5558.86</c:v>
                </c:pt>
                <c:pt idx="4">
                  <c:v>5826.4</c:v>
                </c:pt>
                <c:pt idx="5">
                  <c:v>6483.22</c:v>
                </c:pt>
                <c:pt idx="6">
                  <c:v>6504.1</c:v>
                </c:pt>
                <c:pt idx="7">
                  <c:v>9369.75</c:v>
                </c:pt>
              </c:numCache>
            </c:numRef>
          </c:val>
        </c:ser>
        <c:ser>
          <c:idx val="1"/>
          <c:order val="1"/>
          <c:tx>
            <c:v>2015 август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3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диаграмма!$C$75:$C$83</c:f>
              <c:numCache>
                <c:formatCode>0.00</c:formatCode>
                <c:ptCount val="8"/>
                <c:pt idx="0">
                  <c:v>3583.85</c:v>
                </c:pt>
                <c:pt idx="1">
                  <c:v>4125.17</c:v>
                </c:pt>
                <c:pt idx="2">
                  <c:v>5415.38</c:v>
                </c:pt>
                <c:pt idx="3">
                  <c:v>5366.1</c:v>
                </c:pt>
                <c:pt idx="4">
                  <c:v>5652.44</c:v>
                </c:pt>
                <c:pt idx="5">
                  <c:v>5671.19</c:v>
                </c:pt>
                <c:pt idx="6">
                  <c:v>6328.69</c:v>
                </c:pt>
                <c:pt idx="7">
                  <c:v>8327.24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203296368"/>
        <c:axId val="203296928"/>
      </c:barChart>
      <c:catAx>
        <c:axId val="203296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0329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296928"/>
        <c:scaling>
          <c:orientation val="minMax"/>
          <c:max val="9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 Cyr"/>
                    <a:cs typeface="Times New Roman" pitchFamily="18" charset="0"/>
                  </a:defRPr>
                </a:pPr>
                <a:r>
                  <a:rPr lang="ru-RU" sz="1400">
                    <a:latin typeface="Times New Roman" pitchFamily="18" charset="0"/>
                    <a:cs typeface="Times New Roman" pitchFamily="18" charset="0"/>
                  </a:rPr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032963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4834144"/>
        <c:axId val="204517520"/>
        <c:axId val="0"/>
      </c:bar3DChart>
      <c:catAx>
        <c:axId val="20483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451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517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4834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42430383224996E-2"/>
                  <c:y val="-2.514399985716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666081591764128E-2"/>
                  <c:y val="-3.6372114941639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515370463909808E-2"/>
                  <c:y val="-3.0120308208459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156953240746213E-2"/>
                  <c:y val="-3.4107605687297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446261236225542E-2"/>
                  <c:y val="-3.0091470812687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425421532671062E-2"/>
                  <c:y val="-3.5997791477494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561043471797304E-2"/>
                  <c:y val="-3.3861854807229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889798126379367E-2"/>
                  <c:y val="-3.3651650686521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4428386325127206E-2"/>
                  <c:y val="-3.7142003073644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7380018819252398E-2"/>
                  <c:y val="-2.2957661779548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588211444605808E-2"/>
                  <c:y val="-2.5601417955850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6345941490138165E-2"/>
                  <c:y val="-3.0249790204795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7294.3281818181822</c:v>
                </c:pt>
                <c:pt idx="1">
                  <c:v>7151.58</c:v>
                </c:pt>
                <c:pt idx="2">
                  <c:v>6667.56</c:v>
                </c:pt>
                <c:pt idx="3">
                  <c:v>6670.24</c:v>
                </c:pt>
                <c:pt idx="4">
                  <c:v>6883.15</c:v>
                </c:pt>
                <c:pt idx="5">
                  <c:v>6805.8</c:v>
                </c:pt>
                <c:pt idx="6">
                  <c:v>7104.02</c:v>
                </c:pt>
                <c:pt idx="7">
                  <c:v>7000.1750000000002</c:v>
                </c:pt>
                <c:pt idx="8">
                  <c:v>6871.8286363636362</c:v>
                </c:pt>
                <c:pt idx="9">
                  <c:v>6738.73</c:v>
                </c:pt>
                <c:pt idx="10">
                  <c:v>6700.67</c:v>
                </c:pt>
                <c:pt idx="11">
                  <c:v>6422.23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437882107688678E-2"/>
                  <c:y val="-5.246506982518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66201839273908E-2"/>
                  <c:y val="-3.7793133001231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1359395351273E-2"/>
                  <c:y val="-3.4118859305159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850412282911812E-2"/>
                  <c:y val="-2.6036097339684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087178412932176E-2"/>
                  <c:y val="-3.5343674939248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5462145476090235E-2"/>
                  <c:y val="-3.2056564358026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428984351639586E-2"/>
                  <c:y val="-3.54826571198476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655557000880272E-2"/>
                  <c:y val="-2.5898372797192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6861475774013552E-2"/>
                  <c:y val="-2.5554996782168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4169275289848582E-2"/>
                  <c:y val="-3.40302370644937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6074749935382854E-2"/>
                  <c:y val="-3.42496826128087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5815.07</c:v>
                </c:pt>
                <c:pt idx="1">
                  <c:v>5701.4874999999993</c:v>
                </c:pt>
                <c:pt idx="2">
                  <c:v>5925.4554545454539</c:v>
                </c:pt>
                <c:pt idx="3">
                  <c:v>6027.97</c:v>
                </c:pt>
                <c:pt idx="4">
                  <c:v>6300.0776315789481</c:v>
                </c:pt>
                <c:pt idx="5">
                  <c:v>5833.2168181818179</c:v>
                </c:pt>
                <c:pt idx="6">
                  <c:v>5456.2165217391303</c:v>
                </c:pt>
                <c:pt idx="7">
                  <c:v>5088.5600000000004</c:v>
                </c:pt>
                <c:pt idx="8">
                  <c:v>5207.3204545454546</c:v>
                </c:pt>
                <c:pt idx="9">
                  <c:v>5221.8100000000004</c:v>
                </c:pt>
                <c:pt idx="10">
                  <c:v>4807.6290476190479</c:v>
                </c:pt>
                <c:pt idx="11">
                  <c:v>4628.5949999999993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64562198980652E-2"/>
                  <c:y val="3.0120870889352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620462642770386E-2"/>
                  <c:y val="-3.2600324244864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552704887430801E-2"/>
                  <c:y val="-3.4265297007592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1576664603723182E-2"/>
                  <c:y val="-3.5375263277276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850913027766129E-2"/>
                  <c:y val="-2.2959981854120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322941074116495E-2"/>
                  <c:y val="-4.5225617454361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427768026529399E-2"/>
                  <c:y val="-3.1183493756000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3576435052463725E-3"/>
                  <c:y val="-1.1693352980274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386884298763362E-2"/>
                  <c:y val="-3.2476253107932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6232095103108895E-2"/>
                  <c:y val="-2.9200184277992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595664814586438E-2"/>
                  <c:y val="-4.2715638660397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58013470800608E-2"/>
                  <c:y val="-3.6754737948957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4462.3</c:v>
                </c:pt>
                <c:pt idx="1">
                  <c:v>4594.96</c:v>
                </c:pt>
                <c:pt idx="2">
                  <c:v>4947.04</c:v>
                </c:pt>
                <c:pt idx="3">
                  <c:v>4850.55</c:v>
                </c:pt>
                <c:pt idx="4">
                  <c:v>4707.8500000000004</c:v>
                </c:pt>
                <c:pt idx="5">
                  <c:v>4630.2700000000004</c:v>
                </c:pt>
                <c:pt idx="6">
                  <c:v>4855.357857142857</c:v>
                </c:pt>
                <c:pt idx="7">
                  <c:v>4757.8172727272722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4520880"/>
        <c:axId val="204521440"/>
      </c:lineChart>
      <c:catAx>
        <c:axId val="20452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4521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521440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4520880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1132156923749"/>
          <c:y val="0.15176495324414971"/>
          <c:w val="0.87087172218290065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48245233526544E-2"/>
                  <c:y val="3.24452594110668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768969257412051E-2"/>
                  <c:y val="3.2983096291045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6157748252171869E-2"/>
                  <c:y val="-3.3950413732530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6153228990470112E-2"/>
                  <c:y val="-2.5612894278626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3776780495042618E-2"/>
                  <c:y val="-9.698938317641830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094404134610816E-2"/>
                  <c:y val="-3.32645268656487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843414320228784E-2"/>
                  <c:y val="-2.949140946422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479975214111195E-2"/>
                  <c:y val="-2.5548422885495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191932524100515E-2"/>
                  <c:y val="-3.1708461099896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089583321936342E-2"/>
                  <c:y val="-3.983210317888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2592990114065114E-2"/>
                  <c:y val="-3.3049046951322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6517721390117961E-2"/>
                  <c:y val="-3.5740943340986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14076.37</c:v>
                </c:pt>
                <c:pt idx="1">
                  <c:v>14191.63</c:v>
                </c:pt>
                <c:pt idx="2">
                  <c:v>15656.79</c:v>
                </c:pt>
                <c:pt idx="3">
                  <c:v>17370.75</c:v>
                </c:pt>
                <c:pt idx="4">
                  <c:v>19434.38</c:v>
                </c:pt>
                <c:pt idx="5">
                  <c:v>18568.22</c:v>
                </c:pt>
                <c:pt idx="6">
                  <c:v>19046.737391304348</c:v>
                </c:pt>
                <c:pt idx="7">
                  <c:v>18572.375</c:v>
                </c:pt>
                <c:pt idx="8">
                  <c:v>18075.8</c:v>
                </c:pt>
                <c:pt idx="9">
                  <c:v>15765.33</c:v>
                </c:pt>
                <c:pt idx="10">
                  <c:v>15702.38</c:v>
                </c:pt>
                <c:pt idx="11">
                  <c:v>15914.29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32793881770949E-2"/>
                  <c:y val="-2.3810407260736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221139070104892E-2"/>
                  <c:y val="-2.6660461962802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952069540322902E-2"/>
                  <c:y val="-3.1831486817572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8200704054806488E-2"/>
                  <c:y val="-3.4573801562475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561143929612133E-2"/>
                  <c:y val="-4.3640476447293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598003752947713E-2"/>
                  <c:y val="-3.744762918551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356007475795528E-2"/>
                  <c:y val="-2.838590381681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094866639972374E-2"/>
                  <c:y val="-3.4450278705786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881833381879608E-2"/>
                  <c:y val="-2.5751452301339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312239620408702E-2"/>
                  <c:y val="-2.4851194970491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6585987993734801E-2"/>
                  <c:y val="-2.8686688136585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8121879164255481E-2"/>
                  <c:y val="-2.7244032852057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14766.91</c:v>
                </c:pt>
                <c:pt idx="1">
                  <c:v>14531.125</c:v>
                </c:pt>
                <c:pt idx="2">
                  <c:v>13742.160909090908</c:v>
                </c:pt>
                <c:pt idx="3">
                  <c:v>12779.75</c:v>
                </c:pt>
                <c:pt idx="4">
                  <c:v>13504.998684210526</c:v>
                </c:pt>
                <c:pt idx="5">
                  <c:v>12776.591363636364</c:v>
                </c:pt>
                <c:pt idx="6">
                  <c:v>11380.55</c:v>
                </c:pt>
                <c:pt idx="7">
                  <c:v>10338.75</c:v>
                </c:pt>
                <c:pt idx="8">
                  <c:v>9895.4599999999991</c:v>
                </c:pt>
                <c:pt idx="9">
                  <c:v>10341.370000000001</c:v>
                </c:pt>
                <c:pt idx="10">
                  <c:v>9228.5714285714275</c:v>
                </c:pt>
                <c:pt idx="11">
                  <c:v>8688.6914285714283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20018287865646E-2"/>
                  <c:y val="-3.2331232568531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566034392555619E-2"/>
                  <c:y val="-2.9817711142271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204480049124338E-2"/>
                  <c:y val="-4.2017000360044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074280544078019E-2"/>
                  <c:y val="-4.493360247777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287220896895319E-2"/>
                  <c:y val="-3.2583817433779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645390199620137E-2"/>
                  <c:y val="-3.6638118865278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858935655827395E-2"/>
                  <c:y val="3.7105320739017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8636752098547923E-2"/>
                  <c:y val="2.8221951708091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8213780158933376E-2"/>
                  <c:y val="-3.0656702158805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02763421119803E-2"/>
                  <c:y val="-2.7375441083563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62380075112878E-2"/>
                  <c:y val="-3.4128788695933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964296684389899E-2"/>
                  <c:y val="-2.2808910317621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8479.8799999999992</c:v>
                </c:pt>
                <c:pt idx="1">
                  <c:v>8306.4269047619055</c:v>
                </c:pt>
                <c:pt idx="2">
                  <c:v>8700.9538095238095</c:v>
                </c:pt>
                <c:pt idx="3">
                  <c:v>8849.65</c:v>
                </c:pt>
                <c:pt idx="4">
                  <c:v>8685.8799999999992</c:v>
                </c:pt>
                <c:pt idx="5">
                  <c:v>8911.7022727272742</c:v>
                </c:pt>
                <c:pt idx="6">
                  <c:v>10248.92738095238</c:v>
                </c:pt>
                <c:pt idx="7">
                  <c:v>10350.566818181818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7297744"/>
        <c:axId val="207298304"/>
      </c:lineChart>
      <c:catAx>
        <c:axId val="20729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729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298304"/>
        <c:scaling>
          <c:orientation val="minMax"/>
          <c:max val="20500"/>
          <c:min val="8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7297744"/>
        <c:crosses val="autoZero"/>
        <c:crossBetween val="between"/>
        <c:majorUnit val="6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7301664"/>
        <c:axId val="207302224"/>
        <c:axId val="0"/>
      </c:bar3DChart>
      <c:catAx>
        <c:axId val="20730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730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302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7301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28</xdr:row>
      <xdr:rowOff>3174</xdr:rowOff>
    </xdr:from>
    <xdr:to>
      <xdr:col>7</xdr:col>
      <xdr:colOff>984250</xdr:colOff>
      <xdr:row>57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0.24374</cdr:x>
      <cdr:y>0.02851</cdr:y>
    </cdr:from>
    <cdr:to>
      <cdr:x>0.70944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75454" y="137861"/>
          <a:ext cx="4920720" cy="391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27</xdr:row>
      <xdr:rowOff>28577</xdr:rowOff>
    </xdr:from>
    <xdr:to>
      <xdr:col>8</xdr:col>
      <xdr:colOff>21166</xdr:colOff>
      <xdr:row>54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15</xdr:row>
      <xdr:rowOff>38100</xdr:rowOff>
    </xdr:from>
    <xdr:to>
      <xdr:col>2</xdr:col>
      <xdr:colOff>1071563</xdr:colOff>
      <xdr:row>26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1178719</xdr:colOff>
      <xdr:row>15</xdr:row>
      <xdr:rowOff>38100</xdr:rowOff>
    </xdr:from>
    <xdr:to>
      <xdr:col>7</xdr:col>
      <xdr:colOff>952498</xdr:colOff>
      <xdr:row>26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89</xdr:row>
      <xdr:rowOff>21167</xdr:rowOff>
    </xdr:from>
    <xdr:to>
      <xdr:col>10</xdr:col>
      <xdr:colOff>603249</xdr:colOff>
      <xdr:row>143</xdr:row>
      <xdr:rowOff>42331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42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2011025" y="981075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2011025" y="1043940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  <pageSetUpPr fitToPage="1"/>
  </sheetPr>
  <dimension ref="A1:CP131"/>
  <sheetViews>
    <sheetView zoomScale="80" zoomScaleNormal="80" workbookViewId="0">
      <selection activeCell="E92" sqref="E92"/>
    </sheetView>
  </sheetViews>
  <sheetFormatPr defaultColWidth="9.140625" defaultRowHeight="12.75" x14ac:dyDescent="0.2"/>
  <cols>
    <col min="1" max="1" width="57.7109375" style="2" customWidth="1"/>
    <col min="2" max="2" width="16.7109375" style="2" customWidth="1"/>
    <col min="3" max="3" width="16.5703125" style="2" customWidth="1"/>
    <col min="4" max="4" width="15.42578125" style="2" customWidth="1"/>
    <col min="5" max="5" width="17.140625" style="2" customWidth="1"/>
    <col min="6" max="6" width="13.7109375" style="2" customWidth="1"/>
    <col min="7" max="8" width="13.5703125" style="2" customWidth="1"/>
    <col min="9" max="9" width="18.28515625" style="2" customWidth="1"/>
    <col min="10" max="10" width="15.42578125" style="2" customWidth="1"/>
    <col min="11" max="11" width="15.28515625" style="2" customWidth="1"/>
    <col min="12" max="12" width="16.7109375" style="2" customWidth="1"/>
    <col min="13" max="13" width="17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7.85546875" style="2" customWidth="1"/>
    <col min="34" max="34" width="17.7109375" style="2" customWidth="1"/>
    <col min="35" max="35" width="15.7109375" style="2" customWidth="1"/>
    <col min="36" max="36" width="18.7109375" style="2" customWidth="1"/>
    <col min="37" max="37" width="15.85546875" style="2" customWidth="1"/>
    <col min="38" max="38" width="17.5703125" style="2" customWidth="1"/>
    <col min="39" max="39" width="14.42578125" style="2" bestFit="1" customWidth="1"/>
    <col min="40" max="40" width="16.140625" style="2" customWidth="1"/>
    <col min="41" max="42" width="14.42578125" style="2" bestFit="1" customWidth="1"/>
    <col min="43" max="44" width="14.5703125" style="2" customWidth="1"/>
    <col min="45" max="45" width="18.28515625" style="2" bestFit="1" customWidth="1"/>
    <col min="46" max="46" width="19.85546875" style="2" customWidth="1"/>
    <col min="47" max="48" width="19" style="2" customWidth="1"/>
    <col min="49" max="50" width="16.140625" style="2" customWidth="1"/>
    <col min="51" max="52" width="18.28515625" style="2" customWidth="1"/>
    <col min="53" max="53" width="16.28515625" style="2" customWidth="1"/>
    <col min="54" max="54" width="17.85546875" style="2" customWidth="1"/>
    <col min="55" max="55" width="14.5703125" style="2" bestFit="1" customWidth="1"/>
    <col min="56" max="56" width="14.5703125" style="2" customWidth="1"/>
    <col min="57" max="57" width="15.5703125" style="2" customWidth="1"/>
    <col min="58" max="58" width="19.42578125" style="2" bestFit="1" customWidth="1"/>
    <col min="59" max="59" width="18.42578125" style="2" bestFit="1" customWidth="1"/>
    <col min="60" max="60" width="17" style="2" bestFit="1" customWidth="1"/>
    <col min="61" max="61" width="18.42578125" style="2" bestFit="1" customWidth="1"/>
    <col min="62" max="62" width="17" style="2" bestFit="1" customWidth="1"/>
    <col min="63" max="63" width="19" style="2" bestFit="1" customWidth="1"/>
    <col min="64" max="64" width="14.85546875" style="2" bestFit="1" customWidth="1"/>
    <col min="65" max="65" width="17.28515625" style="2" bestFit="1" customWidth="1"/>
    <col min="66" max="66" width="13.5703125" style="2" bestFit="1" customWidth="1"/>
    <col min="67" max="67" width="15" style="2" bestFit="1" customWidth="1"/>
    <col min="68" max="68" width="15.85546875" style="2" customWidth="1"/>
    <col min="69" max="69" width="16.42578125" style="2" customWidth="1"/>
    <col min="70" max="70" width="19.42578125" style="2" customWidth="1"/>
    <col min="71" max="71" width="18.42578125" style="2" customWidth="1"/>
    <col min="72" max="72" width="17" style="2" customWidth="1"/>
    <col min="73" max="73" width="18.42578125" style="2" customWidth="1"/>
    <col min="74" max="74" width="17" style="2" customWidth="1"/>
    <col min="75" max="75" width="19" style="2" customWidth="1"/>
    <col min="76" max="76" width="14.85546875" style="2" customWidth="1"/>
    <col min="77" max="77" width="17.28515625" style="2" customWidth="1"/>
    <col min="78" max="78" width="13.5703125" style="2" customWidth="1"/>
    <col min="79" max="79" width="15" style="2" customWidth="1"/>
    <col min="80" max="80" width="20" style="2" customWidth="1"/>
    <col min="81" max="81" width="16.42578125" style="2" customWidth="1"/>
    <col min="82" max="82" width="19.42578125" style="2" customWidth="1"/>
    <col min="83" max="88" width="19.42578125" style="254" customWidth="1"/>
    <col min="89" max="89" width="19.42578125" style="254" customWidth="1" collapsed="1"/>
    <col min="90" max="90" width="19.42578125" style="254" customWidth="1"/>
    <col min="91" max="91" width="15.5703125" style="254" customWidth="1"/>
    <col min="92" max="93" width="15.5703125" style="708" customWidth="1"/>
    <col min="94" max="94" width="78.42578125" style="2" bestFit="1" customWidth="1" collapsed="1"/>
    <col min="95" max="16384" width="9.140625" style="2"/>
  </cols>
  <sheetData>
    <row r="1" spans="1:94" ht="27.75" customHeight="1" x14ac:dyDescent="0.4">
      <c r="A1" s="89" t="s">
        <v>54</v>
      </c>
      <c r="B1" s="92" t="s">
        <v>546</v>
      </c>
      <c r="C1" s="92" t="s">
        <v>547</v>
      </c>
      <c r="D1" s="90"/>
      <c r="F1" s="91"/>
    </row>
    <row r="2" spans="1:94" ht="16.5" x14ac:dyDescent="0.25">
      <c r="A2" s="76"/>
      <c r="B2" s="94"/>
      <c r="C2" s="75"/>
      <c r="D2" s="77"/>
      <c r="E2" s="3"/>
      <c r="BR2" s="254"/>
      <c r="BS2" s="254"/>
      <c r="BT2" s="254"/>
      <c r="BU2" s="254"/>
    </row>
    <row r="3" spans="1:94" x14ac:dyDescent="0.2">
      <c r="A3" s="708"/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  <c r="S3" s="708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8"/>
      <c r="BZ3" s="708"/>
      <c r="CA3" s="708"/>
      <c r="CB3" s="708"/>
      <c r="CC3" s="708"/>
      <c r="CD3" s="708"/>
      <c r="CE3" s="708"/>
      <c r="CF3" s="708"/>
      <c r="CG3" s="708"/>
      <c r="CH3" s="708"/>
      <c r="CI3" s="708"/>
      <c r="CJ3" s="708"/>
      <c r="CK3" s="708"/>
      <c r="CL3" s="708"/>
      <c r="CM3" s="708"/>
      <c r="CP3" s="708"/>
    </row>
    <row r="4" spans="1:94" x14ac:dyDescent="0.2">
      <c r="A4" s="708"/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  <c r="R4" s="708"/>
      <c r="S4" s="708"/>
      <c r="T4" s="708"/>
      <c r="U4" s="708"/>
      <c r="V4" s="708"/>
      <c r="W4" s="708"/>
      <c r="X4" s="708"/>
      <c r="Y4" s="708"/>
      <c r="Z4" s="708"/>
      <c r="AA4" s="708"/>
      <c r="AB4" s="708"/>
      <c r="AC4" s="708"/>
      <c r="AD4" s="708"/>
      <c r="AE4" s="708"/>
      <c r="AF4" s="708"/>
      <c r="AG4" s="708"/>
      <c r="AH4" s="708"/>
      <c r="AI4" s="708"/>
      <c r="AJ4" s="708"/>
      <c r="AK4" s="708"/>
      <c r="AL4" s="708"/>
      <c r="AM4" s="708"/>
      <c r="AN4" s="708"/>
      <c r="AO4" s="708"/>
      <c r="AP4" s="708"/>
      <c r="AQ4" s="708"/>
      <c r="AR4" s="708"/>
      <c r="AS4" s="708"/>
      <c r="AT4" s="708"/>
      <c r="AU4" s="708"/>
      <c r="AV4" s="708"/>
      <c r="AW4" s="708"/>
      <c r="AX4" s="708"/>
      <c r="AY4" s="708"/>
      <c r="AZ4" s="708"/>
      <c r="BA4" s="708"/>
      <c r="BB4" s="708"/>
      <c r="BC4" s="708"/>
      <c r="BD4" s="708"/>
      <c r="BE4" s="708"/>
      <c r="BF4" s="708"/>
      <c r="BG4" s="708"/>
      <c r="BH4" s="708"/>
      <c r="BI4" s="708"/>
      <c r="BJ4" s="708"/>
      <c r="BK4" s="708"/>
      <c r="BL4" s="708"/>
      <c r="BM4" s="708"/>
      <c r="BN4" s="708"/>
      <c r="BO4" s="708"/>
      <c r="BP4" s="708"/>
      <c r="BQ4" s="708"/>
      <c r="BR4" s="708"/>
      <c r="BS4" s="708"/>
      <c r="BT4" s="708"/>
      <c r="BU4" s="708"/>
      <c r="BV4" s="708"/>
      <c r="BW4" s="708"/>
      <c r="BX4" s="708"/>
      <c r="BY4" s="708"/>
      <c r="BZ4" s="708"/>
      <c r="CA4" s="708"/>
      <c r="CB4" s="708"/>
      <c r="CC4" s="708"/>
      <c r="CD4" s="708"/>
      <c r="CE4" s="708"/>
      <c r="CF4" s="708"/>
      <c r="CG4" s="708"/>
      <c r="CH4" s="708"/>
      <c r="CI4" s="708"/>
      <c r="CJ4" s="708"/>
      <c r="CK4" s="708"/>
      <c r="CL4" s="708"/>
      <c r="CM4" s="708"/>
      <c r="CP4" s="708"/>
    </row>
    <row r="5" spans="1:94" x14ac:dyDescent="0.2">
      <c r="A5" s="708"/>
      <c r="B5" s="708"/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8"/>
      <c r="N5" s="708"/>
      <c r="O5" s="708"/>
      <c r="P5" s="708"/>
      <c r="Q5" s="708"/>
      <c r="R5" s="708"/>
      <c r="S5" s="708"/>
      <c r="T5" s="708"/>
      <c r="U5" s="708"/>
      <c r="V5" s="708"/>
      <c r="W5" s="708"/>
      <c r="X5" s="708"/>
      <c r="Y5" s="708"/>
      <c r="Z5" s="708"/>
      <c r="AA5" s="708"/>
      <c r="AB5" s="708"/>
      <c r="AC5" s="708"/>
      <c r="AD5" s="708"/>
      <c r="AE5" s="708"/>
      <c r="AF5" s="708"/>
      <c r="AG5" s="708"/>
      <c r="AH5" s="708"/>
      <c r="AI5" s="708"/>
      <c r="AJ5" s="708"/>
      <c r="AK5" s="708"/>
      <c r="AL5" s="708"/>
      <c r="AM5" s="708"/>
      <c r="AN5" s="708"/>
      <c r="AO5" s="708"/>
      <c r="AP5" s="708"/>
      <c r="AQ5" s="708"/>
      <c r="AR5" s="708"/>
      <c r="AS5" s="708"/>
      <c r="AT5" s="708"/>
      <c r="AU5" s="708"/>
      <c r="AV5" s="708"/>
      <c r="AW5" s="708"/>
      <c r="AX5" s="708"/>
      <c r="AY5" s="708"/>
      <c r="AZ5" s="708"/>
      <c r="BA5" s="708"/>
      <c r="BB5" s="708"/>
      <c r="BC5" s="708"/>
      <c r="BD5" s="708"/>
      <c r="BE5" s="708"/>
      <c r="BF5" s="708"/>
      <c r="BG5" s="708"/>
      <c r="BH5" s="708"/>
      <c r="BI5" s="708"/>
      <c r="BJ5" s="708"/>
      <c r="BK5" s="708"/>
      <c r="BL5" s="708"/>
      <c r="BM5" s="708"/>
      <c r="BN5" s="708"/>
      <c r="BO5" s="708"/>
      <c r="BP5" s="708"/>
      <c r="BQ5" s="708"/>
      <c r="BR5" s="708"/>
      <c r="BS5" s="708"/>
      <c r="BT5" s="708"/>
      <c r="BU5" s="708"/>
      <c r="BV5" s="708"/>
      <c r="BW5" s="708"/>
      <c r="BX5" s="708"/>
      <c r="BY5" s="708"/>
      <c r="BZ5" s="708"/>
      <c r="CA5" s="708"/>
      <c r="CB5" s="708"/>
      <c r="CC5" s="708"/>
      <c r="CD5" s="708"/>
      <c r="CE5" s="708"/>
      <c r="CF5" s="708"/>
      <c r="CG5" s="708"/>
      <c r="CH5" s="708"/>
      <c r="CI5" s="708"/>
      <c r="CJ5" s="708"/>
      <c r="CK5" s="708"/>
      <c r="CL5" s="708"/>
      <c r="CM5" s="708"/>
      <c r="CP5" s="708"/>
    </row>
    <row r="6" spans="1:94" x14ac:dyDescent="0.2">
      <c r="A6" s="708"/>
      <c r="B6" s="708"/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708"/>
      <c r="R6" s="708"/>
      <c r="S6" s="708"/>
      <c r="T6" s="708"/>
      <c r="U6" s="708"/>
      <c r="V6" s="708"/>
      <c r="W6" s="708"/>
      <c r="X6" s="708"/>
      <c r="Y6" s="708"/>
      <c r="Z6" s="708"/>
      <c r="AA6" s="708"/>
      <c r="AB6" s="708"/>
      <c r="AC6" s="708"/>
      <c r="AD6" s="708"/>
      <c r="AE6" s="708"/>
      <c r="AF6" s="708"/>
      <c r="AG6" s="708"/>
      <c r="AH6" s="708"/>
      <c r="AI6" s="708"/>
      <c r="AJ6" s="708"/>
      <c r="AK6" s="708"/>
      <c r="AL6" s="708"/>
      <c r="AM6" s="708"/>
      <c r="AN6" s="708"/>
      <c r="AO6" s="708"/>
      <c r="AP6" s="708"/>
      <c r="AQ6" s="708"/>
      <c r="AR6" s="708"/>
      <c r="AS6" s="708"/>
      <c r="AT6" s="708"/>
      <c r="AU6" s="708"/>
      <c r="AV6" s="708"/>
      <c r="AW6" s="708"/>
      <c r="AX6" s="708"/>
      <c r="AY6" s="708"/>
      <c r="AZ6" s="708"/>
      <c r="BA6" s="708"/>
      <c r="BB6" s="708"/>
      <c r="BC6" s="708"/>
      <c r="BD6" s="708"/>
      <c r="BE6" s="708"/>
      <c r="BF6" s="708"/>
      <c r="BG6" s="708"/>
      <c r="BH6" s="708"/>
      <c r="BI6" s="708"/>
      <c r="BJ6" s="708"/>
      <c r="BK6" s="708"/>
      <c r="BL6" s="708"/>
      <c r="BM6" s="708"/>
      <c r="BN6" s="708"/>
      <c r="BO6" s="708"/>
      <c r="BP6" s="708"/>
      <c r="BQ6" s="708"/>
      <c r="BR6" s="708"/>
      <c r="BS6" s="708"/>
      <c r="BT6" s="708"/>
      <c r="BU6" s="708"/>
      <c r="BV6" s="708"/>
      <c r="BW6" s="708"/>
      <c r="BX6" s="708"/>
      <c r="BY6" s="708"/>
      <c r="BZ6" s="708"/>
      <c r="CA6" s="708"/>
      <c r="CB6" s="708"/>
      <c r="CC6" s="708"/>
      <c r="CD6" s="708"/>
      <c r="CE6" s="708"/>
      <c r="CF6" s="708"/>
      <c r="CG6" s="708"/>
      <c r="CH6" s="708"/>
      <c r="CI6" s="708"/>
      <c r="CJ6" s="708"/>
      <c r="CK6" s="708"/>
      <c r="CL6" s="708"/>
      <c r="CM6" s="708"/>
      <c r="CP6" s="708"/>
    </row>
    <row r="7" spans="1:94" x14ac:dyDescent="0.2">
      <c r="A7" s="708"/>
      <c r="B7" s="708"/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  <c r="N7" s="708"/>
      <c r="O7" s="708"/>
      <c r="P7" s="708"/>
      <c r="Q7" s="708"/>
      <c r="R7" s="708"/>
      <c r="S7" s="708"/>
      <c r="T7" s="708"/>
      <c r="U7" s="708"/>
      <c r="V7" s="708"/>
      <c r="W7" s="708"/>
      <c r="X7" s="708"/>
      <c r="Y7" s="708"/>
      <c r="Z7" s="708"/>
      <c r="AA7" s="708"/>
      <c r="AB7" s="708"/>
      <c r="AC7" s="708"/>
      <c r="AD7" s="708"/>
      <c r="AE7" s="708"/>
      <c r="AF7" s="708"/>
      <c r="AG7" s="708"/>
      <c r="AH7" s="708"/>
      <c r="AI7" s="708"/>
      <c r="AJ7" s="708"/>
      <c r="AK7" s="708"/>
      <c r="AL7" s="708"/>
      <c r="AM7" s="708"/>
      <c r="AN7" s="708"/>
      <c r="AO7" s="708"/>
      <c r="AP7" s="708"/>
      <c r="AQ7" s="708"/>
      <c r="AR7" s="708"/>
      <c r="AS7" s="708"/>
      <c r="AT7" s="708"/>
      <c r="AU7" s="708"/>
      <c r="AV7" s="708"/>
      <c r="AW7" s="708"/>
      <c r="AX7" s="708"/>
      <c r="AY7" s="708"/>
      <c r="AZ7" s="708"/>
      <c r="BA7" s="708"/>
      <c r="BB7" s="708"/>
      <c r="BC7" s="708"/>
      <c r="BD7" s="708"/>
      <c r="BE7" s="708"/>
      <c r="BF7" s="708"/>
      <c r="BG7" s="708"/>
      <c r="BH7" s="708"/>
      <c r="BI7" s="708"/>
      <c r="BJ7" s="708"/>
      <c r="BK7" s="708"/>
      <c r="BL7" s="708"/>
      <c r="BM7" s="708"/>
      <c r="BN7" s="708"/>
      <c r="BO7" s="708"/>
      <c r="BP7" s="708"/>
      <c r="BQ7" s="708"/>
      <c r="BR7" s="708"/>
      <c r="BS7" s="708"/>
      <c r="BT7" s="708"/>
      <c r="BU7" s="708"/>
      <c r="BV7" s="708"/>
      <c r="BW7" s="708"/>
      <c r="BX7" s="708"/>
      <c r="BY7" s="708"/>
      <c r="BZ7" s="708"/>
      <c r="CA7" s="708"/>
      <c r="CB7" s="708"/>
      <c r="CC7" s="708"/>
      <c r="CD7" s="708"/>
      <c r="CE7" s="708"/>
      <c r="CF7" s="708"/>
      <c r="CG7" s="708"/>
      <c r="CH7" s="708"/>
      <c r="CI7" s="708"/>
      <c r="CJ7" s="708"/>
      <c r="CK7" s="708"/>
      <c r="CL7" s="708"/>
      <c r="CM7" s="708"/>
      <c r="CP7" s="708"/>
    </row>
    <row r="8" spans="1:94" x14ac:dyDescent="0.2">
      <c r="A8" s="708"/>
      <c r="B8" s="708"/>
      <c r="C8" s="708"/>
      <c r="D8" s="708"/>
      <c r="E8" s="708"/>
      <c r="F8" s="708"/>
      <c r="G8" s="708"/>
      <c r="H8" s="708"/>
      <c r="I8" s="708"/>
      <c r="J8" s="708"/>
      <c r="K8" s="708"/>
      <c r="L8" s="708"/>
      <c r="M8" s="708"/>
      <c r="N8" s="708"/>
      <c r="O8" s="708"/>
      <c r="P8" s="708"/>
      <c r="Q8" s="708"/>
      <c r="R8" s="708"/>
      <c r="S8" s="708"/>
      <c r="T8" s="708"/>
      <c r="U8" s="708"/>
      <c r="V8" s="708"/>
      <c r="W8" s="708"/>
      <c r="X8" s="708"/>
      <c r="Y8" s="708"/>
      <c r="Z8" s="708"/>
      <c r="AA8" s="708"/>
      <c r="AB8" s="708"/>
      <c r="AC8" s="708"/>
      <c r="AD8" s="708"/>
      <c r="AE8" s="708"/>
      <c r="AF8" s="708"/>
      <c r="AG8" s="708"/>
      <c r="AH8" s="708"/>
      <c r="AI8" s="708"/>
      <c r="AJ8" s="708"/>
      <c r="AK8" s="708"/>
      <c r="AL8" s="708"/>
      <c r="AM8" s="708"/>
      <c r="AN8" s="708"/>
      <c r="AO8" s="708"/>
      <c r="AP8" s="708"/>
      <c r="AQ8" s="708"/>
      <c r="AR8" s="708"/>
      <c r="AS8" s="708"/>
      <c r="AT8" s="708"/>
      <c r="AU8" s="708"/>
      <c r="AV8" s="708"/>
      <c r="AW8" s="708"/>
      <c r="AX8" s="708"/>
      <c r="AY8" s="708"/>
      <c r="AZ8" s="708"/>
      <c r="BA8" s="708"/>
      <c r="BB8" s="708"/>
      <c r="BC8" s="708"/>
      <c r="BD8" s="708"/>
      <c r="BE8" s="708"/>
      <c r="BF8" s="708"/>
      <c r="BG8" s="708"/>
      <c r="BH8" s="708"/>
      <c r="BI8" s="708"/>
      <c r="BJ8" s="708"/>
      <c r="BK8" s="708"/>
      <c r="BL8" s="708"/>
      <c r="BM8" s="708"/>
      <c r="BN8" s="708"/>
      <c r="BO8" s="708"/>
      <c r="BP8" s="708"/>
      <c r="BQ8" s="708"/>
      <c r="BR8" s="708"/>
      <c r="BS8" s="708"/>
      <c r="BT8" s="708"/>
      <c r="BU8" s="708"/>
      <c r="BV8" s="708"/>
      <c r="BW8" s="708"/>
      <c r="BX8" s="708"/>
      <c r="BY8" s="708"/>
      <c r="BZ8" s="708"/>
      <c r="CA8" s="708"/>
      <c r="CB8" s="708"/>
      <c r="CC8" s="708"/>
      <c r="CD8" s="708"/>
      <c r="CE8" s="708"/>
      <c r="CF8" s="708"/>
      <c r="CG8" s="708"/>
      <c r="CH8" s="708"/>
      <c r="CI8" s="708"/>
      <c r="CJ8" s="708"/>
      <c r="CK8" s="708"/>
      <c r="CL8" s="708"/>
      <c r="CM8" s="708"/>
      <c r="CP8" s="708"/>
    </row>
    <row r="9" spans="1:94" x14ac:dyDescent="0.2">
      <c r="A9" s="708"/>
      <c r="B9" s="708"/>
      <c r="C9" s="708"/>
      <c r="D9" s="708"/>
      <c r="E9" s="708"/>
      <c r="F9" s="708"/>
      <c r="G9" s="708"/>
      <c r="H9" s="708"/>
      <c r="I9" s="708"/>
      <c r="J9" s="708"/>
      <c r="K9" s="708"/>
      <c r="L9" s="708"/>
      <c r="M9" s="708"/>
      <c r="N9" s="708"/>
      <c r="O9" s="708"/>
      <c r="P9" s="708"/>
      <c r="Q9" s="708"/>
      <c r="R9" s="708"/>
      <c r="S9" s="708"/>
      <c r="T9" s="708"/>
      <c r="U9" s="708"/>
      <c r="V9" s="708"/>
      <c r="W9" s="708"/>
      <c r="X9" s="708"/>
      <c r="Y9" s="708"/>
      <c r="Z9" s="708"/>
      <c r="AA9" s="708"/>
      <c r="AB9" s="708"/>
      <c r="AC9" s="708"/>
      <c r="AD9" s="708"/>
      <c r="AE9" s="708"/>
      <c r="AF9" s="708"/>
      <c r="AG9" s="708"/>
      <c r="AH9" s="708"/>
      <c r="AI9" s="708"/>
      <c r="AJ9" s="708"/>
      <c r="AK9" s="708"/>
      <c r="AL9" s="708"/>
      <c r="AM9" s="708"/>
      <c r="AN9" s="708"/>
      <c r="AO9" s="708"/>
      <c r="AP9" s="708"/>
      <c r="AQ9" s="708"/>
      <c r="AR9" s="708"/>
      <c r="AS9" s="708"/>
      <c r="AT9" s="708"/>
      <c r="AU9" s="708"/>
      <c r="AV9" s="708"/>
      <c r="AW9" s="708"/>
      <c r="AX9" s="708"/>
      <c r="AY9" s="708"/>
      <c r="AZ9" s="708"/>
      <c r="BA9" s="708"/>
      <c r="BB9" s="708"/>
      <c r="BC9" s="708"/>
      <c r="BD9" s="708"/>
      <c r="BE9" s="708"/>
      <c r="BF9" s="708"/>
      <c r="BG9" s="708"/>
      <c r="BH9" s="708"/>
      <c r="BI9" s="708"/>
      <c r="BJ9" s="708"/>
      <c r="BK9" s="708"/>
      <c r="BL9" s="708"/>
      <c r="BM9" s="708"/>
      <c r="BN9" s="708"/>
      <c r="BO9" s="708"/>
      <c r="BP9" s="708"/>
      <c r="BQ9" s="708"/>
      <c r="BR9" s="708"/>
      <c r="BS9" s="708"/>
      <c r="BT9" s="708"/>
      <c r="BU9" s="708"/>
      <c r="BV9" s="708"/>
      <c r="BW9" s="708"/>
      <c r="BX9" s="708"/>
      <c r="BY9" s="708"/>
      <c r="BZ9" s="708"/>
      <c r="CA9" s="708"/>
      <c r="CB9" s="708"/>
      <c r="CC9" s="708"/>
      <c r="CD9" s="708"/>
      <c r="CE9" s="708"/>
      <c r="CF9" s="708"/>
      <c r="CG9" s="708"/>
      <c r="CH9" s="708"/>
      <c r="CI9" s="708"/>
      <c r="CJ9" s="708"/>
      <c r="CK9" s="708"/>
      <c r="CL9" s="708"/>
      <c r="CM9" s="708"/>
      <c r="CP9" s="708"/>
    </row>
    <row r="10" spans="1:94" ht="17.25" thickBot="1" x14ac:dyDescent="0.3">
      <c r="A10" s="78"/>
      <c r="B10" s="79"/>
      <c r="C10" s="80"/>
      <c r="D10" s="21"/>
      <c r="E10" s="21"/>
      <c r="F10" s="3"/>
      <c r="G10" s="21"/>
      <c r="H10" s="21"/>
      <c r="I10" s="21"/>
      <c r="J10" s="21"/>
      <c r="K10" s="21"/>
      <c r="L10" s="21"/>
      <c r="M10" s="21"/>
      <c r="N10" s="81"/>
    </row>
    <row r="11" spans="1:94" ht="16.5" x14ac:dyDescent="0.25">
      <c r="A11" s="593" t="s">
        <v>34</v>
      </c>
      <c r="B11" s="594" t="str">
        <f>B1</f>
        <v>на 01.09.2015г.</v>
      </c>
      <c r="C11" s="595" t="str">
        <f>C1</f>
        <v>на 01.09.2016г.</v>
      </c>
      <c r="D11" s="77"/>
    </row>
    <row r="12" spans="1:94" ht="15.75" customHeight="1" x14ac:dyDescent="0.2">
      <c r="A12" s="596"/>
      <c r="B12" s="597"/>
      <c r="C12" s="598"/>
      <c r="P12" s="82"/>
    </row>
    <row r="13" spans="1:94" ht="16.5" x14ac:dyDescent="0.25">
      <c r="A13" s="599" t="s">
        <v>100</v>
      </c>
      <c r="B13" s="600">
        <v>41.2</v>
      </c>
      <c r="C13" s="541">
        <v>44.2</v>
      </c>
      <c r="D13" s="77"/>
      <c r="P13" s="3"/>
      <c r="BG13" s="254"/>
      <c r="BH13" s="254"/>
      <c r="BI13" s="254"/>
      <c r="BJ13" s="254"/>
    </row>
    <row r="14" spans="1:94" ht="17.25" thickBot="1" x14ac:dyDescent="0.3">
      <c r="A14" s="601" t="s">
        <v>101</v>
      </c>
      <c r="B14" s="602">
        <v>58.8</v>
      </c>
      <c r="C14" s="543">
        <v>55.8</v>
      </c>
      <c r="P14" s="3"/>
    </row>
    <row r="15" spans="1:94" ht="17.25" thickBot="1" x14ac:dyDescent="0.3">
      <c r="A15" s="603"/>
      <c r="B15" s="604">
        <f>B14+B13</f>
        <v>100</v>
      </c>
      <c r="C15" s="605">
        <f>C14+C13</f>
        <v>100</v>
      </c>
      <c r="P15" s="3"/>
    </row>
    <row r="16" spans="1:94" s="254" customFormat="1" ht="16.5" x14ac:dyDescent="0.25">
      <c r="A16" s="603" t="s">
        <v>35</v>
      </c>
      <c r="B16" s="606" t="str">
        <f>B1</f>
        <v>на 01.09.2015г.</v>
      </c>
      <c r="C16" s="607" t="str">
        <f>C1</f>
        <v>на 01.09.2016г.</v>
      </c>
      <c r="D16" s="77"/>
      <c r="P16" s="3"/>
      <c r="CN16" s="708"/>
      <c r="CO16" s="708"/>
    </row>
    <row r="17" spans="1:54" ht="16.5" x14ac:dyDescent="0.25">
      <c r="A17" s="608" t="s">
        <v>102</v>
      </c>
      <c r="B17" s="540">
        <v>35.4</v>
      </c>
      <c r="C17" s="541">
        <v>33.4</v>
      </c>
      <c r="D17" s="77"/>
      <c r="P17" s="3"/>
    </row>
    <row r="18" spans="1:54" ht="16.5" x14ac:dyDescent="0.25">
      <c r="A18" s="608" t="s">
        <v>103</v>
      </c>
      <c r="B18" s="540">
        <v>31.8</v>
      </c>
      <c r="C18" s="541">
        <v>33.6</v>
      </c>
      <c r="D18" s="77"/>
      <c r="P18" s="3"/>
    </row>
    <row r="19" spans="1:54" ht="17.25" thickBot="1" x14ac:dyDescent="0.3">
      <c r="A19" s="491" t="s">
        <v>104</v>
      </c>
      <c r="B19" s="542">
        <v>32.799999999999997</v>
      </c>
      <c r="C19" s="543">
        <v>33</v>
      </c>
      <c r="D19" s="77"/>
      <c r="P19" s="3"/>
    </row>
    <row r="20" spans="1:54" ht="16.5" x14ac:dyDescent="0.25">
      <c r="A20" s="609"/>
      <c r="B20" s="604">
        <f>B17+B18+B19</f>
        <v>100</v>
      </c>
      <c r="C20" s="605">
        <f>C17+C18+C19</f>
        <v>100</v>
      </c>
      <c r="D20" s="77"/>
      <c r="P20" s="3"/>
    </row>
    <row r="21" spans="1:54" ht="15.75" x14ac:dyDescent="0.25">
      <c r="A21" s="610" t="s">
        <v>162</v>
      </c>
      <c r="B21" s="611">
        <v>24.8</v>
      </c>
      <c r="C21" s="612">
        <v>23.6</v>
      </c>
      <c r="D21" s="7"/>
    </row>
    <row r="22" spans="1:54" ht="16.5" x14ac:dyDescent="0.25">
      <c r="A22" s="610" t="s">
        <v>163</v>
      </c>
      <c r="B22" s="611">
        <v>31.1</v>
      </c>
      <c r="C22" s="612">
        <v>31.6</v>
      </c>
      <c r="D22" s="1"/>
      <c r="E22" s="74"/>
    </row>
    <row r="23" spans="1:54" ht="16.5" x14ac:dyDescent="0.25">
      <c r="A23" s="610" t="s">
        <v>136</v>
      </c>
      <c r="B23" s="611">
        <v>27.6</v>
      </c>
      <c r="C23" s="612">
        <v>28.9</v>
      </c>
      <c r="D23" s="1"/>
      <c r="E23" s="74"/>
    </row>
    <row r="24" spans="1:54" ht="16.5" x14ac:dyDescent="0.25">
      <c r="A24" s="610" t="s">
        <v>277</v>
      </c>
      <c r="B24" s="611">
        <v>15.3</v>
      </c>
      <c r="C24" s="612">
        <v>15</v>
      </c>
      <c r="D24" s="1"/>
      <c r="E24" s="74"/>
    </row>
    <row r="25" spans="1:54" ht="16.5" thickBot="1" x14ac:dyDescent="0.3">
      <c r="A25" s="613" t="s">
        <v>215</v>
      </c>
      <c r="B25" s="614">
        <v>1.2</v>
      </c>
      <c r="C25" s="615">
        <v>0.9</v>
      </c>
      <c r="D25" s="7"/>
    </row>
    <row r="26" spans="1:54" ht="17.25" thickBot="1" x14ac:dyDescent="0.25">
      <c r="B26" s="154">
        <f>B21+B22+B23+B24+B25</f>
        <v>100</v>
      </c>
      <c r="C26" s="154">
        <f>C21+C22+C23+C24+C25</f>
        <v>100</v>
      </c>
      <c r="D26" s="1"/>
      <c r="E26" s="75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</row>
    <row r="27" spans="1:54" x14ac:dyDescent="0.2">
      <c r="A27" s="708"/>
      <c r="B27" s="708"/>
      <c r="C27" s="708"/>
      <c r="D27" s="708"/>
      <c r="E27" s="708"/>
      <c r="F27" s="254"/>
      <c r="G27" s="689"/>
      <c r="H27" s="690" t="s">
        <v>178</v>
      </c>
      <c r="I27" s="690" t="s">
        <v>179</v>
      </c>
      <c r="J27" s="690" t="s">
        <v>180</v>
      </c>
      <c r="K27" s="690" t="s">
        <v>181</v>
      </c>
      <c r="L27" s="690" t="s">
        <v>182</v>
      </c>
      <c r="M27" s="690" t="s">
        <v>183</v>
      </c>
      <c r="N27" s="690" t="s">
        <v>184</v>
      </c>
      <c r="O27" s="690" t="s">
        <v>185</v>
      </c>
      <c r="P27" s="690" t="s">
        <v>186</v>
      </c>
      <c r="Q27" s="690" t="s">
        <v>187</v>
      </c>
      <c r="R27" s="690" t="s">
        <v>188</v>
      </c>
      <c r="S27" s="690" t="s">
        <v>189</v>
      </c>
      <c r="T27" s="690" t="s">
        <v>190</v>
      </c>
      <c r="U27" s="690" t="s">
        <v>191</v>
      </c>
      <c r="V27" s="690" t="s">
        <v>192</v>
      </c>
      <c r="W27" s="690" t="s">
        <v>193</v>
      </c>
      <c r="X27" s="690" t="s">
        <v>194</v>
      </c>
      <c r="Y27" s="690" t="s">
        <v>195</v>
      </c>
      <c r="Z27" s="690" t="s">
        <v>196</v>
      </c>
      <c r="AA27" s="690" t="s">
        <v>197</v>
      </c>
      <c r="AB27" s="690" t="s">
        <v>198</v>
      </c>
      <c r="AC27" s="690" t="s">
        <v>199</v>
      </c>
      <c r="AD27" s="690" t="s">
        <v>200</v>
      </c>
      <c r="AE27" s="690" t="s">
        <v>201</v>
      </c>
      <c r="AF27" s="690" t="s">
        <v>202</v>
      </c>
      <c r="AG27" s="690" t="s">
        <v>203</v>
      </c>
      <c r="AH27" s="691" t="s">
        <v>204</v>
      </c>
      <c r="AI27" s="691" t="s">
        <v>206</v>
      </c>
      <c r="AJ27" s="691" t="s">
        <v>207</v>
      </c>
      <c r="AK27" s="691" t="s">
        <v>208</v>
      </c>
      <c r="AL27" s="691" t="s">
        <v>210</v>
      </c>
      <c r="AM27" s="691" t="s">
        <v>211</v>
      </c>
      <c r="AN27" s="691" t="s">
        <v>216</v>
      </c>
      <c r="AO27" s="691" t="s">
        <v>218</v>
      </c>
      <c r="AP27" s="692" t="s">
        <v>222</v>
      </c>
      <c r="AQ27" s="692" t="s">
        <v>261</v>
      </c>
      <c r="AR27" s="692" t="s">
        <v>276</v>
      </c>
      <c r="AS27" s="692" t="s">
        <v>283</v>
      </c>
      <c r="AT27" s="692" t="s">
        <v>287</v>
      </c>
      <c r="AU27" s="692" t="s">
        <v>304</v>
      </c>
      <c r="AV27" s="692" t="s">
        <v>318</v>
      </c>
      <c r="AW27" s="692" t="s">
        <v>319</v>
      </c>
      <c r="AX27" s="692" t="s">
        <v>400</v>
      </c>
      <c r="AY27" s="692" t="s">
        <v>408</v>
      </c>
      <c r="AZ27" s="692" t="s">
        <v>470</v>
      </c>
      <c r="BA27" s="692" t="s">
        <v>526</v>
      </c>
    </row>
    <row r="28" spans="1:54" ht="16.5" x14ac:dyDescent="0.2">
      <c r="A28" s="708"/>
      <c r="B28" s="708"/>
      <c r="C28" s="708"/>
      <c r="D28" s="708"/>
      <c r="E28" s="708"/>
      <c r="F28" s="254"/>
      <c r="G28" s="693" t="s">
        <v>62</v>
      </c>
      <c r="H28" s="694">
        <v>697</v>
      </c>
      <c r="I28" s="694">
        <v>675</v>
      </c>
      <c r="J28" s="694">
        <v>619</v>
      </c>
      <c r="K28" s="694">
        <v>826</v>
      </c>
      <c r="L28" s="694">
        <v>655</v>
      </c>
      <c r="M28" s="694">
        <v>815</v>
      </c>
      <c r="N28" s="694">
        <v>681</v>
      </c>
      <c r="O28" s="694">
        <v>1011</v>
      </c>
      <c r="P28" s="694">
        <v>862</v>
      </c>
      <c r="Q28" s="694">
        <v>865</v>
      </c>
      <c r="R28" s="694">
        <v>903</v>
      </c>
      <c r="S28" s="694">
        <v>829</v>
      </c>
      <c r="T28" s="694">
        <v>957</v>
      </c>
      <c r="U28" s="694">
        <v>1049</v>
      </c>
      <c r="V28" s="694">
        <v>1015</v>
      </c>
      <c r="W28" s="694">
        <v>1149</v>
      </c>
      <c r="X28" s="694">
        <v>601</v>
      </c>
      <c r="Y28" s="694">
        <v>1069</v>
      </c>
      <c r="Z28" s="694">
        <v>939</v>
      </c>
      <c r="AA28" s="694">
        <v>552</v>
      </c>
      <c r="AB28" s="694">
        <v>855</v>
      </c>
      <c r="AC28" s="694">
        <v>976</v>
      </c>
      <c r="AD28" s="694">
        <v>1392</v>
      </c>
      <c r="AE28" s="694">
        <v>1125</v>
      </c>
      <c r="AF28" s="694">
        <v>2202</v>
      </c>
      <c r="AG28" s="694">
        <v>2004</v>
      </c>
      <c r="AH28" s="695">
        <v>2503</v>
      </c>
      <c r="AI28" s="695">
        <v>2952</v>
      </c>
      <c r="AJ28" s="695">
        <v>2754</v>
      </c>
      <c r="AK28" s="695">
        <v>2585</v>
      </c>
      <c r="AL28" s="695">
        <v>2679</v>
      </c>
      <c r="AM28" s="695">
        <v>2969</v>
      </c>
      <c r="AN28" s="695">
        <v>2849</v>
      </c>
      <c r="AO28" s="695">
        <v>2109</v>
      </c>
      <c r="AP28" s="566">
        <v>3192</v>
      </c>
      <c r="AQ28" s="566">
        <v>2858</v>
      </c>
      <c r="AR28" s="566">
        <v>2252</v>
      </c>
      <c r="AS28" s="566">
        <v>3554</v>
      </c>
      <c r="AT28" s="566">
        <v>2982</v>
      </c>
      <c r="AU28" s="566">
        <v>3268</v>
      </c>
      <c r="AV28" s="566">
        <v>2336</v>
      </c>
      <c r="AW28" s="566">
        <v>3474</v>
      </c>
      <c r="AX28" s="566">
        <v>3157</v>
      </c>
      <c r="AY28" s="566">
        <v>3619</v>
      </c>
      <c r="AZ28" s="566">
        <v>2842</v>
      </c>
      <c r="BA28" s="566">
        <v>3131</v>
      </c>
      <c r="BB28" s="46"/>
    </row>
    <row r="29" spans="1:54" ht="16.5" x14ac:dyDescent="0.2">
      <c r="A29" s="708"/>
      <c r="B29" s="708"/>
      <c r="C29" s="708"/>
      <c r="D29" s="708"/>
      <c r="E29" s="708"/>
      <c r="F29" s="254"/>
      <c r="G29" s="693" t="s">
        <v>63</v>
      </c>
      <c r="H29" s="694">
        <v>1383</v>
      </c>
      <c r="I29" s="694">
        <v>1752</v>
      </c>
      <c r="J29" s="694">
        <v>2669</v>
      </c>
      <c r="K29" s="694">
        <v>2226</v>
      </c>
      <c r="L29" s="694">
        <v>1365</v>
      </c>
      <c r="M29" s="694">
        <v>1856</v>
      </c>
      <c r="N29" s="694">
        <v>2686</v>
      </c>
      <c r="O29" s="694">
        <v>2182</v>
      </c>
      <c r="P29" s="694">
        <v>1672</v>
      </c>
      <c r="Q29" s="694">
        <v>1752</v>
      </c>
      <c r="R29" s="694">
        <v>2555</v>
      </c>
      <c r="S29" s="694">
        <v>1755</v>
      </c>
      <c r="T29" s="694">
        <v>1600</v>
      </c>
      <c r="U29" s="694">
        <v>1821</v>
      </c>
      <c r="V29" s="694">
        <v>2705</v>
      </c>
      <c r="W29" s="694">
        <v>1746</v>
      </c>
      <c r="X29" s="694">
        <v>1356</v>
      </c>
      <c r="Y29" s="694">
        <v>1657</v>
      </c>
      <c r="Z29" s="694">
        <v>2159</v>
      </c>
      <c r="AA29" s="694">
        <v>1580</v>
      </c>
      <c r="AB29" s="694">
        <v>1256</v>
      </c>
      <c r="AC29" s="694">
        <v>1748</v>
      </c>
      <c r="AD29" s="694">
        <v>2311</v>
      </c>
      <c r="AE29" s="694">
        <v>1681</v>
      </c>
      <c r="AF29" s="694">
        <v>1486</v>
      </c>
      <c r="AG29" s="694">
        <v>2039</v>
      </c>
      <c r="AH29" s="695">
        <v>2667</v>
      </c>
      <c r="AI29" s="695">
        <v>2687</v>
      </c>
      <c r="AJ29" s="695">
        <v>2181</v>
      </c>
      <c r="AK29" s="695">
        <v>2695</v>
      </c>
      <c r="AL29" s="695">
        <v>3950</v>
      </c>
      <c r="AM29" s="695">
        <v>3372</v>
      </c>
      <c r="AN29" s="695">
        <v>2664</v>
      </c>
      <c r="AO29" s="695">
        <v>3291</v>
      </c>
      <c r="AP29" s="566">
        <v>4263</v>
      </c>
      <c r="AQ29" s="566">
        <v>3654</v>
      </c>
      <c r="AR29" s="566">
        <v>3012</v>
      </c>
      <c r="AS29" s="566">
        <v>3149</v>
      </c>
      <c r="AT29" s="566">
        <v>4063</v>
      </c>
      <c r="AU29" s="566">
        <v>3870</v>
      </c>
      <c r="AV29" s="566">
        <v>2735</v>
      </c>
      <c r="AW29" s="566">
        <v>3111</v>
      </c>
      <c r="AX29" s="566">
        <v>3845</v>
      </c>
      <c r="AY29" s="566">
        <v>3435</v>
      </c>
      <c r="AZ29" s="566">
        <v>2684</v>
      </c>
      <c r="BA29" s="566">
        <v>3045</v>
      </c>
    </row>
    <row r="30" spans="1:54" ht="17.25" thickBot="1" x14ac:dyDescent="0.25">
      <c r="A30" s="708"/>
      <c r="B30" s="708"/>
      <c r="C30" s="708"/>
      <c r="D30" s="708"/>
      <c r="E30" s="708"/>
      <c r="F30" s="254"/>
      <c r="G30" s="696" t="s">
        <v>205</v>
      </c>
      <c r="H30" s="697">
        <f t="shared" ref="H30:Y30" si="0">H29-H28</f>
        <v>686</v>
      </c>
      <c r="I30" s="697">
        <f t="shared" si="0"/>
        <v>1077</v>
      </c>
      <c r="J30" s="697">
        <f t="shared" si="0"/>
        <v>2050</v>
      </c>
      <c r="K30" s="697">
        <f t="shared" si="0"/>
        <v>1400</v>
      </c>
      <c r="L30" s="697">
        <f t="shared" si="0"/>
        <v>710</v>
      </c>
      <c r="M30" s="697">
        <f t="shared" si="0"/>
        <v>1041</v>
      </c>
      <c r="N30" s="697">
        <f t="shared" si="0"/>
        <v>2005</v>
      </c>
      <c r="O30" s="697">
        <f t="shared" si="0"/>
        <v>1171</v>
      </c>
      <c r="P30" s="697">
        <f t="shared" si="0"/>
        <v>810</v>
      </c>
      <c r="Q30" s="697">
        <f t="shared" si="0"/>
        <v>887</v>
      </c>
      <c r="R30" s="697">
        <f t="shared" si="0"/>
        <v>1652</v>
      </c>
      <c r="S30" s="697">
        <f t="shared" si="0"/>
        <v>926</v>
      </c>
      <c r="T30" s="697">
        <f t="shared" si="0"/>
        <v>643</v>
      </c>
      <c r="U30" s="697">
        <f t="shared" si="0"/>
        <v>772</v>
      </c>
      <c r="V30" s="697">
        <f t="shared" si="0"/>
        <v>1690</v>
      </c>
      <c r="W30" s="697">
        <f t="shared" si="0"/>
        <v>597</v>
      </c>
      <c r="X30" s="697">
        <f t="shared" si="0"/>
        <v>755</v>
      </c>
      <c r="Y30" s="697">
        <f t="shared" si="0"/>
        <v>588</v>
      </c>
      <c r="Z30" s="697">
        <f>Z28-Z29</f>
        <v>-1220</v>
      </c>
      <c r="AA30" s="697">
        <f t="shared" ref="AA30:AM30" si="1">AA28-AA29</f>
        <v>-1028</v>
      </c>
      <c r="AB30" s="697">
        <f t="shared" si="1"/>
        <v>-401</v>
      </c>
      <c r="AC30" s="697">
        <f t="shared" si="1"/>
        <v>-772</v>
      </c>
      <c r="AD30" s="697">
        <f t="shared" si="1"/>
        <v>-919</v>
      </c>
      <c r="AE30" s="697">
        <f t="shared" si="1"/>
        <v>-556</v>
      </c>
      <c r="AF30" s="697">
        <f t="shared" si="1"/>
        <v>716</v>
      </c>
      <c r="AG30" s="697">
        <f t="shared" si="1"/>
        <v>-35</v>
      </c>
      <c r="AH30" s="698">
        <f t="shared" si="1"/>
        <v>-164</v>
      </c>
      <c r="AI30" s="698">
        <f t="shared" si="1"/>
        <v>265</v>
      </c>
      <c r="AJ30" s="698">
        <f t="shared" si="1"/>
        <v>573</v>
      </c>
      <c r="AK30" s="698">
        <f t="shared" si="1"/>
        <v>-110</v>
      </c>
      <c r="AL30" s="698">
        <f t="shared" si="1"/>
        <v>-1271</v>
      </c>
      <c r="AM30" s="698">
        <f t="shared" si="1"/>
        <v>-403</v>
      </c>
      <c r="AN30" s="698">
        <f t="shared" ref="AN30:AS30" si="2">AN28-AN29</f>
        <v>185</v>
      </c>
      <c r="AO30" s="698">
        <f t="shared" si="2"/>
        <v>-1182</v>
      </c>
      <c r="AP30" s="115">
        <f t="shared" si="2"/>
        <v>-1071</v>
      </c>
      <c r="AQ30" s="115">
        <f t="shared" si="2"/>
        <v>-796</v>
      </c>
      <c r="AR30" s="115">
        <f t="shared" si="2"/>
        <v>-760</v>
      </c>
      <c r="AS30" s="115">
        <f t="shared" si="2"/>
        <v>405</v>
      </c>
      <c r="AT30" s="115">
        <f t="shared" ref="AT30:AU30" si="3">AT28-AT29</f>
        <v>-1081</v>
      </c>
      <c r="AU30" s="115">
        <f t="shared" si="3"/>
        <v>-602</v>
      </c>
      <c r="AV30" s="115">
        <f t="shared" ref="AV30:AW30" si="4">AV28-AV29</f>
        <v>-399</v>
      </c>
      <c r="AW30" s="115">
        <f t="shared" si="4"/>
        <v>363</v>
      </c>
      <c r="AX30" s="115">
        <f t="shared" ref="AX30:AY30" si="5">AX28-AX29</f>
        <v>-688</v>
      </c>
      <c r="AY30" s="115">
        <f t="shared" si="5"/>
        <v>184</v>
      </c>
      <c r="AZ30" s="115">
        <f t="shared" ref="AZ30:BA30" si="6">AZ28-AZ29</f>
        <v>158</v>
      </c>
      <c r="BA30" s="115">
        <f t="shared" si="6"/>
        <v>86</v>
      </c>
    </row>
    <row r="31" spans="1:54" x14ac:dyDescent="0.2">
      <c r="A31" s="708"/>
      <c r="B31" s="708"/>
      <c r="C31" s="708"/>
      <c r="D31" s="708"/>
      <c r="E31" s="708"/>
    </row>
    <row r="32" spans="1:54" x14ac:dyDescent="0.2">
      <c r="A32" s="4"/>
      <c r="B32" s="4"/>
    </row>
    <row r="33" spans="1:48" ht="15.75" customHeight="1" x14ac:dyDescent="0.2">
      <c r="A33" s="708"/>
      <c r="B33" s="708"/>
      <c r="C33" s="708"/>
      <c r="E33" s="708"/>
      <c r="F33" s="708"/>
      <c r="G33" s="708"/>
    </row>
    <row r="34" spans="1:48" ht="15.75" customHeight="1" x14ac:dyDescent="0.2">
      <c r="A34" s="708"/>
      <c r="B34" s="708"/>
      <c r="C34" s="708"/>
      <c r="E34" s="708"/>
      <c r="F34" s="708"/>
      <c r="G34" s="708"/>
    </row>
    <row r="35" spans="1:48" x14ac:dyDescent="0.2">
      <c r="A35" s="708"/>
      <c r="B35" s="708"/>
      <c r="C35" s="708"/>
      <c r="E35" s="708"/>
      <c r="F35" s="708"/>
      <c r="G35" s="708"/>
      <c r="AT35" s="46"/>
      <c r="AU35" s="46"/>
      <c r="AV35" s="46"/>
    </row>
    <row r="36" spans="1:48" x14ac:dyDescent="0.2">
      <c r="A36" s="708"/>
      <c r="B36" s="708"/>
      <c r="C36" s="708"/>
      <c r="E36" s="708"/>
      <c r="F36" s="708"/>
      <c r="G36" s="708"/>
      <c r="AT36" s="46"/>
      <c r="AU36" s="46"/>
      <c r="AV36" s="46"/>
    </row>
    <row r="37" spans="1:48" x14ac:dyDescent="0.2">
      <c r="A37" s="708"/>
      <c r="B37" s="708"/>
      <c r="C37" s="708"/>
      <c r="E37" s="708"/>
      <c r="F37" s="708"/>
      <c r="G37" s="708"/>
    </row>
    <row r="38" spans="1:48" x14ac:dyDescent="0.2">
      <c r="A38" s="708"/>
      <c r="B38" s="708"/>
      <c r="C38" s="708"/>
      <c r="E38" s="708"/>
      <c r="F38" s="708"/>
      <c r="G38" s="708"/>
    </row>
    <row r="39" spans="1:48" x14ac:dyDescent="0.2">
      <c r="A39" s="708"/>
      <c r="B39" s="708"/>
      <c r="C39" s="708"/>
      <c r="E39" s="708"/>
      <c r="F39" s="708"/>
      <c r="G39" s="708"/>
    </row>
    <row r="40" spans="1:48" ht="16.5" x14ac:dyDescent="0.25">
      <c r="A40" s="708"/>
      <c r="B40" s="708"/>
      <c r="C40" s="708"/>
      <c r="E40" s="5"/>
      <c r="F40" s="4"/>
      <c r="G40" s="4"/>
    </row>
    <row r="41" spans="1:48" x14ac:dyDescent="0.2">
      <c r="A41" s="708"/>
      <c r="B41" s="708"/>
      <c r="C41" s="708"/>
      <c r="E41" s="4"/>
      <c r="F41" s="4"/>
      <c r="G41" s="4"/>
    </row>
    <row r="42" spans="1:48" x14ac:dyDescent="0.2">
      <c r="A42" s="708"/>
      <c r="B42" s="708"/>
      <c r="C42" s="708"/>
      <c r="E42" s="4"/>
      <c r="F42" s="4"/>
      <c r="G42" s="4"/>
    </row>
    <row r="43" spans="1:48" ht="16.5" x14ac:dyDescent="0.2">
      <c r="A43" s="708"/>
      <c r="B43" s="708"/>
      <c r="C43" s="708"/>
      <c r="E43" s="34"/>
    </row>
    <row r="44" spans="1:48" ht="17.25" customHeight="1" x14ac:dyDescent="0.25">
      <c r="A44" s="708"/>
      <c r="B44" s="708"/>
      <c r="C44" s="708"/>
      <c r="D44" s="5"/>
      <c r="E44" s="5"/>
    </row>
    <row r="45" spans="1:48" ht="16.5" x14ac:dyDescent="0.25">
      <c r="A45" s="708"/>
      <c r="B45" s="708"/>
      <c r="C45" s="708"/>
      <c r="D45" s="5"/>
      <c r="E45" s="34"/>
    </row>
    <row r="46" spans="1:48" ht="16.5" x14ac:dyDescent="0.25">
      <c r="A46" s="708"/>
      <c r="B46" s="708"/>
      <c r="C46" s="708"/>
      <c r="D46" s="34"/>
      <c r="E46" s="5"/>
    </row>
    <row r="47" spans="1:48" ht="16.5" x14ac:dyDescent="0.25">
      <c r="A47" s="708"/>
      <c r="B47" s="708"/>
      <c r="C47" s="708"/>
      <c r="D47" s="34"/>
      <c r="E47" s="5"/>
    </row>
    <row r="48" spans="1:48" ht="16.5" x14ac:dyDescent="0.25">
      <c r="A48" s="708"/>
      <c r="B48" s="708"/>
      <c r="C48" s="708"/>
      <c r="D48" s="5"/>
      <c r="E48" s="4"/>
      <c r="F48" s="93"/>
    </row>
    <row r="49" spans="1:18" ht="16.5" x14ac:dyDescent="0.25">
      <c r="A49" s="708"/>
      <c r="B49" s="708"/>
      <c r="C49" s="708"/>
      <c r="D49" s="5"/>
      <c r="E49" s="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</row>
    <row r="50" spans="1:18" ht="16.5" x14ac:dyDescent="0.25">
      <c r="A50" s="708"/>
      <c r="B50" s="708"/>
      <c r="C50" s="708"/>
      <c r="D50" s="5"/>
      <c r="E50" s="4"/>
      <c r="H50" s="254"/>
      <c r="I50" s="708"/>
      <c r="J50" s="708"/>
      <c r="K50" s="708"/>
      <c r="L50" s="708"/>
      <c r="M50" s="708"/>
      <c r="N50" s="708"/>
      <c r="O50" s="708"/>
      <c r="P50" s="254"/>
      <c r="Q50" s="254"/>
      <c r="R50" s="254"/>
    </row>
    <row r="51" spans="1:18" ht="16.5" x14ac:dyDescent="0.25">
      <c r="A51" s="708"/>
      <c r="B51" s="708"/>
      <c r="C51" s="708"/>
      <c r="D51" s="5"/>
      <c r="E51" s="4"/>
      <c r="H51" s="254"/>
      <c r="I51" s="708"/>
      <c r="J51" s="708"/>
      <c r="K51" s="708"/>
      <c r="L51" s="708"/>
      <c r="M51" s="708"/>
      <c r="N51" s="708"/>
      <c r="O51" s="708"/>
      <c r="P51" s="254"/>
      <c r="Q51" s="254"/>
      <c r="R51" s="254"/>
    </row>
    <row r="52" spans="1:18" ht="16.5" x14ac:dyDescent="0.25">
      <c r="A52" s="708"/>
      <c r="B52" s="708"/>
      <c r="C52" s="708"/>
      <c r="D52" s="5"/>
      <c r="E52" s="4"/>
      <c r="H52" s="254"/>
      <c r="I52" s="708"/>
      <c r="J52" s="708"/>
      <c r="K52" s="708"/>
      <c r="L52" s="708"/>
      <c r="M52" s="708"/>
      <c r="N52" s="708"/>
      <c r="O52" s="708"/>
      <c r="P52" s="254"/>
      <c r="Q52" s="254"/>
      <c r="R52" s="254"/>
    </row>
    <row r="53" spans="1:18" x14ac:dyDescent="0.2">
      <c r="A53" s="708"/>
      <c r="B53" s="708"/>
      <c r="C53" s="708"/>
      <c r="H53" s="254"/>
      <c r="I53" s="708"/>
      <c r="J53" s="708"/>
      <c r="K53" s="708"/>
      <c r="L53" s="708"/>
      <c r="M53" s="708"/>
      <c r="N53" s="708"/>
      <c r="O53" s="708"/>
      <c r="P53" s="254"/>
      <c r="Q53" s="254"/>
      <c r="R53" s="254"/>
    </row>
    <row r="54" spans="1:18" ht="15.75" x14ac:dyDescent="0.25">
      <c r="D54" s="207"/>
      <c r="H54" s="254"/>
      <c r="I54" s="708"/>
      <c r="J54" s="708"/>
      <c r="K54" s="708"/>
      <c r="L54" s="708"/>
      <c r="M54" s="708"/>
      <c r="N54" s="708"/>
      <c r="O54" s="708"/>
      <c r="P54" s="254"/>
      <c r="Q54" s="254"/>
      <c r="R54" s="254"/>
    </row>
    <row r="55" spans="1:18" x14ac:dyDescent="0.2">
      <c r="A55" s="708"/>
      <c r="B55" s="708"/>
      <c r="C55" s="708"/>
      <c r="D55" s="708"/>
      <c r="E55" s="708"/>
      <c r="F55" s="708"/>
      <c r="G55" s="708"/>
      <c r="H55" s="254"/>
      <c r="I55" s="708"/>
      <c r="J55" s="708"/>
      <c r="K55" s="708"/>
      <c r="L55" s="708"/>
      <c r="M55" s="708"/>
      <c r="N55" s="708"/>
      <c r="O55" s="708"/>
      <c r="P55" s="254"/>
      <c r="Q55" s="254"/>
      <c r="R55" s="254"/>
    </row>
    <row r="56" spans="1:18" x14ac:dyDescent="0.2">
      <c r="A56" s="708"/>
      <c r="B56" s="708"/>
      <c r="C56" s="708"/>
      <c r="D56" s="708"/>
      <c r="E56" s="708"/>
      <c r="F56" s="708"/>
      <c r="G56" s="708"/>
      <c r="H56" s="254"/>
      <c r="I56" s="708"/>
      <c r="J56" s="708"/>
      <c r="K56" s="708"/>
      <c r="L56" s="708"/>
      <c r="M56" s="708"/>
      <c r="N56" s="708"/>
      <c r="O56" s="708"/>
      <c r="P56" s="254"/>
      <c r="Q56" s="254"/>
      <c r="R56" s="254"/>
    </row>
    <row r="57" spans="1:18" x14ac:dyDescent="0.2">
      <c r="A57" s="708"/>
      <c r="B57" s="708"/>
      <c r="C57" s="708"/>
      <c r="D57" s="708"/>
      <c r="E57" s="708"/>
      <c r="F57" s="708"/>
      <c r="G57" s="708"/>
      <c r="H57" s="254"/>
      <c r="I57" s="708"/>
      <c r="J57" s="708"/>
      <c r="K57" s="708"/>
      <c r="L57" s="708"/>
      <c r="M57" s="708"/>
      <c r="N57" s="708"/>
      <c r="O57" s="708"/>
      <c r="P57" s="254"/>
      <c r="Q57" s="254"/>
      <c r="R57" s="254"/>
    </row>
    <row r="58" spans="1:18" x14ac:dyDescent="0.2">
      <c r="A58" s="708"/>
      <c r="B58" s="708"/>
      <c r="C58" s="708"/>
      <c r="D58" s="708"/>
      <c r="E58" s="708"/>
      <c r="F58" s="708"/>
      <c r="G58" s="708"/>
      <c r="H58" s="254"/>
      <c r="I58" s="708"/>
      <c r="J58" s="708"/>
      <c r="K58" s="708"/>
      <c r="L58" s="708"/>
      <c r="M58" s="708"/>
      <c r="N58" s="708"/>
      <c r="O58" s="708"/>
      <c r="P58" s="254"/>
      <c r="Q58" s="254"/>
      <c r="R58" s="254"/>
    </row>
    <row r="59" spans="1:18" x14ac:dyDescent="0.2">
      <c r="A59" s="708"/>
      <c r="B59" s="708"/>
      <c r="C59" s="708"/>
      <c r="D59" s="708"/>
      <c r="E59" s="708"/>
      <c r="F59" s="708"/>
      <c r="G59" s="708"/>
      <c r="H59" s="254"/>
      <c r="I59" s="708"/>
      <c r="J59" s="708"/>
      <c r="K59" s="708"/>
      <c r="L59" s="708"/>
      <c r="M59" s="708"/>
      <c r="N59" s="708"/>
      <c r="O59" s="708"/>
      <c r="P59" s="254"/>
      <c r="Q59" s="254"/>
      <c r="R59" s="254"/>
    </row>
    <row r="60" spans="1:18" x14ac:dyDescent="0.2">
      <c r="A60" s="708"/>
      <c r="B60" s="708"/>
      <c r="C60" s="708"/>
      <c r="D60" s="708"/>
      <c r="E60" s="708"/>
      <c r="F60" s="708"/>
      <c r="G60" s="708"/>
      <c r="H60" s="254"/>
      <c r="I60" s="708"/>
      <c r="J60" s="708"/>
      <c r="K60" s="708"/>
      <c r="L60" s="708"/>
      <c r="M60" s="708"/>
      <c r="N60" s="708"/>
      <c r="O60" s="708"/>
      <c r="P60" s="254"/>
      <c r="Q60" s="254"/>
      <c r="R60" s="254"/>
    </row>
    <row r="61" spans="1:18" x14ac:dyDescent="0.2">
      <c r="A61" s="708"/>
      <c r="B61" s="708"/>
      <c r="C61" s="708"/>
      <c r="D61" s="708"/>
      <c r="E61" s="708"/>
      <c r="F61" s="708"/>
      <c r="G61" s="708"/>
      <c r="H61" s="254"/>
      <c r="I61" s="708"/>
      <c r="J61" s="708"/>
      <c r="K61" s="708"/>
      <c r="L61" s="708"/>
      <c r="M61" s="708"/>
      <c r="N61" s="708"/>
      <c r="O61" s="708"/>
      <c r="P61" s="254"/>
      <c r="Q61" s="254"/>
      <c r="R61" s="254"/>
    </row>
    <row r="62" spans="1:18" x14ac:dyDescent="0.2">
      <c r="A62" s="708"/>
      <c r="B62" s="708"/>
      <c r="C62" s="708"/>
      <c r="D62" s="708"/>
      <c r="E62" s="708"/>
      <c r="F62" s="708"/>
      <c r="G62" s="708"/>
      <c r="H62" s="254"/>
      <c r="I62" s="708"/>
      <c r="J62" s="708"/>
      <c r="K62" s="708"/>
      <c r="L62" s="708"/>
      <c r="M62" s="708"/>
      <c r="N62" s="708"/>
      <c r="O62" s="708"/>
      <c r="P62" s="254"/>
      <c r="Q62" s="254"/>
      <c r="R62" s="254"/>
    </row>
    <row r="63" spans="1:18" x14ac:dyDescent="0.2">
      <c r="A63" s="708"/>
      <c r="B63" s="708"/>
      <c r="C63" s="708"/>
      <c r="D63" s="708"/>
      <c r="E63" s="708"/>
      <c r="F63" s="708"/>
      <c r="G63" s="708"/>
      <c r="H63" s="254"/>
      <c r="I63" s="708"/>
      <c r="J63" s="708"/>
      <c r="K63" s="708"/>
      <c r="L63" s="708"/>
      <c r="M63" s="708"/>
      <c r="N63" s="708"/>
      <c r="O63" s="708"/>
      <c r="P63" s="254"/>
      <c r="Q63" s="254"/>
      <c r="R63" s="254"/>
    </row>
    <row r="64" spans="1:18" x14ac:dyDescent="0.2">
      <c r="A64" s="708"/>
      <c r="B64" s="708"/>
      <c r="C64" s="708"/>
      <c r="D64" s="708"/>
      <c r="E64" s="708"/>
      <c r="F64" s="708"/>
      <c r="G64" s="708"/>
      <c r="H64" s="254"/>
      <c r="I64" s="708"/>
      <c r="J64" s="708"/>
      <c r="K64" s="708"/>
      <c r="L64" s="708"/>
      <c r="M64" s="708"/>
      <c r="N64" s="708"/>
      <c r="O64" s="708"/>
      <c r="P64" s="254"/>
      <c r="Q64" s="254"/>
      <c r="R64" s="254"/>
    </row>
    <row r="65" spans="1:93" x14ac:dyDescent="0.2">
      <c r="A65" s="708"/>
      <c r="B65" s="708"/>
      <c r="C65" s="708"/>
      <c r="D65" s="708"/>
      <c r="E65" s="708"/>
      <c r="F65" s="708"/>
      <c r="G65" s="708"/>
      <c r="H65" s="254"/>
      <c r="I65" s="708"/>
      <c r="J65" s="708"/>
      <c r="K65" s="708"/>
      <c r="L65" s="708"/>
      <c r="M65" s="708"/>
      <c r="N65" s="708"/>
      <c r="O65" s="708"/>
      <c r="P65" s="254"/>
      <c r="Q65" s="254"/>
      <c r="R65" s="254"/>
    </row>
    <row r="66" spans="1:93" x14ac:dyDescent="0.2">
      <c r="A66" s="708"/>
      <c r="B66" s="708"/>
      <c r="C66" s="708"/>
      <c r="D66" s="708"/>
      <c r="E66" s="708"/>
      <c r="F66" s="708"/>
      <c r="G66" s="708"/>
      <c r="H66" s="254"/>
      <c r="I66" s="254"/>
      <c r="J66" s="254"/>
      <c r="K66" s="254"/>
      <c r="L66" s="4"/>
      <c r="M66" s="4"/>
      <c r="N66" s="254"/>
      <c r="O66" s="254"/>
      <c r="P66" s="254"/>
      <c r="Q66" s="254"/>
      <c r="R66" s="254"/>
    </row>
    <row r="67" spans="1:93" x14ac:dyDescent="0.2">
      <c r="A67" s="708"/>
      <c r="B67" s="708"/>
      <c r="C67" s="708"/>
      <c r="D67" s="708"/>
      <c r="E67" s="708"/>
      <c r="F67" s="708"/>
      <c r="G67" s="708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</row>
    <row r="68" spans="1:93" x14ac:dyDescent="0.2">
      <c r="A68" s="708"/>
      <c r="B68" s="708"/>
      <c r="C68" s="708"/>
      <c r="D68" s="708"/>
      <c r="E68" s="708"/>
      <c r="F68" s="708"/>
      <c r="G68" s="708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</row>
    <row r="69" spans="1:93" x14ac:dyDescent="0.2">
      <c r="A69" s="708"/>
      <c r="B69" s="708"/>
      <c r="C69" s="708"/>
      <c r="D69" s="708"/>
      <c r="E69" s="708"/>
      <c r="F69" s="708"/>
      <c r="G69" s="708"/>
    </row>
    <row r="70" spans="1:93" x14ac:dyDescent="0.2">
      <c r="A70" s="708"/>
      <c r="B70" s="708"/>
      <c r="C70" s="708"/>
      <c r="D70" s="708"/>
      <c r="E70" s="708"/>
      <c r="F70" s="708"/>
      <c r="G70" s="708"/>
    </row>
    <row r="71" spans="1:93" ht="16.5" x14ac:dyDescent="0.25">
      <c r="A71" s="6"/>
      <c r="B71" s="9"/>
      <c r="C71" s="9"/>
      <c r="D71" s="254"/>
      <c r="E71" s="254"/>
      <c r="F71" s="254"/>
      <c r="G71" s="254"/>
    </row>
    <row r="72" spans="1:93" ht="13.5" thickBot="1" x14ac:dyDescent="0.25"/>
    <row r="73" spans="1:93" ht="30.75" customHeight="1" thickBot="1" x14ac:dyDescent="0.3">
      <c r="A73" s="582" t="s">
        <v>26</v>
      </c>
      <c r="B73" s="583" t="s">
        <v>564</v>
      </c>
      <c r="C73" s="642" t="s">
        <v>565</v>
      </c>
      <c r="D73" s="67"/>
      <c r="E73" s="67"/>
    </row>
    <row r="74" spans="1:93" ht="13.5" customHeight="1" x14ac:dyDescent="0.25">
      <c r="A74" s="584"/>
      <c r="B74" s="585"/>
      <c r="C74" s="586"/>
      <c r="D74" s="67"/>
      <c r="E74" s="67"/>
      <c r="G74" s="54"/>
    </row>
    <row r="75" spans="1:93" s="15" customFormat="1" ht="15.75" x14ac:dyDescent="0.25">
      <c r="A75" s="587" t="s">
        <v>302</v>
      </c>
      <c r="B75" s="588">
        <v>3715.03</v>
      </c>
      <c r="C75" s="588">
        <v>3583.85</v>
      </c>
      <c r="D75" s="67"/>
      <c r="E75" s="125"/>
      <c r="F75" s="123"/>
      <c r="G75" s="56"/>
      <c r="H75" s="123"/>
      <c r="I75" s="57"/>
      <c r="J75" s="58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  <c r="CM75" s="123"/>
      <c r="CN75" s="123"/>
      <c r="CO75" s="123"/>
    </row>
    <row r="76" spans="1:93" s="15" customFormat="1" ht="16.5" customHeight="1" x14ac:dyDescent="0.25">
      <c r="A76" s="587" t="s">
        <v>55</v>
      </c>
      <c r="B76" s="588">
        <v>4225.62</v>
      </c>
      <c r="C76" s="588">
        <v>4125.17</v>
      </c>
      <c r="D76" s="67"/>
      <c r="E76" s="124"/>
      <c r="F76" s="123"/>
      <c r="G76" s="56"/>
      <c r="I76" s="57"/>
      <c r="J76" s="58"/>
      <c r="AV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  <c r="CN76" s="123"/>
      <c r="CO76" s="123"/>
    </row>
    <row r="77" spans="1:93" s="15" customFormat="1" ht="15.75" x14ac:dyDescent="0.25">
      <c r="A77" s="587" t="s">
        <v>137</v>
      </c>
      <c r="B77" s="588">
        <v>5490.22</v>
      </c>
      <c r="C77" s="588">
        <v>5415.38</v>
      </c>
      <c r="D77" s="67"/>
      <c r="E77" s="125"/>
      <c r="F77" s="123"/>
      <c r="G77" s="56"/>
      <c r="I77" s="57"/>
      <c r="J77" s="58"/>
      <c r="AV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3"/>
      <c r="CL77" s="123"/>
      <c r="CM77" s="123"/>
      <c r="CN77" s="123"/>
      <c r="CO77" s="123"/>
    </row>
    <row r="78" spans="1:93" s="15" customFormat="1" ht="15.75" x14ac:dyDescent="0.25">
      <c r="A78" s="587" t="s">
        <v>315</v>
      </c>
      <c r="B78" s="588">
        <v>5558.86</v>
      </c>
      <c r="C78" s="588">
        <v>5366.1</v>
      </c>
      <c r="D78" s="67"/>
      <c r="E78" s="125"/>
      <c r="F78" s="59"/>
      <c r="G78" s="60"/>
      <c r="I78" s="61"/>
      <c r="J78" s="62"/>
      <c r="AV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</row>
    <row r="79" spans="1:93" s="15" customFormat="1" ht="15.75" x14ac:dyDescent="0.25">
      <c r="A79" s="589" t="s">
        <v>313</v>
      </c>
      <c r="B79" s="590">
        <v>5826.4</v>
      </c>
      <c r="C79" s="590">
        <v>5652.44</v>
      </c>
      <c r="D79" s="67"/>
      <c r="E79" s="125"/>
      <c r="F79" s="59"/>
      <c r="G79" s="60"/>
      <c r="H79" s="123"/>
      <c r="I79" s="61"/>
      <c r="J79" s="62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3"/>
      <c r="CL79" s="123"/>
      <c r="CM79" s="123"/>
      <c r="CN79" s="123"/>
      <c r="CO79" s="123"/>
    </row>
    <row r="80" spans="1:93" s="123" customFormat="1" ht="15.75" x14ac:dyDescent="0.25">
      <c r="A80" s="587" t="s">
        <v>1</v>
      </c>
      <c r="B80" s="588">
        <v>6483.22</v>
      </c>
      <c r="C80" s="588">
        <v>5671.19</v>
      </c>
      <c r="D80" s="67"/>
      <c r="E80" s="125"/>
      <c r="F80" s="59"/>
      <c r="G80" s="60"/>
      <c r="I80" s="61"/>
      <c r="J80" s="62"/>
    </row>
    <row r="81" spans="1:11" ht="15.75" hidden="1" x14ac:dyDescent="0.25">
      <c r="A81" s="589" t="s">
        <v>312</v>
      </c>
      <c r="B81" s="590"/>
      <c r="C81" s="590"/>
      <c r="D81" s="67"/>
      <c r="E81" s="126"/>
      <c r="F81" s="63"/>
      <c r="G81" s="4"/>
      <c r="H81" s="4"/>
      <c r="I81" s="64"/>
      <c r="J81" s="64"/>
    </row>
    <row r="82" spans="1:11" ht="15.75" x14ac:dyDescent="0.25">
      <c r="A82" s="587" t="s">
        <v>0</v>
      </c>
      <c r="B82" s="588">
        <v>6504.1</v>
      </c>
      <c r="C82" s="588">
        <v>6328.69</v>
      </c>
      <c r="D82" s="67"/>
      <c r="E82" s="125"/>
      <c r="F82" s="4"/>
      <c r="G82" s="65"/>
      <c r="H82" s="66"/>
      <c r="I82" s="67"/>
      <c r="J82" s="68"/>
      <c r="K82" s="55"/>
    </row>
    <row r="83" spans="1:11" s="48" customFormat="1" ht="16.5" thickBot="1" x14ac:dyDescent="0.3">
      <c r="A83" s="591" t="s">
        <v>303</v>
      </c>
      <c r="B83" s="592">
        <v>9369.75</v>
      </c>
      <c r="C83" s="592">
        <v>8327.24</v>
      </c>
      <c r="D83" s="67"/>
      <c r="E83" s="125"/>
      <c r="F83" s="69"/>
      <c r="G83" s="70"/>
      <c r="H83" s="71"/>
      <c r="I83" s="72"/>
      <c r="J83" s="73"/>
    </row>
    <row r="84" spans="1:11" x14ac:dyDescent="0.2">
      <c r="E84" s="4"/>
      <c r="F84" s="4"/>
    </row>
    <row r="85" spans="1:11" ht="29.25" customHeight="1" x14ac:dyDescent="0.2">
      <c r="A85" s="205"/>
      <c r="B85" s="254"/>
      <c r="C85" s="206"/>
      <c r="E85" s="4"/>
      <c r="G85" s="4"/>
    </row>
    <row r="86" spans="1:11" ht="31.5" customHeight="1" x14ac:dyDescent="0.2">
      <c r="A86" s="4"/>
      <c r="B86" s="4"/>
      <c r="C86" s="4"/>
      <c r="D86" s="4"/>
      <c r="E86" s="4"/>
      <c r="F86" s="4"/>
      <c r="G86" s="4"/>
    </row>
    <row r="87" spans="1:11" x14ac:dyDescent="0.2">
      <c r="A87" s="4"/>
      <c r="B87" s="4"/>
      <c r="C87" s="4"/>
      <c r="D87" s="4"/>
      <c r="E87" s="4"/>
      <c r="F87" s="4"/>
      <c r="G87" s="4"/>
    </row>
    <row r="88" spans="1:11" x14ac:dyDescent="0.2">
      <c r="A88" s="4"/>
      <c r="B88" s="4"/>
      <c r="C88" s="4"/>
      <c r="D88" s="4"/>
      <c r="E88" s="4"/>
      <c r="F88" s="4"/>
      <c r="G88" s="4"/>
    </row>
    <row r="89" spans="1:11" x14ac:dyDescent="0.2">
      <c r="A89" s="4"/>
      <c r="B89" s="4"/>
      <c r="C89" s="4"/>
      <c r="D89" s="4"/>
      <c r="E89" s="4"/>
      <c r="F89" s="4"/>
      <c r="G89" s="4"/>
    </row>
    <row r="90" spans="1:11" x14ac:dyDescent="0.2">
      <c r="A90" s="4"/>
      <c r="B90" s="4"/>
      <c r="C90" s="4"/>
      <c r="D90" s="4"/>
      <c r="E90" s="4"/>
      <c r="F90" s="4"/>
      <c r="G90" s="4"/>
    </row>
    <row r="91" spans="1:11" x14ac:dyDescent="0.2">
      <c r="A91" s="4"/>
      <c r="B91" s="4"/>
      <c r="C91" s="4"/>
      <c r="D91" s="4"/>
      <c r="E91" s="4"/>
      <c r="F91" s="4"/>
      <c r="G91" s="4"/>
    </row>
    <row r="92" spans="1:11" x14ac:dyDescent="0.2">
      <c r="A92" s="4"/>
      <c r="B92" s="4"/>
      <c r="C92" s="4"/>
      <c r="D92" s="4"/>
      <c r="E92" s="4"/>
      <c r="F92" s="4"/>
      <c r="G92" s="4"/>
    </row>
    <row r="93" spans="1:11" x14ac:dyDescent="0.2">
      <c r="A93" s="4"/>
      <c r="B93" s="4"/>
      <c r="C93" s="4"/>
      <c r="D93" s="4"/>
      <c r="E93" s="4"/>
      <c r="F93" s="4"/>
      <c r="G93" s="4"/>
    </row>
    <row r="94" spans="1:11" x14ac:dyDescent="0.2">
      <c r="A94" s="4"/>
      <c r="B94" s="4"/>
      <c r="C94" s="4"/>
      <c r="D94" s="4"/>
      <c r="E94" s="4"/>
      <c r="F94" s="4"/>
      <c r="G94" s="4"/>
    </row>
    <row r="95" spans="1:11" x14ac:dyDescent="0.2">
      <c r="A95" s="4"/>
      <c r="B95" s="4"/>
      <c r="C95" s="4"/>
      <c r="D95" s="4"/>
      <c r="E95" s="4"/>
      <c r="F95" s="4"/>
      <c r="G95" s="4"/>
    </row>
    <row r="96" spans="1:11" x14ac:dyDescent="0.2">
      <c r="A96" s="4"/>
      <c r="B96" s="4"/>
      <c r="C96" s="4"/>
      <c r="D96" s="4"/>
      <c r="E96" s="4"/>
      <c r="F96" s="4"/>
      <c r="G96" s="4"/>
    </row>
    <row r="97" spans="1:19" x14ac:dyDescent="0.2">
      <c r="A97" s="4"/>
      <c r="B97" s="4"/>
      <c r="C97" s="4"/>
      <c r="D97" s="4"/>
      <c r="E97" s="4"/>
      <c r="F97" s="4"/>
      <c r="G97" s="4"/>
    </row>
    <row r="98" spans="1:19" x14ac:dyDescent="0.2">
      <c r="A98" s="4"/>
      <c r="B98" s="4"/>
      <c r="C98" s="4"/>
      <c r="D98" s="4"/>
      <c r="E98" s="4"/>
      <c r="F98" s="4"/>
      <c r="G98" s="4"/>
    </row>
    <row r="99" spans="1:19" x14ac:dyDescent="0.2">
      <c r="A99" s="4"/>
      <c r="B99" s="4"/>
      <c r="C99" s="4"/>
      <c r="D99" s="4"/>
      <c r="E99" s="4"/>
      <c r="F99" s="4"/>
      <c r="G99" s="4"/>
    </row>
    <row r="100" spans="1:19" x14ac:dyDescent="0.2">
      <c r="A100" s="4"/>
      <c r="B100" s="4"/>
      <c r="C100" s="208"/>
      <c r="D100" s="4"/>
      <c r="E100" s="4"/>
      <c r="F100" s="4"/>
      <c r="G100" s="4"/>
    </row>
    <row r="101" spans="1:19" ht="13.5" thickBot="1" x14ac:dyDescent="0.25">
      <c r="A101" s="4"/>
      <c r="B101" s="4"/>
      <c r="C101" s="4"/>
      <c r="D101" s="4"/>
      <c r="E101" s="4"/>
      <c r="F101" s="4"/>
      <c r="G101" s="4"/>
    </row>
    <row r="102" spans="1:19" ht="16.5" customHeight="1" thickBot="1" x14ac:dyDescent="0.25">
      <c r="A102" s="762" t="s">
        <v>161</v>
      </c>
      <c r="B102" s="764" t="s">
        <v>5</v>
      </c>
      <c r="C102" s="765"/>
      <c r="D102" s="766"/>
      <c r="E102" s="764" t="s">
        <v>6</v>
      </c>
      <c r="F102" s="765"/>
      <c r="G102" s="766"/>
      <c r="H102" s="759" t="s">
        <v>8</v>
      </c>
      <c r="I102" s="760"/>
      <c r="J102" s="761"/>
      <c r="K102" s="759" t="s">
        <v>7</v>
      </c>
      <c r="L102" s="760"/>
      <c r="M102" s="761"/>
      <c r="N102" s="759" t="s">
        <v>157</v>
      </c>
      <c r="O102" s="760"/>
      <c r="P102" s="761"/>
      <c r="Q102" s="759" t="s">
        <v>158</v>
      </c>
      <c r="R102" s="760"/>
      <c r="S102" s="761"/>
    </row>
    <row r="103" spans="1:19" ht="16.5" thickBot="1" x14ac:dyDescent="0.3">
      <c r="A103" s="763"/>
      <c r="B103" s="468">
        <v>2014</v>
      </c>
      <c r="C103" s="469">
        <v>2015</v>
      </c>
      <c r="D103" s="470">
        <v>2016</v>
      </c>
      <c r="E103" s="468">
        <v>2014</v>
      </c>
      <c r="F103" s="469">
        <v>2015</v>
      </c>
      <c r="G103" s="471">
        <v>2016</v>
      </c>
      <c r="H103" s="468">
        <v>2014</v>
      </c>
      <c r="I103" s="469">
        <v>2015</v>
      </c>
      <c r="J103" s="471">
        <v>2016</v>
      </c>
      <c r="K103" s="468">
        <v>2014</v>
      </c>
      <c r="L103" s="469">
        <v>2015</v>
      </c>
      <c r="M103" s="471">
        <v>2016</v>
      </c>
      <c r="N103" s="468">
        <v>2014</v>
      </c>
      <c r="O103" s="469">
        <v>2015</v>
      </c>
      <c r="P103" s="471">
        <v>2016</v>
      </c>
      <c r="Q103" s="468">
        <v>2014</v>
      </c>
      <c r="R103" s="469">
        <v>2015</v>
      </c>
      <c r="S103" s="471">
        <v>2016</v>
      </c>
    </row>
    <row r="104" spans="1:19" ht="16.5" x14ac:dyDescent="0.25">
      <c r="A104" s="472" t="s">
        <v>9</v>
      </c>
      <c r="B104" s="473">
        <v>7294.3281818181822</v>
      </c>
      <c r="C104" s="474">
        <v>5815.07</v>
      </c>
      <c r="D104" s="475">
        <v>4462.3</v>
      </c>
      <c r="E104" s="476">
        <v>14076.37</v>
      </c>
      <c r="F104" s="475">
        <v>14766.91</v>
      </c>
      <c r="G104" s="477">
        <v>8479.8799999999992</v>
      </c>
      <c r="H104" s="473">
        <v>1423.18</v>
      </c>
      <c r="I104" s="474">
        <v>1243.48</v>
      </c>
      <c r="J104" s="475">
        <v>853.85</v>
      </c>
      <c r="K104" s="478">
        <v>734.14</v>
      </c>
      <c r="L104" s="479">
        <v>784.33</v>
      </c>
      <c r="M104" s="475">
        <v>499.9</v>
      </c>
      <c r="N104" s="478">
        <v>1244.8</v>
      </c>
      <c r="O104" s="479">
        <v>1251.8499999999999</v>
      </c>
      <c r="P104" s="475">
        <v>1097.3800000000001</v>
      </c>
      <c r="Q104" s="478">
        <v>19.91</v>
      </c>
      <c r="R104" s="479">
        <v>17.100000000000001</v>
      </c>
      <c r="S104" s="475">
        <v>14.02</v>
      </c>
    </row>
    <row r="105" spans="1:19" ht="16.5" x14ac:dyDescent="0.25">
      <c r="A105" s="480" t="s">
        <v>10</v>
      </c>
      <c r="B105" s="481">
        <v>7151.58</v>
      </c>
      <c r="C105" s="482">
        <v>5701.4874999999993</v>
      </c>
      <c r="D105" s="483">
        <v>4594.96</v>
      </c>
      <c r="E105" s="484">
        <v>14191.63</v>
      </c>
      <c r="F105" s="483">
        <v>14531.125</v>
      </c>
      <c r="G105" s="485">
        <v>8306.4269047619055</v>
      </c>
      <c r="H105" s="481">
        <v>1410.5</v>
      </c>
      <c r="I105" s="482">
        <v>1197.5999999999999</v>
      </c>
      <c r="J105" s="483">
        <v>920.24</v>
      </c>
      <c r="K105" s="486">
        <v>728.55</v>
      </c>
      <c r="L105" s="487">
        <v>785.55</v>
      </c>
      <c r="M105" s="483">
        <v>505.57</v>
      </c>
      <c r="N105" s="486">
        <v>1300.98</v>
      </c>
      <c r="O105" s="487">
        <v>1227.19</v>
      </c>
      <c r="P105" s="483">
        <v>1199.9100000000001</v>
      </c>
      <c r="Q105" s="486">
        <v>20.83</v>
      </c>
      <c r="R105" s="487">
        <v>16.84</v>
      </c>
      <c r="S105" s="483">
        <v>15.07</v>
      </c>
    </row>
    <row r="106" spans="1:19" ht="16.5" x14ac:dyDescent="0.25">
      <c r="A106" s="480" t="s">
        <v>11</v>
      </c>
      <c r="B106" s="481">
        <v>6667.56</v>
      </c>
      <c r="C106" s="482">
        <v>5925.4554545454539</v>
      </c>
      <c r="D106" s="483">
        <v>4947.04</v>
      </c>
      <c r="E106" s="484">
        <v>15656.79</v>
      </c>
      <c r="F106" s="483">
        <v>13742.160909090908</v>
      </c>
      <c r="G106" s="485">
        <v>8700.9538095238095</v>
      </c>
      <c r="H106" s="481">
        <v>1451.62</v>
      </c>
      <c r="I106" s="482">
        <v>1138.6400000000001</v>
      </c>
      <c r="J106" s="483">
        <v>968.43</v>
      </c>
      <c r="K106" s="486">
        <v>773.07</v>
      </c>
      <c r="L106" s="487">
        <v>786.32</v>
      </c>
      <c r="M106" s="483">
        <v>567.38</v>
      </c>
      <c r="N106" s="486">
        <v>1336.08</v>
      </c>
      <c r="O106" s="487">
        <v>1178.6300000000001</v>
      </c>
      <c r="P106" s="483">
        <v>1246.3399999999999</v>
      </c>
      <c r="Q106" s="486">
        <v>20.74</v>
      </c>
      <c r="R106" s="487">
        <v>16.22</v>
      </c>
      <c r="S106" s="483">
        <v>15.42</v>
      </c>
    </row>
    <row r="107" spans="1:19" ht="16.5" x14ac:dyDescent="0.25">
      <c r="A107" s="480" t="s">
        <v>12</v>
      </c>
      <c r="B107" s="481">
        <v>6670.24</v>
      </c>
      <c r="C107" s="482">
        <v>6027.97</v>
      </c>
      <c r="D107" s="483">
        <v>4850.55</v>
      </c>
      <c r="E107" s="484">
        <v>17370.75</v>
      </c>
      <c r="F107" s="483">
        <v>12779.75</v>
      </c>
      <c r="G107" s="485">
        <v>8849.65</v>
      </c>
      <c r="H107" s="481">
        <v>1431.5</v>
      </c>
      <c r="I107" s="482">
        <v>1150.0999999999999</v>
      </c>
      <c r="J107" s="483">
        <v>994.19</v>
      </c>
      <c r="K107" s="486">
        <v>792.33</v>
      </c>
      <c r="L107" s="487">
        <v>768.8</v>
      </c>
      <c r="M107" s="483">
        <v>574.33000000000004</v>
      </c>
      <c r="N107" s="486">
        <v>1299</v>
      </c>
      <c r="O107" s="487">
        <v>1197.9100000000001</v>
      </c>
      <c r="P107" s="483">
        <v>1242.26</v>
      </c>
      <c r="Q107" s="486">
        <v>19.71</v>
      </c>
      <c r="R107" s="487">
        <v>16.34</v>
      </c>
      <c r="S107" s="483">
        <v>16.260000000000002</v>
      </c>
    </row>
    <row r="108" spans="1:19" ht="16.5" x14ac:dyDescent="0.25">
      <c r="A108" s="480" t="s">
        <v>13</v>
      </c>
      <c r="B108" s="481">
        <v>6883.15</v>
      </c>
      <c r="C108" s="482">
        <v>6300.0776315789481</v>
      </c>
      <c r="D108" s="483">
        <v>4707.8500000000004</v>
      </c>
      <c r="E108" s="484">
        <v>19434.38</v>
      </c>
      <c r="F108" s="483">
        <v>13504.998684210526</v>
      </c>
      <c r="G108" s="485">
        <v>8685.8799999999992</v>
      </c>
      <c r="H108" s="481">
        <v>1455.89</v>
      </c>
      <c r="I108" s="482">
        <v>1140.26</v>
      </c>
      <c r="J108" s="483">
        <v>1033.7</v>
      </c>
      <c r="K108" s="486">
        <v>821.05</v>
      </c>
      <c r="L108" s="487">
        <v>784.42</v>
      </c>
      <c r="M108" s="483">
        <v>576.75</v>
      </c>
      <c r="N108" s="486">
        <v>1286.69</v>
      </c>
      <c r="O108" s="487">
        <v>1199.05</v>
      </c>
      <c r="P108" s="483">
        <v>1259.4000000000001</v>
      </c>
      <c r="Q108" s="486">
        <v>19.36</v>
      </c>
      <c r="R108" s="487">
        <v>16.8</v>
      </c>
      <c r="S108" s="483">
        <v>16.89</v>
      </c>
    </row>
    <row r="109" spans="1:19" ht="16.5" x14ac:dyDescent="0.25">
      <c r="A109" s="480" t="s">
        <v>14</v>
      </c>
      <c r="B109" s="488">
        <v>6805.8</v>
      </c>
      <c r="C109" s="482">
        <v>5833.2168181818179</v>
      </c>
      <c r="D109" s="483">
        <v>4630.2700000000004</v>
      </c>
      <c r="E109" s="489">
        <v>18568.22</v>
      </c>
      <c r="F109" s="483">
        <v>12776.591363636364</v>
      </c>
      <c r="G109" s="485">
        <v>8911.7022727272742</v>
      </c>
      <c r="H109" s="488">
        <v>1452.57</v>
      </c>
      <c r="I109" s="482">
        <v>1088.77</v>
      </c>
      <c r="J109" s="483">
        <v>984.14</v>
      </c>
      <c r="K109" s="490">
        <v>832.19</v>
      </c>
      <c r="L109" s="487">
        <v>726.77</v>
      </c>
      <c r="M109" s="483">
        <v>553.09</v>
      </c>
      <c r="N109" s="490">
        <v>1279.0999999999999</v>
      </c>
      <c r="O109" s="487">
        <v>1181.5</v>
      </c>
      <c r="P109" s="483">
        <v>1276.4000000000001</v>
      </c>
      <c r="Q109" s="490">
        <v>19.79</v>
      </c>
      <c r="R109" s="487">
        <v>16.100000000000001</v>
      </c>
      <c r="S109" s="483">
        <v>17.18</v>
      </c>
    </row>
    <row r="110" spans="1:19" ht="16.5" x14ac:dyDescent="0.25">
      <c r="A110" s="480" t="s">
        <v>112</v>
      </c>
      <c r="B110" s="488">
        <v>7104.02</v>
      </c>
      <c r="C110" s="482">
        <v>5456.2165217391303</v>
      </c>
      <c r="D110" s="483">
        <v>4855.357857142857</v>
      </c>
      <c r="E110" s="489">
        <v>19046.737391304348</v>
      </c>
      <c r="F110" s="483">
        <v>11380.55</v>
      </c>
      <c r="G110" s="485">
        <v>10248.92738095238</v>
      </c>
      <c r="H110" s="488">
        <v>1492.48</v>
      </c>
      <c r="I110" s="482">
        <v>1014.09</v>
      </c>
      <c r="J110" s="483">
        <v>1085.76</v>
      </c>
      <c r="K110" s="490">
        <v>871.36</v>
      </c>
      <c r="L110" s="487">
        <v>642.57000000000005</v>
      </c>
      <c r="M110" s="483">
        <v>646.14</v>
      </c>
      <c r="N110" s="490">
        <v>1311.11</v>
      </c>
      <c r="O110" s="487">
        <v>1130.04</v>
      </c>
      <c r="P110" s="483">
        <v>1337.33</v>
      </c>
      <c r="Q110" s="490">
        <v>20.93</v>
      </c>
      <c r="R110" s="487">
        <v>15.07</v>
      </c>
      <c r="S110" s="483">
        <v>19.920000000000002</v>
      </c>
    </row>
    <row r="111" spans="1:19" ht="16.5" x14ac:dyDescent="0.25">
      <c r="A111" s="491" t="s">
        <v>120</v>
      </c>
      <c r="B111" s="492">
        <v>7000.1750000000002</v>
      </c>
      <c r="C111" s="482">
        <v>5088.5600000000004</v>
      </c>
      <c r="D111" s="483">
        <v>4757.8172727272722</v>
      </c>
      <c r="E111" s="493">
        <v>18572.375</v>
      </c>
      <c r="F111" s="483">
        <v>10338.75</v>
      </c>
      <c r="G111" s="485">
        <v>10350.566818181818</v>
      </c>
      <c r="H111" s="492">
        <v>1447.64</v>
      </c>
      <c r="I111" s="482">
        <v>983.15</v>
      </c>
      <c r="J111" s="483">
        <v>1123.77</v>
      </c>
      <c r="K111" s="494">
        <v>875.32</v>
      </c>
      <c r="L111" s="487">
        <v>595.4</v>
      </c>
      <c r="M111" s="483">
        <v>700.09</v>
      </c>
      <c r="N111" s="494">
        <v>1295.94</v>
      </c>
      <c r="O111" s="487">
        <v>1117.48</v>
      </c>
      <c r="P111" s="483">
        <v>1341.09</v>
      </c>
      <c r="Q111" s="494">
        <v>19.8</v>
      </c>
      <c r="R111" s="487">
        <v>14.94</v>
      </c>
      <c r="S111" s="483">
        <v>19.64</v>
      </c>
    </row>
    <row r="112" spans="1:19" ht="16.5" x14ac:dyDescent="0.25">
      <c r="A112" s="491" t="s">
        <v>126</v>
      </c>
      <c r="B112" s="492">
        <v>6871.8286363636362</v>
      </c>
      <c r="C112" s="482">
        <v>5207.3204545454546</v>
      </c>
      <c r="D112" s="483"/>
      <c r="E112" s="493">
        <v>18075.8</v>
      </c>
      <c r="F112" s="483">
        <v>9895.4599999999991</v>
      </c>
      <c r="G112" s="485"/>
      <c r="H112" s="492">
        <v>1362.29</v>
      </c>
      <c r="I112" s="482">
        <v>965.36</v>
      </c>
      <c r="J112" s="483"/>
      <c r="K112" s="494">
        <v>841.88</v>
      </c>
      <c r="L112" s="487">
        <v>608.5</v>
      </c>
      <c r="M112" s="483"/>
      <c r="N112" s="494">
        <v>1239.75</v>
      </c>
      <c r="O112" s="487">
        <v>1124.53</v>
      </c>
      <c r="P112" s="483"/>
      <c r="Q112" s="494">
        <v>18.48</v>
      </c>
      <c r="R112" s="487">
        <v>14.79</v>
      </c>
      <c r="S112" s="483"/>
    </row>
    <row r="113" spans="1:19" ht="16.5" x14ac:dyDescent="0.25">
      <c r="A113" s="491" t="s">
        <v>127</v>
      </c>
      <c r="B113" s="492">
        <v>6738.73</v>
      </c>
      <c r="C113" s="482">
        <v>5221.8100000000004</v>
      </c>
      <c r="D113" s="483"/>
      <c r="E113" s="493">
        <v>15765.33</v>
      </c>
      <c r="F113" s="483">
        <v>10341.370000000001</v>
      </c>
      <c r="G113" s="485"/>
      <c r="H113" s="492">
        <v>1259.3399999999999</v>
      </c>
      <c r="I113" s="482">
        <v>977.09</v>
      </c>
      <c r="J113" s="483"/>
      <c r="K113" s="494">
        <v>778.24</v>
      </c>
      <c r="L113" s="487">
        <v>691.5</v>
      </c>
      <c r="M113" s="483"/>
      <c r="N113" s="494">
        <v>1221.27</v>
      </c>
      <c r="O113" s="487">
        <v>1159.25</v>
      </c>
      <c r="P113" s="483"/>
      <c r="Q113" s="494">
        <v>17.170000000000002</v>
      </c>
      <c r="R113" s="487">
        <v>15.71</v>
      </c>
      <c r="S113" s="483"/>
    </row>
    <row r="114" spans="1:19" ht="16.5" x14ac:dyDescent="0.25">
      <c r="A114" s="491" t="s">
        <v>131</v>
      </c>
      <c r="B114" s="492">
        <v>6700.67</v>
      </c>
      <c r="C114" s="482">
        <v>4807.6290476190479</v>
      </c>
      <c r="D114" s="483"/>
      <c r="E114" s="493">
        <v>15702.38</v>
      </c>
      <c r="F114" s="483">
        <v>9228.5714285714275</v>
      </c>
      <c r="G114" s="485"/>
      <c r="H114" s="492">
        <v>1208.8499999999999</v>
      </c>
      <c r="I114" s="482">
        <v>883.52</v>
      </c>
      <c r="J114" s="483"/>
      <c r="K114" s="494">
        <v>780.75</v>
      </c>
      <c r="L114" s="487">
        <v>574.04999999999995</v>
      </c>
      <c r="M114" s="483"/>
      <c r="N114" s="494">
        <v>1176.3</v>
      </c>
      <c r="O114" s="487">
        <v>1085.7</v>
      </c>
      <c r="P114" s="483"/>
      <c r="Q114" s="494">
        <v>15.97</v>
      </c>
      <c r="R114" s="487">
        <v>14.51</v>
      </c>
      <c r="S114" s="483"/>
    </row>
    <row r="115" spans="1:19" ht="17.25" thickBot="1" x14ac:dyDescent="0.3">
      <c r="A115" s="495" t="s">
        <v>132</v>
      </c>
      <c r="B115" s="496">
        <v>6422.23</v>
      </c>
      <c r="C115" s="497">
        <v>4628.5949999999993</v>
      </c>
      <c r="D115" s="498"/>
      <c r="E115" s="499">
        <v>15914.29</v>
      </c>
      <c r="F115" s="498">
        <v>8688.6914285714283</v>
      </c>
      <c r="G115" s="500"/>
      <c r="H115" s="496">
        <v>1215.67</v>
      </c>
      <c r="I115" s="497">
        <v>859.9</v>
      </c>
      <c r="J115" s="498"/>
      <c r="K115" s="501">
        <v>805.52</v>
      </c>
      <c r="L115" s="502">
        <v>552.04999999999995</v>
      </c>
      <c r="M115" s="498"/>
      <c r="N115" s="501">
        <v>1200.94</v>
      </c>
      <c r="O115" s="502">
        <v>1068.1400000000001</v>
      </c>
      <c r="P115" s="498"/>
      <c r="Q115" s="501">
        <v>16.239999999999998</v>
      </c>
      <c r="R115" s="502">
        <v>14.05</v>
      </c>
      <c r="S115" s="498"/>
    </row>
    <row r="116" spans="1:19" x14ac:dyDescent="0.2">
      <c r="A116" s="4"/>
      <c r="B116" s="4"/>
      <c r="C116" s="4"/>
      <c r="D116" s="4"/>
      <c r="E116" s="4"/>
      <c r="F116" s="4"/>
      <c r="G116" s="4"/>
    </row>
    <row r="117" spans="1:19" x14ac:dyDescent="0.2">
      <c r="A117" s="4"/>
      <c r="B117" s="4"/>
      <c r="C117" s="4"/>
      <c r="D117" s="4"/>
      <c r="E117" s="4"/>
      <c r="F117" s="4"/>
      <c r="G117" s="4"/>
    </row>
    <row r="118" spans="1:19" x14ac:dyDescent="0.2">
      <c r="A118" s="4"/>
      <c r="B118" s="4"/>
      <c r="C118" s="4"/>
      <c r="D118" s="4"/>
      <c r="E118" s="4"/>
      <c r="F118" s="4"/>
      <c r="G118" s="4"/>
    </row>
    <row r="119" spans="1:19" x14ac:dyDescent="0.2">
      <c r="A119" s="4"/>
      <c r="B119" s="4"/>
      <c r="C119" s="4"/>
      <c r="D119" s="4"/>
      <c r="E119" s="4"/>
      <c r="F119" s="4"/>
      <c r="G119" s="4"/>
    </row>
    <row r="120" spans="1:19" x14ac:dyDescent="0.2">
      <c r="A120" s="4"/>
      <c r="B120" s="4"/>
      <c r="C120" s="4"/>
      <c r="D120" s="4"/>
      <c r="E120" s="4"/>
      <c r="F120" s="4"/>
      <c r="G120" s="4"/>
    </row>
    <row r="121" spans="1:19" x14ac:dyDescent="0.2">
      <c r="A121" s="4"/>
      <c r="B121" s="4"/>
      <c r="C121" s="4"/>
      <c r="D121" s="4"/>
      <c r="E121" s="4"/>
      <c r="F121" s="4"/>
      <c r="G121" s="4"/>
    </row>
    <row r="122" spans="1:19" x14ac:dyDescent="0.2">
      <c r="A122" s="4"/>
      <c r="B122" s="4"/>
      <c r="C122" s="4"/>
      <c r="D122" s="4"/>
      <c r="E122" s="4"/>
      <c r="F122" s="4"/>
      <c r="G122" s="4"/>
    </row>
    <row r="123" spans="1:19" x14ac:dyDescent="0.2">
      <c r="A123" s="4"/>
      <c r="B123" s="4"/>
      <c r="C123" s="4"/>
      <c r="D123" s="4"/>
      <c r="E123" s="4"/>
      <c r="F123" s="4"/>
      <c r="G123" s="4"/>
    </row>
    <row r="124" spans="1:19" x14ac:dyDescent="0.2">
      <c r="A124" s="4"/>
      <c r="B124" s="4"/>
      <c r="C124" s="4"/>
      <c r="D124" s="4"/>
      <c r="E124" s="4"/>
      <c r="F124" s="4"/>
      <c r="G124" s="4"/>
    </row>
    <row r="125" spans="1:19" x14ac:dyDescent="0.2">
      <c r="A125" s="4"/>
      <c r="B125" s="4"/>
      <c r="C125" s="4"/>
      <c r="D125" s="4"/>
      <c r="E125" s="4"/>
      <c r="F125" s="4"/>
      <c r="G125" s="4"/>
    </row>
    <row r="126" spans="1:19" x14ac:dyDescent="0.2">
      <c r="A126" s="4"/>
      <c r="B126" s="4"/>
      <c r="C126" s="4"/>
      <c r="D126" s="4"/>
      <c r="E126" s="4"/>
      <c r="F126" s="4"/>
      <c r="G126" s="4"/>
    </row>
    <row r="127" spans="1:19" x14ac:dyDescent="0.2">
      <c r="A127" s="4"/>
      <c r="B127" s="4"/>
      <c r="C127" s="4"/>
      <c r="D127" s="4"/>
      <c r="E127" s="4"/>
      <c r="F127" s="4"/>
      <c r="G127" s="4"/>
    </row>
    <row r="128" spans="1:19" x14ac:dyDescent="0.2">
      <c r="A128" s="4"/>
      <c r="B128" s="4"/>
      <c r="C128" s="4"/>
      <c r="D128" s="4"/>
      <c r="E128" s="4"/>
      <c r="F128" s="4"/>
      <c r="G128" s="4"/>
    </row>
    <row r="129" spans="1:7" x14ac:dyDescent="0.2">
      <c r="A129" s="4"/>
      <c r="B129" s="4"/>
      <c r="C129" s="4"/>
      <c r="D129" s="4"/>
      <c r="E129" s="4"/>
      <c r="F129" s="4"/>
      <c r="G129" s="4"/>
    </row>
    <row r="130" spans="1:7" x14ac:dyDescent="0.2">
      <c r="A130" s="4"/>
      <c r="B130" s="4"/>
      <c r="C130" s="4"/>
      <c r="D130" s="4"/>
      <c r="E130" s="4"/>
      <c r="F130" s="4"/>
      <c r="G130" s="4"/>
    </row>
    <row r="131" spans="1:7" x14ac:dyDescent="0.2">
      <c r="A131" s="4"/>
      <c r="B131" s="4"/>
      <c r="C131" s="4"/>
      <c r="D131" s="4"/>
      <c r="E131" s="4"/>
      <c r="F131" s="4"/>
      <c r="G131" s="4"/>
    </row>
  </sheetData>
  <sortState ref="A75:C83">
    <sortCondition ref="B75:B83"/>
  </sortState>
  <mergeCells count="7">
    <mergeCell ref="N102:P102"/>
    <mergeCell ref="K102:M102"/>
    <mergeCell ref="H102:J102"/>
    <mergeCell ref="Q102:S102"/>
    <mergeCell ref="A102:A103"/>
    <mergeCell ref="B102:D102"/>
    <mergeCell ref="E102:G10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24" fitToWidth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138"/>
  <sheetViews>
    <sheetView view="pageBreakPreview" topLeftCell="A76" zoomScale="66" zoomScaleNormal="95" zoomScaleSheetLayoutView="66" workbookViewId="0">
      <selection activeCell="W110" sqref="W110"/>
    </sheetView>
  </sheetViews>
  <sheetFormatPr defaultRowHeight="12.75" x14ac:dyDescent="0.2"/>
  <cols>
    <col min="1" max="1" width="17.140625" style="11" customWidth="1"/>
    <col min="2" max="2" width="14.28515625" style="11" customWidth="1"/>
    <col min="3" max="3" width="8.7109375" style="11" customWidth="1"/>
    <col min="4" max="4" width="9.85546875" style="11" customWidth="1"/>
    <col min="5" max="5" width="8.7109375" style="11" customWidth="1"/>
    <col min="6" max="6" width="8.28515625" style="11" customWidth="1"/>
    <col min="7" max="9" width="8.7109375" style="11" customWidth="1"/>
    <col min="10" max="11" width="7.7109375" style="11" customWidth="1"/>
    <col min="12" max="12" width="8.140625" style="11" customWidth="1"/>
    <col min="13" max="15" width="7.7109375" style="11" customWidth="1"/>
    <col min="16" max="16" width="10.28515625" style="11" customWidth="1"/>
    <col min="17" max="17" width="12.42578125" style="11" bestFit="1" customWidth="1"/>
    <col min="18" max="18" width="12.42578125" style="11" customWidth="1"/>
    <col min="19" max="258" width="9.140625" style="11"/>
    <col min="259" max="259" width="17.140625" style="11" customWidth="1"/>
    <col min="260" max="260" width="14.28515625" style="11" customWidth="1"/>
    <col min="261" max="261" width="8.7109375" style="11" customWidth="1"/>
    <col min="262" max="262" width="9.140625" style="11" customWidth="1"/>
    <col min="263" max="263" width="8.7109375" style="11" customWidth="1"/>
    <col min="264" max="264" width="8.28515625" style="11" customWidth="1"/>
    <col min="265" max="265" width="8.7109375" style="11" customWidth="1"/>
    <col min="266" max="267" width="7.7109375" style="11" customWidth="1"/>
    <col min="268" max="268" width="8.140625" style="11" customWidth="1"/>
    <col min="269" max="271" width="7.7109375" style="11" customWidth="1"/>
    <col min="272" max="272" width="10.28515625" style="11" customWidth="1"/>
    <col min="273" max="273" width="12.42578125" style="11" bestFit="1" customWidth="1"/>
    <col min="274" max="274" width="12.42578125" style="11" customWidth="1"/>
    <col min="275" max="514" width="9.140625" style="11"/>
    <col min="515" max="515" width="17.140625" style="11" customWidth="1"/>
    <col min="516" max="516" width="14.28515625" style="11" customWidth="1"/>
    <col min="517" max="517" width="8.7109375" style="11" customWidth="1"/>
    <col min="518" max="518" width="9.140625" style="11" customWidth="1"/>
    <col min="519" max="519" width="8.7109375" style="11" customWidth="1"/>
    <col min="520" max="520" width="8.28515625" style="11" customWidth="1"/>
    <col min="521" max="521" width="8.7109375" style="11" customWidth="1"/>
    <col min="522" max="523" width="7.7109375" style="11" customWidth="1"/>
    <col min="524" max="524" width="8.140625" style="11" customWidth="1"/>
    <col min="525" max="527" width="7.7109375" style="11" customWidth="1"/>
    <col min="528" max="528" width="10.28515625" style="11" customWidth="1"/>
    <col min="529" max="529" width="12.42578125" style="11" bestFit="1" customWidth="1"/>
    <col min="530" max="530" width="12.42578125" style="11" customWidth="1"/>
    <col min="531" max="770" width="9.140625" style="11"/>
    <col min="771" max="771" width="17.140625" style="11" customWidth="1"/>
    <col min="772" max="772" width="14.28515625" style="11" customWidth="1"/>
    <col min="773" max="773" width="8.7109375" style="11" customWidth="1"/>
    <col min="774" max="774" width="9.140625" style="11" customWidth="1"/>
    <col min="775" max="775" width="8.7109375" style="11" customWidth="1"/>
    <col min="776" max="776" width="8.28515625" style="11" customWidth="1"/>
    <col min="777" max="777" width="8.7109375" style="11" customWidth="1"/>
    <col min="778" max="779" width="7.7109375" style="11" customWidth="1"/>
    <col min="780" max="780" width="8.140625" style="11" customWidth="1"/>
    <col min="781" max="783" width="7.7109375" style="11" customWidth="1"/>
    <col min="784" max="784" width="10.28515625" style="11" customWidth="1"/>
    <col min="785" max="785" width="12.42578125" style="11" bestFit="1" customWidth="1"/>
    <col min="786" max="786" width="12.42578125" style="11" customWidth="1"/>
    <col min="787" max="1026" width="9.140625" style="11"/>
    <col min="1027" max="1027" width="17.140625" style="11" customWidth="1"/>
    <col min="1028" max="1028" width="14.28515625" style="11" customWidth="1"/>
    <col min="1029" max="1029" width="8.7109375" style="11" customWidth="1"/>
    <col min="1030" max="1030" width="9.140625" style="11" customWidth="1"/>
    <col min="1031" max="1031" width="8.7109375" style="11" customWidth="1"/>
    <col min="1032" max="1032" width="8.28515625" style="11" customWidth="1"/>
    <col min="1033" max="1033" width="8.7109375" style="11" customWidth="1"/>
    <col min="1034" max="1035" width="7.7109375" style="11" customWidth="1"/>
    <col min="1036" max="1036" width="8.140625" style="11" customWidth="1"/>
    <col min="1037" max="1039" width="7.7109375" style="11" customWidth="1"/>
    <col min="1040" max="1040" width="10.28515625" style="11" customWidth="1"/>
    <col min="1041" max="1041" width="12.42578125" style="11" bestFit="1" customWidth="1"/>
    <col min="1042" max="1042" width="12.42578125" style="11" customWidth="1"/>
    <col min="1043" max="1282" width="9.140625" style="11"/>
    <col min="1283" max="1283" width="17.140625" style="11" customWidth="1"/>
    <col min="1284" max="1284" width="14.28515625" style="11" customWidth="1"/>
    <col min="1285" max="1285" width="8.7109375" style="11" customWidth="1"/>
    <col min="1286" max="1286" width="9.140625" style="11" customWidth="1"/>
    <col min="1287" max="1287" width="8.7109375" style="11" customWidth="1"/>
    <col min="1288" max="1288" width="8.28515625" style="11" customWidth="1"/>
    <col min="1289" max="1289" width="8.7109375" style="11" customWidth="1"/>
    <col min="1290" max="1291" width="7.7109375" style="11" customWidth="1"/>
    <col min="1292" max="1292" width="8.140625" style="11" customWidth="1"/>
    <col min="1293" max="1295" width="7.7109375" style="11" customWidth="1"/>
    <col min="1296" max="1296" width="10.28515625" style="11" customWidth="1"/>
    <col min="1297" max="1297" width="12.42578125" style="11" bestFit="1" customWidth="1"/>
    <col min="1298" max="1298" width="12.42578125" style="11" customWidth="1"/>
    <col min="1299" max="1538" width="9.140625" style="11"/>
    <col min="1539" max="1539" width="17.140625" style="11" customWidth="1"/>
    <col min="1540" max="1540" width="14.28515625" style="11" customWidth="1"/>
    <col min="1541" max="1541" width="8.7109375" style="11" customWidth="1"/>
    <col min="1542" max="1542" width="9.140625" style="11" customWidth="1"/>
    <col min="1543" max="1543" width="8.7109375" style="11" customWidth="1"/>
    <col min="1544" max="1544" width="8.28515625" style="11" customWidth="1"/>
    <col min="1545" max="1545" width="8.7109375" style="11" customWidth="1"/>
    <col min="1546" max="1547" width="7.7109375" style="11" customWidth="1"/>
    <col min="1548" max="1548" width="8.140625" style="11" customWidth="1"/>
    <col min="1549" max="1551" width="7.7109375" style="11" customWidth="1"/>
    <col min="1552" max="1552" width="10.28515625" style="11" customWidth="1"/>
    <col min="1553" max="1553" width="12.42578125" style="11" bestFit="1" customWidth="1"/>
    <col min="1554" max="1554" width="12.42578125" style="11" customWidth="1"/>
    <col min="1555" max="1794" width="9.140625" style="11"/>
    <col min="1795" max="1795" width="17.140625" style="11" customWidth="1"/>
    <col min="1796" max="1796" width="14.28515625" style="11" customWidth="1"/>
    <col min="1797" max="1797" width="8.7109375" style="11" customWidth="1"/>
    <col min="1798" max="1798" width="9.140625" style="11" customWidth="1"/>
    <col min="1799" max="1799" width="8.7109375" style="11" customWidth="1"/>
    <col min="1800" max="1800" width="8.28515625" style="11" customWidth="1"/>
    <col min="1801" max="1801" width="8.7109375" style="11" customWidth="1"/>
    <col min="1802" max="1803" width="7.7109375" style="11" customWidth="1"/>
    <col min="1804" max="1804" width="8.140625" style="11" customWidth="1"/>
    <col min="1805" max="1807" width="7.7109375" style="11" customWidth="1"/>
    <col min="1808" max="1808" width="10.28515625" style="11" customWidth="1"/>
    <col min="1809" max="1809" width="12.42578125" style="11" bestFit="1" customWidth="1"/>
    <col min="1810" max="1810" width="12.42578125" style="11" customWidth="1"/>
    <col min="1811" max="2050" width="9.140625" style="11"/>
    <col min="2051" max="2051" width="17.140625" style="11" customWidth="1"/>
    <col min="2052" max="2052" width="14.28515625" style="11" customWidth="1"/>
    <col min="2053" max="2053" width="8.7109375" style="11" customWidth="1"/>
    <col min="2054" max="2054" width="9.140625" style="11" customWidth="1"/>
    <col min="2055" max="2055" width="8.7109375" style="11" customWidth="1"/>
    <col min="2056" max="2056" width="8.28515625" style="11" customWidth="1"/>
    <col min="2057" max="2057" width="8.7109375" style="11" customWidth="1"/>
    <col min="2058" max="2059" width="7.7109375" style="11" customWidth="1"/>
    <col min="2060" max="2060" width="8.140625" style="11" customWidth="1"/>
    <col min="2061" max="2063" width="7.7109375" style="11" customWidth="1"/>
    <col min="2064" max="2064" width="10.28515625" style="11" customWidth="1"/>
    <col min="2065" max="2065" width="12.42578125" style="11" bestFit="1" customWidth="1"/>
    <col min="2066" max="2066" width="12.42578125" style="11" customWidth="1"/>
    <col min="2067" max="2306" width="9.140625" style="11"/>
    <col min="2307" max="2307" width="17.140625" style="11" customWidth="1"/>
    <col min="2308" max="2308" width="14.28515625" style="11" customWidth="1"/>
    <col min="2309" max="2309" width="8.7109375" style="11" customWidth="1"/>
    <col min="2310" max="2310" width="9.140625" style="11" customWidth="1"/>
    <col min="2311" max="2311" width="8.7109375" style="11" customWidth="1"/>
    <col min="2312" max="2312" width="8.28515625" style="11" customWidth="1"/>
    <col min="2313" max="2313" width="8.7109375" style="11" customWidth="1"/>
    <col min="2314" max="2315" width="7.7109375" style="11" customWidth="1"/>
    <col min="2316" max="2316" width="8.140625" style="11" customWidth="1"/>
    <col min="2317" max="2319" width="7.7109375" style="11" customWidth="1"/>
    <col min="2320" max="2320" width="10.28515625" style="11" customWidth="1"/>
    <col min="2321" max="2321" width="12.42578125" style="11" bestFit="1" customWidth="1"/>
    <col min="2322" max="2322" width="12.42578125" style="11" customWidth="1"/>
    <col min="2323" max="2562" width="9.140625" style="11"/>
    <col min="2563" max="2563" width="17.140625" style="11" customWidth="1"/>
    <col min="2564" max="2564" width="14.28515625" style="11" customWidth="1"/>
    <col min="2565" max="2565" width="8.7109375" style="11" customWidth="1"/>
    <col min="2566" max="2566" width="9.140625" style="11" customWidth="1"/>
    <col min="2567" max="2567" width="8.7109375" style="11" customWidth="1"/>
    <col min="2568" max="2568" width="8.28515625" style="11" customWidth="1"/>
    <col min="2569" max="2569" width="8.7109375" style="11" customWidth="1"/>
    <col min="2570" max="2571" width="7.7109375" style="11" customWidth="1"/>
    <col min="2572" max="2572" width="8.140625" style="11" customWidth="1"/>
    <col min="2573" max="2575" width="7.7109375" style="11" customWidth="1"/>
    <col min="2576" max="2576" width="10.28515625" style="11" customWidth="1"/>
    <col min="2577" max="2577" width="12.42578125" style="11" bestFit="1" customWidth="1"/>
    <col min="2578" max="2578" width="12.42578125" style="11" customWidth="1"/>
    <col min="2579" max="2818" width="9.140625" style="11"/>
    <col min="2819" max="2819" width="17.140625" style="11" customWidth="1"/>
    <col min="2820" max="2820" width="14.28515625" style="11" customWidth="1"/>
    <col min="2821" max="2821" width="8.7109375" style="11" customWidth="1"/>
    <col min="2822" max="2822" width="9.140625" style="11" customWidth="1"/>
    <col min="2823" max="2823" width="8.7109375" style="11" customWidth="1"/>
    <col min="2824" max="2824" width="8.28515625" style="11" customWidth="1"/>
    <col min="2825" max="2825" width="8.7109375" style="11" customWidth="1"/>
    <col min="2826" max="2827" width="7.7109375" style="11" customWidth="1"/>
    <col min="2828" max="2828" width="8.140625" style="11" customWidth="1"/>
    <col min="2829" max="2831" width="7.7109375" style="11" customWidth="1"/>
    <col min="2832" max="2832" width="10.28515625" style="11" customWidth="1"/>
    <col min="2833" max="2833" width="12.42578125" style="11" bestFit="1" customWidth="1"/>
    <col min="2834" max="2834" width="12.42578125" style="11" customWidth="1"/>
    <col min="2835" max="3074" width="9.140625" style="11"/>
    <col min="3075" max="3075" width="17.140625" style="11" customWidth="1"/>
    <col min="3076" max="3076" width="14.28515625" style="11" customWidth="1"/>
    <col min="3077" max="3077" width="8.7109375" style="11" customWidth="1"/>
    <col min="3078" max="3078" width="9.140625" style="11" customWidth="1"/>
    <col min="3079" max="3079" width="8.7109375" style="11" customWidth="1"/>
    <col min="3080" max="3080" width="8.28515625" style="11" customWidth="1"/>
    <col min="3081" max="3081" width="8.7109375" style="11" customWidth="1"/>
    <col min="3082" max="3083" width="7.7109375" style="11" customWidth="1"/>
    <col min="3084" max="3084" width="8.140625" style="11" customWidth="1"/>
    <col min="3085" max="3087" width="7.7109375" style="11" customWidth="1"/>
    <col min="3088" max="3088" width="10.28515625" style="11" customWidth="1"/>
    <col min="3089" max="3089" width="12.42578125" style="11" bestFit="1" customWidth="1"/>
    <col min="3090" max="3090" width="12.42578125" style="11" customWidth="1"/>
    <col min="3091" max="3330" width="9.140625" style="11"/>
    <col min="3331" max="3331" width="17.140625" style="11" customWidth="1"/>
    <col min="3332" max="3332" width="14.28515625" style="11" customWidth="1"/>
    <col min="3333" max="3333" width="8.7109375" style="11" customWidth="1"/>
    <col min="3334" max="3334" width="9.140625" style="11" customWidth="1"/>
    <col min="3335" max="3335" width="8.7109375" style="11" customWidth="1"/>
    <col min="3336" max="3336" width="8.28515625" style="11" customWidth="1"/>
    <col min="3337" max="3337" width="8.7109375" style="11" customWidth="1"/>
    <col min="3338" max="3339" width="7.7109375" style="11" customWidth="1"/>
    <col min="3340" max="3340" width="8.140625" style="11" customWidth="1"/>
    <col min="3341" max="3343" width="7.7109375" style="11" customWidth="1"/>
    <col min="3344" max="3344" width="10.28515625" style="11" customWidth="1"/>
    <col min="3345" max="3345" width="12.42578125" style="11" bestFit="1" customWidth="1"/>
    <col min="3346" max="3346" width="12.42578125" style="11" customWidth="1"/>
    <col min="3347" max="3586" width="9.140625" style="11"/>
    <col min="3587" max="3587" width="17.140625" style="11" customWidth="1"/>
    <col min="3588" max="3588" width="14.28515625" style="11" customWidth="1"/>
    <col min="3589" max="3589" width="8.7109375" style="11" customWidth="1"/>
    <col min="3590" max="3590" width="9.140625" style="11" customWidth="1"/>
    <col min="3591" max="3591" width="8.7109375" style="11" customWidth="1"/>
    <col min="3592" max="3592" width="8.28515625" style="11" customWidth="1"/>
    <col min="3593" max="3593" width="8.7109375" style="11" customWidth="1"/>
    <col min="3594" max="3595" width="7.7109375" style="11" customWidth="1"/>
    <col min="3596" max="3596" width="8.140625" style="11" customWidth="1"/>
    <col min="3597" max="3599" width="7.7109375" style="11" customWidth="1"/>
    <col min="3600" max="3600" width="10.28515625" style="11" customWidth="1"/>
    <col min="3601" max="3601" width="12.42578125" style="11" bestFit="1" customWidth="1"/>
    <col min="3602" max="3602" width="12.42578125" style="11" customWidth="1"/>
    <col min="3603" max="3842" width="9.140625" style="11"/>
    <col min="3843" max="3843" width="17.140625" style="11" customWidth="1"/>
    <col min="3844" max="3844" width="14.28515625" style="11" customWidth="1"/>
    <col min="3845" max="3845" width="8.7109375" style="11" customWidth="1"/>
    <col min="3846" max="3846" width="9.140625" style="11" customWidth="1"/>
    <col min="3847" max="3847" width="8.7109375" style="11" customWidth="1"/>
    <col min="3848" max="3848" width="8.28515625" style="11" customWidth="1"/>
    <col min="3849" max="3849" width="8.7109375" style="11" customWidth="1"/>
    <col min="3850" max="3851" width="7.7109375" style="11" customWidth="1"/>
    <col min="3852" max="3852" width="8.140625" style="11" customWidth="1"/>
    <col min="3853" max="3855" width="7.7109375" style="11" customWidth="1"/>
    <col min="3856" max="3856" width="10.28515625" style="11" customWidth="1"/>
    <col min="3857" max="3857" width="12.42578125" style="11" bestFit="1" customWidth="1"/>
    <col min="3858" max="3858" width="12.42578125" style="11" customWidth="1"/>
    <col min="3859" max="4098" width="9.140625" style="11"/>
    <col min="4099" max="4099" width="17.140625" style="11" customWidth="1"/>
    <col min="4100" max="4100" width="14.28515625" style="11" customWidth="1"/>
    <col min="4101" max="4101" width="8.7109375" style="11" customWidth="1"/>
    <col min="4102" max="4102" width="9.140625" style="11" customWidth="1"/>
    <col min="4103" max="4103" width="8.7109375" style="11" customWidth="1"/>
    <col min="4104" max="4104" width="8.28515625" style="11" customWidth="1"/>
    <col min="4105" max="4105" width="8.7109375" style="11" customWidth="1"/>
    <col min="4106" max="4107" width="7.7109375" style="11" customWidth="1"/>
    <col min="4108" max="4108" width="8.140625" style="11" customWidth="1"/>
    <col min="4109" max="4111" width="7.7109375" style="11" customWidth="1"/>
    <col min="4112" max="4112" width="10.28515625" style="11" customWidth="1"/>
    <col min="4113" max="4113" width="12.42578125" style="11" bestFit="1" customWidth="1"/>
    <col min="4114" max="4114" width="12.42578125" style="11" customWidth="1"/>
    <col min="4115" max="4354" width="9.140625" style="11"/>
    <col min="4355" max="4355" width="17.140625" style="11" customWidth="1"/>
    <col min="4356" max="4356" width="14.28515625" style="11" customWidth="1"/>
    <col min="4357" max="4357" width="8.7109375" style="11" customWidth="1"/>
    <col min="4358" max="4358" width="9.140625" style="11" customWidth="1"/>
    <col min="4359" max="4359" width="8.7109375" style="11" customWidth="1"/>
    <col min="4360" max="4360" width="8.28515625" style="11" customWidth="1"/>
    <col min="4361" max="4361" width="8.7109375" style="11" customWidth="1"/>
    <col min="4362" max="4363" width="7.7109375" style="11" customWidth="1"/>
    <col min="4364" max="4364" width="8.140625" style="11" customWidth="1"/>
    <col min="4365" max="4367" width="7.7109375" style="11" customWidth="1"/>
    <col min="4368" max="4368" width="10.28515625" style="11" customWidth="1"/>
    <col min="4369" max="4369" width="12.42578125" style="11" bestFit="1" customWidth="1"/>
    <col min="4370" max="4370" width="12.42578125" style="11" customWidth="1"/>
    <col min="4371" max="4610" width="9.140625" style="11"/>
    <col min="4611" max="4611" width="17.140625" style="11" customWidth="1"/>
    <col min="4612" max="4612" width="14.28515625" style="11" customWidth="1"/>
    <col min="4613" max="4613" width="8.7109375" style="11" customWidth="1"/>
    <col min="4614" max="4614" width="9.140625" style="11" customWidth="1"/>
    <col min="4615" max="4615" width="8.7109375" style="11" customWidth="1"/>
    <col min="4616" max="4616" width="8.28515625" style="11" customWidth="1"/>
    <col min="4617" max="4617" width="8.7109375" style="11" customWidth="1"/>
    <col min="4618" max="4619" width="7.7109375" style="11" customWidth="1"/>
    <col min="4620" max="4620" width="8.140625" style="11" customWidth="1"/>
    <col min="4621" max="4623" width="7.7109375" style="11" customWidth="1"/>
    <col min="4624" max="4624" width="10.28515625" style="11" customWidth="1"/>
    <col min="4625" max="4625" width="12.42578125" style="11" bestFit="1" customWidth="1"/>
    <col min="4626" max="4626" width="12.42578125" style="11" customWidth="1"/>
    <col min="4627" max="4866" width="9.140625" style="11"/>
    <col min="4867" max="4867" width="17.140625" style="11" customWidth="1"/>
    <col min="4868" max="4868" width="14.28515625" style="11" customWidth="1"/>
    <col min="4869" max="4869" width="8.7109375" style="11" customWidth="1"/>
    <col min="4870" max="4870" width="9.140625" style="11" customWidth="1"/>
    <col min="4871" max="4871" width="8.7109375" style="11" customWidth="1"/>
    <col min="4872" max="4872" width="8.28515625" style="11" customWidth="1"/>
    <col min="4873" max="4873" width="8.7109375" style="11" customWidth="1"/>
    <col min="4874" max="4875" width="7.7109375" style="11" customWidth="1"/>
    <col min="4876" max="4876" width="8.140625" style="11" customWidth="1"/>
    <col min="4877" max="4879" width="7.7109375" style="11" customWidth="1"/>
    <col min="4880" max="4880" width="10.28515625" style="11" customWidth="1"/>
    <col min="4881" max="4881" width="12.42578125" style="11" bestFit="1" customWidth="1"/>
    <col min="4882" max="4882" width="12.42578125" style="11" customWidth="1"/>
    <col min="4883" max="5122" width="9.140625" style="11"/>
    <col min="5123" max="5123" width="17.140625" style="11" customWidth="1"/>
    <col min="5124" max="5124" width="14.28515625" style="11" customWidth="1"/>
    <col min="5125" max="5125" width="8.7109375" style="11" customWidth="1"/>
    <col min="5126" max="5126" width="9.140625" style="11" customWidth="1"/>
    <col min="5127" max="5127" width="8.7109375" style="11" customWidth="1"/>
    <col min="5128" max="5128" width="8.28515625" style="11" customWidth="1"/>
    <col min="5129" max="5129" width="8.7109375" style="11" customWidth="1"/>
    <col min="5130" max="5131" width="7.7109375" style="11" customWidth="1"/>
    <col min="5132" max="5132" width="8.140625" style="11" customWidth="1"/>
    <col min="5133" max="5135" width="7.7109375" style="11" customWidth="1"/>
    <col min="5136" max="5136" width="10.28515625" style="11" customWidth="1"/>
    <col min="5137" max="5137" width="12.42578125" style="11" bestFit="1" customWidth="1"/>
    <col min="5138" max="5138" width="12.42578125" style="11" customWidth="1"/>
    <col min="5139" max="5378" width="9.140625" style="11"/>
    <col min="5379" max="5379" width="17.140625" style="11" customWidth="1"/>
    <col min="5380" max="5380" width="14.28515625" style="11" customWidth="1"/>
    <col min="5381" max="5381" width="8.7109375" style="11" customWidth="1"/>
    <col min="5382" max="5382" width="9.140625" style="11" customWidth="1"/>
    <col min="5383" max="5383" width="8.7109375" style="11" customWidth="1"/>
    <col min="5384" max="5384" width="8.28515625" style="11" customWidth="1"/>
    <col min="5385" max="5385" width="8.7109375" style="11" customWidth="1"/>
    <col min="5386" max="5387" width="7.7109375" style="11" customWidth="1"/>
    <col min="5388" max="5388" width="8.140625" style="11" customWidth="1"/>
    <col min="5389" max="5391" width="7.7109375" style="11" customWidth="1"/>
    <col min="5392" max="5392" width="10.28515625" style="11" customWidth="1"/>
    <col min="5393" max="5393" width="12.42578125" style="11" bestFit="1" customWidth="1"/>
    <col min="5394" max="5394" width="12.42578125" style="11" customWidth="1"/>
    <col min="5395" max="5634" width="9.140625" style="11"/>
    <col min="5635" max="5635" width="17.140625" style="11" customWidth="1"/>
    <col min="5636" max="5636" width="14.28515625" style="11" customWidth="1"/>
    <col min="5637" max="5637" width="8.7109375" style="11" customWidth="1"/>
    <col min="5638" max="5638" width="9.140625" style="11" customWidth="1"/>
    <col min="5639" max="5639" width="8.7109375" style="11" customWidth="1"/>
    <col min="5640" max="5640" width="8.28515625" style="11" customWidth="1"/>
    <col min="5641" max="5641" width="8.7109375" style="11" customWidth="1"/>
    <col min="5642" max="5643" width="7.7109375" style="11" customWidth="1"/>
    <col min="5644" max="5644" width="8.140625" style="11" customWidth="1"/>
    <col min="5645" max="5647" width="7.7109375" style="11" customWidth="1"/>
    <col min="5648" max="5648" width="10.28515625" style="11" customWidth="1"/>
    <col min="5649" max="5649" width="12.42578125" style="11" bestFit="1" customWidth="1"/>
    <col min="5650" max="5650" width="12.42578125" style="11" customWidth="1"/>
    <col min="5651" max="5890" width="9.140625" style="11"/>
    <col min="5891" max="5891" width="17.140625" style="11" customWidth="1"/>
    <col min="5892" max="5892" width="14.28515625" style="11" customWidth="1"/>
    <col min="5893" max="5893" width="8.7109375" style="11" customWidth="1"/>
    <col min="5894" max="5894" width="9.140625" style="11" customWidth="1"/>
    <col min="5895" max="5895" width="8.7109375" style="11" customWidth="1"/>
    <col min="5896" max="5896" width="8.28515625" style="11" customWidth="1"/>
    <col min="5897" max="5897" width="8.7109375" style="11" customWidth="1"/>
    <col min="5898" max="5899" width="7.7109375" style="11" customWidth="1"/>
    <col min="5900" max="5900" width="8.140625" style="11" customWidth="1"/>
    <col min="5901" max="5903" width="7.7109375" style="11" customWidth="1"/>
    <col min="5904" max="5904" width="10.28515625" style="11" customWidth="1"/>
    <col min="5905" max="5905" width="12.42578125" style="11" bestFit="1" customWidth="1"/>
    <col min="5906" max="5906" width="12.42578125" style="11" customWidth="1"/>
    <col min="5907" max="6146" width="9.140625" style="11"/>
    <col min="6147" max="6147" width="17.140625" style="11" customWidth="1"/>
    <col min="6148" max="6148" width="14.28515625" style="11" customWidth="1"/>
    <col min="6149" max="6149" width="8.7109375" style="11" customWidth="1"/>
    <col min="6150" max="6150" width="9.140625" style="11" customWidth="1"/>
    <col min="6151" max="6151" width="8.7109375" style="11" customWidth="1"/>
    <col min="6152" max="6152" width="8.28515625" style="11" customWidth="1"/>
    <col min="6153" max="6153" width="8.7109375" style="11" customWidth="1"/>
    <col min="6154" max="6155" width="7.7109375" style="11" customWidth="1"/>
    <col min="6156" max="6156" width="8.140625" style="11" customWidth="1"/>
    <col min="6157" max="6159" width="7.7109375" style="11" customWidth="1"/>
    <col min="6160" max="6160" width="10.28515625" style="11" customWidth="1"/>
    <col min="6161" max="6161" width="12.42578125" style="11" bestFit="1" customWidth="1"/>
    <col min="6162" max="6162" width="12.42578125" style="11" customWidth="1"/>
    <col min="6163" max="6402" width="9.140625" style="11"/>
    <col min="6403" max="6403" width="17.140625" style="11" customWidth="1"/>
    <col min="6404" max="6404" width="14.28515625" style="11" customWidth="1"/>
    <col min="6405" max="6405" width="8.7109375" style="11" customWidth="1"/>
    <col min="6406" max="6406" width="9.140625" style="11" customWidth="1"/>
    <col min="6407" max="6407" width="8.7109375" style="11" customWidth="1"/>
    <col min="6408" max="6408" width="8.28515625" style="11" customWidth="1"/>
    <col min="6409" max="6409" width="8.7109375" style="11" customWidth="1"/>
    <col min="6410" max="6411" width="7.7109375" style="11" customWidth="1"/>
    <col min="6412" max="6412" width="8.140625" style="11" customWidth="1"/>
    <col min="6413" max="6415" width="7.7109375" style="11" customWidth="1"/>
    <col min="6416" max="6416" width="10.28515625" style="11" customWidth="1"/>
    <col min="6417" max="6417" width="12.42578125" style="11" bestFit="1" customWidth="1"/>
    <col min="6418" max="6418" width="12.42578125" style="11" customWidth="1"/>
    <col min="6419" max="6658" width="9.140625" style="11"/>
    <col min="6659" max="6659" width="17.140625" style="11" customWidth="1"/>
    <col min="6660" max="6660" width="14.28515625" style="11" customWidth="1"/>
    <col min="6661" max="6661" width="8.7109375" style="11" customWidth="1"/>
    <col min="6662" max="6662" width="9.140625" style="11" customWidth="1"/>
    <col min="6663" max="6663" width="8.7109375" style="11" customWidth="1"/>
    <col min="6664" max="6664" width="8.28515625" style="11" customWidth="1"/>
    <col min="6665" max="6665" width="8.7109375" style="11" customWidth="1"/>
    <col min="6666" max="6667" width="7.7109375" style="11" customWidth="1"/>
    <col min="6668" max="6668" width="8.140625" style="11" customWidth="1"/>
    <col min="6669" max="6671" width="7.7109375" style="11" customWidth="1"/>
    <col min="6672" max="6672" width="10.28515625" style="11" customWidth="1"/>
    <col min="6673" max="6673" width="12.42578125" style="11" bestFit="1" customWidth="1"/>
    <col min="6674" max="6674" width="12.42578125" style="11" customWidth="1"/>
    <col min="6675" max="6914" width="9.140625" style="11"/>
    <col min="6915" max="6915" width="17.140625" style="11" customWidth="1"/>
    <col min="6916" max="6916" width="14.28515625" style="11" customWidth="1"/>
    <col min="6917" max="6917" width="8.7109375" style="11" customWidth="1"/>
    <col min="6918" max="6918" width="9.140625" style="11" customWidth="1"/>
    <col min="6919" max="6919" width="8.7109375" style="11" customWidth="1"/>
    <col min="6920" max="6920" width="8.28515625" style="11" customWidth="1"/>
    <col min="6921" max="6921" width="8.7109375" style="11" customWidth="1"/>
    <col min="6922" max="6923" width="7.7109375" style="11" customWidth="1"/>
    <col min="6924" max="6924" width="8.140625" style="11" customWidth="1"/>
    <col min="6925" max="6927" width="7.7109375" style="11" customWidth="1"/>
    <col min="6928" max="6928" width="10.28515625" style="11" customWidth="1"/>
    <col min="6929" max="6929" width="12.42578125" style="11" bestFit="1" customWidth="1"/>
    <col min="6930" max="6930" width="12.42578125" style="11" customWidth="1"/>
    <col min="6931" max="7170" width="9.140625" style="11"/>
    <col min="7171" max="7171" width="17.140625" style="11" customWidth="1"/>
    <col min="7172" max="7172" width="14.28515625" style="11" customWidth="1"/>
    <col min="7173" max="7173" width="8.7109375" style="11" customWidth="1"/>
    <col min="7174" max="7174" width="9.140625" style="11" customWidth="1"/>
    <col min="7175" max="7175" width="8.7109375" style="11" customWidth="1"/>
    <col min="7176" max="7176" width="8.28515625" style="11" customWidth="1"/>
    <col min="7177" max="7177" width="8.7109375" style="11" customWidth="1"/>
    <col min="7178" max="7179" width="7.7109375" style="11" customWidth="1"/>
    <col min="7180" max="7180" width="8.140625" style="11" customWidth="1"/>
    <col min="7181" max="7183" width="7.7109375" style="11" customWidth="1"/>
    <col min="7184" max="7184" width="10.28515625" style="11" customWidth="1"/>
    <col min="7185" max="7185" width="12.42578125" style="11" bestFit="1" customWidth="1"/>
    <col min="7186" max="7186" width="12.42578125" style="11" customWidth="1"/>
    <col min="7187" max="7426" width="9.140625" style="11"/>
    <col min="7427" max="7427" width="17.140625" style="11" customWidth="1"/>
    <col min="7428" max="7428" width="14.28515625" style="11" customWidth="1"/>
    <col min="7429" max="7429" width="8.7109375" style="11" customWidth="1"/>
    <col min="7430" max="7430" width="9.140625" style="11" customWidth="1"/>
    <col min="7431" max="7431" width="8.7109375" style="11" customWidth="1"/>
    <col min="7432" max="7432" width="8.28515625" style="11" customWidth="1"/>
    <col min="7433" max="7433" width="8.7109375" style="11" customWidth="1"/>
    <col min="7434" max="7435" width="7.7109375" style="11" customWidth="1"/>
    <col min="7436" max="7436" width="8.140625" style="11" customWidth="1"/>
    <col min="7437" max="7439" width="7.7109375" style="11" customWidth="1"/>
    <col min="7440" max="7440" width="10.28515625" style="11" customWidth="1"/>
    <col min="7441" max="7441" width="12.42578125" style="11" bestFit="1" customWidth="1"/>
    <col min="7442" max="7442" width="12.42578125" style="11" customWidth="1"/>
    <col min="7443" max="7682" width="9.140625" style="11"/>
    <col min="7683" max="7683" width="17.140625" style="11" customWidth="1"/>
    <col min="7684" max="7684" width="14.28515625" style="11" customWidth="1"/>
    <col min="7685" max="7685" width="8.7109375" style="11" customWidth="1"/>
    <col min="7686" max="7686" width="9.140625" style="11" customWidth="1"/>
    <col min="7687" max="7687" width="8.7109375" style="11" customWidth="1"/>
    <col min="7688" max="7688" width="8.28515625" style="11" customWidth="1"/>
    <col min="7689" max="7689" width="8.7109375" style="11" customWidth="1"/>
    <col min="7690" max="7691" width="7.7109375" style="11" customWidth="1"/>
    <col min="7692" max="7692" width="8.140625" style="11" customWidth="1"/>
    <col min="7693" max="7695" width="7.7109375" style="11" customWidth="1"/>
    <col min="7696" max="7696" width="10.28515625" style="11" customWidth="1"/>
    <col min="7697" max="7697" width="12.42578125" style="11" bestFit="1" customWidth="1"/>
    <col min="7698" max="7698" width="12.42578125" style="11" customWidth="1"/>
    <col min="7699" max="7938" width="9.140625" style="11"/>
    <col min="7939" max="7939" width="17.140625" style="11" customWidth="1"/>
    <col min="7940" max="7940" width="14.28515625" style="11" customWidth="1"/>
    <col min="7941" max="7941" width="8.7109375" style="11" customWidth="1"/>
    <col min="7942" max="7942" width="9.140625" style="11" customWidth="1"/>
    <col min="7943" max="7943" width="8.7109375" style="11" customWidth="1"/>
    <col min="7944" max="7944" width="8.28515625" style="11" customWidth="1"/>
    <col min="7945" max="7945" width="8.7109375" style="11" customWidth="1"/>
    <col min="7946" max="7947" width="7.7109375" style="11" customWidth="1"/>
    <col min="7948" max="7948" width="8.140625" style="11" customWidth="1"/>
    <col min="7949" max="7951" width="7.7109375" style="11" customWidth="1"/>
    <col min="7952" max="7952" width="10.28515625" style="11" customWidth="1"/>
    <col min="7953" max="7953" width="12.42578125" style="11" bestFit="1" customWidth="1"/>
    <col min="7954" max="7954" width="12.42578125" style="11" customWidth="1"/>
    <col min="7955" max="8194" width="9.140625" style="11"/>
    <col min="8195" max="8195" width="17.140625" style="11" customWidth="1"/>
    <col min="8196" max="8196" width="14.28515625" style="11" customWidth="1"/>
    <col min="8197" max="8197" width="8.7109375" style="11" customWidth="1"/>
    <col min="8198" max="8198" width="9.140625" style="11" customWidth="1"/>
    <col min="8199" max="8199" width="8.7109375" style="11" customWidth="1"/>
    <col min="8200" max="8200" width="8.28515625" style="11" customWidth="1"/>
    <col min="8201" max="8201" width="8.7109375" style="11" customWidth="1"/>
    <col min="8202" max="8203" width="7.7109375" style="11" customWidth="1"/>
    <col min="8204" max="8204" width="8.140625" style="11" customWidth="1"/>
    <col min="8205" max="8207" width="7.7109375" style="11" customWidth="1"/>
    <col min="8208" max="8208" width="10.28515625" style="11" customWidth="1"/>
    <col min="8209" max="8209" width="12.42578125" style="11" bestFit="1" customWidth="1"/>
    <col min="8210" max="8210" width="12.42578125" style="11" customWidth="1"/>
    <col min="8211" max="8450" width="9.140625" style="11"/>
    <col min="8451" max="8451" width="17.140625" style="11" customWidth="1"/>
    <col min="8452" max="8452" width="14.28515625" style="11" customWidth="1"/>
    <col min="8453" max="8453" width="8.7109375" style="11" customWidth="1"/>
    <col min="8454" max="8454" width="9.140625" style="11" customWidth="1"/>
    <col min="8455" max="8455" width="8.7109375" style="11" customWidth="1"/>
    <col min="8456" max="8456" width="8.28515625" style="11" customWidth="1"/>
    <col min="8457" max="8457" width="8.7109375" style="11" customWidth="1"/>
    <col min="8458" max="8459" width="7.7109375" style="11" customWidth="1"/>
    <col min="8460" max="8460" width="8.140625" style="11" customWidth="1"/>
    <col min="8461" max="8463" width="7.7109375" style="11" customWidth="1"/>
    <col min="8464" max="8464" width="10.28515625" style="11" customWidth="1"/>
    <col min="8465" max="8465" width="12.42578125" style="11" bestFit="1" customWidth="1"/>
    <col min="8466" max="8466" width="12.42578125" style="11" customWidth="1"/>
    <col min="8467" max="8706" width="9.140625" style="11"/>
    <col min="8707" max="8707" width="17.140625" style="11" customWidth="1"/>
    <col min="8708" max="8708" width="14.28515625" style="11" customWidth="1"/>
    <col min="8709" max="8709" width="8.7109375" style="11" customWidth="1"/>
    <col min="8710" max="8710" width="9.140625" style="11" customWidth="1"/>
    <col min="8711" max="8711" width="8.7109375" style="11" customWidth="1"/>
    <col min="8712" max="8712" width="8.28515625" style="11" customWidth="1"/>
    <col min="8713" max="8713" width="8.7109375" style="11" customWidth="1"/>
    <col min="8714" max="8715" width="7.7109375" style="11" customWidth="1"/>
    <col min="8716" max="8716" width="8.140625" style="11" customWidth="1"/>
    <col min="8717" max="8719" width="7.7109375" style="11" customWidth="1"/>
    <col min="8720" max="8720" width="10.28515625" style="11" customWidth="1"/>
    <col min="8721" max="8721" width="12.42578125" style="11" bestFit="1" customWidth="1"/>
    <col min="8722" max="8722" width="12.42578125" style="11" customWidth="1"/>
    <col min="8723" max="8962" width="9.140625" style="11"/>
    <col min="8963" max="8963" width="17.140625" style="11" customWidth="1"/>
    <col min="8964" max="8964" width="14.28515625" style="11" customWidth="1"/>
    <col min="8965" max="8965" width="8.7109375" style="11" customWidth="1"/>
    <col min="8966" max="8966" width="9.140625" style="11" customWidth="1"/>
    <col min="8967" max="8967" width="8.7109375" style="11" customWidth="1"/>
    <col min="8968" max="8968" width="8.28515625" style="11" customWidth="1"/>
    <col min="8969" max="8969" width="8.7109375" style="11" customWidth="1"/>
    <col min="8970" max="8971" width="7.7109375" style="11" customWidth="1"/>
    <col min="8972" max="8972" width="8.140625" style="11" customWidth="1"/>
    <col min="8973" max="8975" width="7.7109375" style="11" customWidth="1"/>
    <col min="8976" max="8976" width="10.28515625" style="11" customWidth="1"/>
    <col min="8977" max="8977" width="12.42578125" style="11" bestFit="1" customWidth="1"/>
    <col min="8978" max="8978" width="12.42578125" style="11" customWidth="1"/>
    <col min="8979" max="9218" width="9.140625" style="11"/>
    <col min="9219" max="9219" width="17.140625" style="11" customWidth="1"/>
    <col min="9220" max="9220" width="14.28515625" style="11" customWidth="1"/>
    <col min="9221" max="9221" width="8.7109375" style="11" customWidth="1"/>
    <col min="9222" max="9222" width="9.140625" style="11" customWidth="1"/>
    <col min="9223" max="9223" width="8.7109375" style="11" customWidth="1"/>
    <col min="9224" max="9224" width="8.28515625" style="11" customWidth="1"/>
    <col min="9225" max="9225" width="8.7109375" style="11" customWidth="1"/>
    <col min="9226" max="9227" width="7.7109375" style="11" customWidth="1"/>
    <col min="9228" max="9228" width="8.140625" style="11" customWidth="1"/>
    <col min="9229" max="9231" width="7.7109375" style="11" customWidth="1"/>
    <col min="9232" max="9232" width="10.28515625" style="11" customWidth="1"/>
    <col min="9233" max="9233" width="12.42578125" style="11" bestFit="1" customWidth="1"/>
    <col min="9234" max="9234" width="12.42578125" style="11" customWidth="1"/>
    <col min="9235" max="9474" width="9.140625" style="11"/>
    <col min="9475" max="9475" width="17.140625" style="11" customWidth="1"/>
    <col min="9476" max="9476" width="14.28515625" style="11" customWidth="1"/>
    <col min="9477" max="9477" width="8.7109375" style="11" customWidth="1"/>
    <col min="9478" max="9478" width="9.140625" style="11" customWidth="1"/>
    <col min="9479" max="9479" width="8.7109375" style="11" customWidth="1"/>
    <col min="9480" max="9480" width="8.28515625" style="11" customWidth="1"/>
    <col min="9481" max="9481" width="8.7109375" style="11" customWidth="1"/>
    <col min="9482" max="9483" width="7.7109375" style="11" customWidth="1"/>
    <col min="9484" max="9484" width="8.140625" style="11" customWidth="1"/>
    <col min="9485" max="9487" width="7.7109375" style="11" customWidth="1"/>
    <col min="9488" max="9488" width="10.28515625" style="11" customWidth="1"/>
    <col min="9489" max="9489" width="12.42578125" style="11" bestFit="1" customWidth="1"/>
    <col min="9490" max="9490" width="12.42578125" style="11" customWidth="1"/>
    <col min="9491" max="9730" width="9.140625" style="11"/>
    <col min="9731" max="9731" width="17.140625" style="11" customWidth="1"/>
    <col min="9732" max="9732" width="14.28515625" style="11" customWidth="1"/>
    <col min="9733" max="9733" width="8.7109375" style="11" customWidth="1"/>
    <col min="9734" max="9734" width="9.140625" style="11" customWidth="1"/>
    <col min="9735" max="9735" width="8.7109375" style="11" customWidth="1"/>
    <col min="9736" max="9736" width="8.28515625" style="11" customWidth="1"/>
    <col min="9737" max="9737" width="8.7109375" style="11" customWidth="1"/>
    <col min="9738" max="9739" width="7.7109375" style="11" customWidth="1"/>
    <col min="9740" max="9740" width="8.140625" style="11" customWidth="1"/>
    <col min="9741" max="9743" width="7.7109375" style="11" customWidth="1"/>
    <col min="9744" max="9744" width="10.28515625" style="11" customWidth="1"/>
    <col min="9745" max="9745" width="12.42578125" style="11" bestFit="1" customWidth="1"/>
    <col min="9746" max="9746" width="12.42578125" style="11" customWidth="1"/>
    <col min="9747" max="9986" width="9.140625" style="11"/>
    <col min="9987" max="9987" width="17.140625" style="11" customWidth="1"/>
    <col min="9988" max="9988" width="14.28515625" style="11" customWidth="1"/>
    <col min="9989" max="9989" width="8.7109375" style="11" customWidth="1"/>
    <col min="9990" max="9990" width="9.140625" style="11" customWidth="1"/>
    <col min="9991" max="9991" width="8.7109375" style="11" customWidth="1"/>
    <col min="9992" max="9992" width="8.28515625" style="11" customWidth="1"/>
    <col min="9993" max="9993" width="8.7109375" style="11" customWidth="1"/>
    <col min="9994" max="9995" width="7.7109375" style="11" customWidth="1"/>
    <col min="9996" max="9996" width="8.140625" style="11" customWidth="1"/>
    <col min="9997" max="9999" width="7.7109375" style="11" customWidth="1"/>
    <col min="10000" max="10000" width="10.28515625" style="11" customWidth="1"/>
    <col min="10001" max="10001" width="12.42578125" style="11" bestFit="1" customWidth="1"/>
    <col min="10002" max="10002" width="12.42578125" style="11" customWidth="1"/>
    <col min="10003" max="10242" width="9.140625" style="11"/>
    <col min="10243" max="10243" width="17.140625" style="11" customWidth="1"/>
    <col min="10244" max="10244" width="14.28515625" style="11" customWidth="1"/>
    <col min="10245" max="10245" width="8.7109375" style="11" customWidth="1"/>
    <col min="10246" max="10246" width="9.140625" style="11" customWidth="1"/>
    <col min="10247" max="10247" width="8.7109375" style="11" customWidth="1"/>
    <col min="10248" max="10248" width="8.28515625" style="11" customWidth="1"/>
    <col min="10249" max="10249" width="8.7109375" style="11" customWidth="1"/>
    <col min="10250" max="10251" width="7.7109375" style="11" customWidth="1"/>
    <col min="10252" max="10252" width="8.140625" style="11" customWidth="1"/>
    <col min="10253" max="10255" width="7.7109375" style="11" customWidth="1"/>
    <col min="10256" max="10256" width="10.28515625" style="11" customWidth="1"/>
    <col min="10257" max="10257" width="12.42578125" style="11" bestFit="1" customWidth="1"/>
    <col min="10258" max="10258" width="12.42578125" style="11" customWidth="1"/>
    <col min="10259" max="10498" width="9.140625" style="11"/>
    <col min="10499" max="10499" width="17.140625" style="11" customWidth="1"/>
    <col min="10500" max="10500" width="14.28515625" style="11" customWidth="1"/>
    <col min="10501" max="10501" width="8.7109375" style="11" customWidth="1"/>
    <col min="10502" max="10502" width="9.140625" style="11" customWidth="1"/>
    <col min="10503" max="10503" width="8.7109375" style="11" customWidth="1"/>
    <col min="10504" max="10504" width="8.28515625" style="11" customWidth="1"/>
    <col min="10505" max="10505" width="8.7109375" style="11" customWidth="1"/>
    <col min="10506" max="10507" width="7.7109375" style="11" customWidth="1"/>
    <col min="10508" max="10508" width="8.140625" style="11" customWidth="1"/>
    <col min="10509" max="10511" width="7.7109375" style="11" customWidth="1"/>
    <col min="10512" max="10512" width="10.28515625" style="11" customWidth="1"/>
    <col min="10513" max="10513" width="12.42578125" style="11" bestFit="1" customWidth="1"/>
    <col min="10514" max="10514" width="12.42578125" style="11" customWidth="1"/>
    <col min="10515" max="10754" width="9.140625" style="11"/>
    <col min="10755" max="10755" width="17.140625" style="11" customWidth="1"/>
    <col min="10756" max="10756" width="14.28515625" style="11" customWidth="1"/>
    <col min="10757" max="10757" width="8.7109375" style="11" customWidth="1"/>
    <col min="10758" max="10758" width="9.140625" style="11" customWidth="1"/>
    <col min="10759" max="10759" width="8.7109375" style="11" customWidth="1"/>
    <col min="10760" max="10760" width="8.28515625" style="11" customWidth="1"/>
    <col min="10761" max="10761" width="8.7109375" style="11" customWidth="1"/>
    <col min="10762" max="10763" width="7.7109375" style="11" customWidth="1"/>
    <col min="10764" max="10764" width="8.140625" style="11" customWidth="1"/>
    <col min="10765" max="10767" width="7.7109375" style="11" customWidth="1"/>
    <col min="10768" max="10768" width="10.28515625" style="11" customWidth="1"/>
    <col min="10769" max="10769" width="12.42578125" style="11" bestFit="1" customWidth="1"/>
    <col min="10770" max="10770" width="12.42578125" style="11" customWidth="1"/>
    <col min="10771" max="11010" width="9.140625" style="11"/>
    <col min="11011" max="11011" width="17.140625" style="11" customWidth="1"/>
    <col min="11012" max="11012" width="14.28515625" style="11" customWidth="1"/>
    <col min="11013" max="11013" width="8.7109375" style="11" customWidth="1"/>
    <col min="11014" max="11014" width="9.140625" style="11" customWidth="1"/>
    <col min="11015" max="11015" width="8.7109375" style="11" customWidth="1"/>
    <col min="11016" max="11016" width="8.28515625" style="11" customWidth="1"/>
    <col min="11017" max="11017" width="8.7109375" style="11" customWidth="1"/>
    <col min="11018" max="11019" width="7.7109375" style="11" customWidth="1"/>
    <col min="11020" max="11020" width="8.140625" style="11" customWidth="1"/>
    <col min="11021" max="11023" width="7.7109375" style="11" customWidth="1"/>
    <col min="11024" max="11024" width="10.28515625" style="11" customWidth="1"/>
    <col min="11025" max="11025" width="12.42578125" style="11" bestFit="1" customWidth="1"/>
    <col min="11026" max="11026" width="12.42578125" style="11" customWidth="1"/>
    <col min="11027" max="11266" width="9.140625" style="11"/>
    <col min="11267" max="11267" width="17.140625" style="11" customWidth="1"/>
    <col min="11268" max="11268" width="14.28515625" style="11" customWidth="1"/>
    <col min="11269" max="11269" width="8.7109375" style="11" customWidth="1"/>
    <col min="11270" max="11270" width="9.140625" style="11" customWidth="1"/>
    <col min="11271" max="11271" width="8.7109375" style="11" customWidth="1"/>
    <col min="11272" max="11272" width="8.28515625" style="11" customWidth="1"/>
    <col min="11273" max="11273" width="8.7109375" style="11" customWidth="1"/>
    <col min="11274" max="11275" width="7.7109375" style="11" customWidth="1"/>
    <col min="11276" max="11276" width="8.140625" style="11" customWidth="1"/>
    <col min="11277" max="11279" width="7.7109375" style="11" customWidth="1"/>
    <col min="11280" max="11280" width="10.28515625" style="11" customWidth="1"/>
    <col min="11281" max="11281" width="12.42578125" style="11" bestFit="1" customWidth="1"/>
    <col min="11282" max="11282" width="12.42578125" style="11" customWidth="1"/>
    <col min="11283" max="11522" width="9.140625" style="11"/>
    <col min="11523" max="11523" width="17.140625" style="11" customWidth="1"/>
    <col min="11524" max="11524" width="14.28515625" style="11" customWidth="1"/>
    <col min="11525" max="11525" width="8.7109375" style="11" customWidth="1"/>
    <col min="11526" max="11526" width="9.140625" style="11" customWidth="1"/>
    <col min="11527" max="11527" width="8.7109375" style="11" customWidth="1"/>
    <col min="11528" max="11528" width="8.28515625" style="11" customWidth="1"/>
    <col min="11529" max="11529" width="8.7109375" style="11" customWidth="1"/>
    <col min="11530" max="11531" width="7.7109375" style="11" customWidth="1"/>
    <col min="11532" max="11532" width="8.140625" style="11" customWidth="1"/>
    <col min="11533" max="11535" width="7.7109375" style="11" customWidth="1"/>
    <col min="11536" max="11536" width="10.28515625" style="11" customWidth="1"/>
    <col min="11537" max="11537" width="12.42578125" style="11" bestFit="1" customWidth="1"/>
    <col min="11538" max="11538" width="12.42578125" style="11" customWidth="1"/>
    <col min="11539" max="11778" width="9.140625" style="11"/>
    <col min="11779" max="11779" width="17.140625" style="11" customWidth="1"/>
    <col min="11780" max="11780" width="14.28515625" style="11" customWidth="1"/>
    <col min="11781" max="11781" width="8.7109375" style="11" customWidth="1"/>
    <col min="11782" max="11782" width="9.140625" style="11" customWidth="1"/>
    <col min="11783" max="11783" width="8.7109375" style="11" customWidth="1"/>
    <col min="11784" max="11784" width="8.28515625" style="11" customWidth="1"/>
    <col min="11785" max="11785" width="8.7109375" style="11" customWidth="1"/>
    <col min="11786" max="11787" width="7.7109375" style="11" customWidth="1"/>
    <col min="11788" max="11788" width="8.140625" style="11" customWidth="1"/>
    <col min="11789" max="11791" width="7.7109375" style="11" customWidth="1"/>
    <col min="11792" max="11792" width="10.28515625" style="11" customWidth="1"/>
    <col min="11793" max="11793" width="12.42578125" style="11" bestFit="1" customWidth="1"/>
    <col min="11794" max="11794" width="12.42578125" style="11" customWidth="1"/>
    <col min="11795" max="12034" width="9.140625" style="11"/>
    <col min="12035" max="12035" width="17.140625" style="11" customWidth="1"/>
    <col min="12036" max="12036" width="14.28515625" style="11" customWidth="1"/>
    <col min="12037" max="12037" width="8.7109375" style="11" customWidth="1"/>
    <col min="12038" max="12038" width="9.140625" style="11" customWidth="1"/>
    <col min="12039" max="12039" width="8.7109375" style="11" customWidth="1"/>
    <col min="12040" max="12040" width="8.28515625" style="11" customWidth="1"/>
    <col min="12041" max="12041" width="8.7109375" style="11" customWidth="1"/>
    <col min="12042" max="12043" width="7.7109375" style="11" customWidth="1"/>
    <col min="12044" max="12044" width="8.140625" style="11" customWidth="1"/>
    <col min="12045" max="12047" width="7.7109375" style="11" customWidth="1"/>
    <col min="12048" max="12048" width="10.28515625" style="11" customWidth="1"/>
    <col min="12049" max="12049" width="12.42578125" style="11" bestFit="1" customWidth="1"/>
    <col min="12050" max="12050" width="12.42578125" style="11" customWidth="1"/>
    <col min="12051" max="12290" width="9.140625" style="11"/>
    <col min="12291" max="12291" width="17.140625" style="11" customWidth="1"/>
    <col min="12292" max="12292" width="14.28515625" style="11" customWidth="1"/>
    <col min="12293" max="12293" width="8.7109375" style="11" customWidth="1"/>
    <col min="12294" max="12294" width="9.140625" style="11" customWidth="1"/>
    <col min="12295" max="12295" width="8.7109375" style="11" customWidth="1"/>
    <col min="12296" max="12296" width="8.28515625" style="11" customWidth="1"/>
    <col min="12297" max="12297" width="8.7109375" style="11" customWidth="1"/>
    <col min="12298" max="12299" width="7.7109375" style="11" customWidth="1"/>
    <col min="12300" max="12300" width="8.140625" style="11" customWidth="1"/>
    <col min="12301" max="12303" width="7.7109375" style="11" customWidth="1"/>
    <col min="12304" max="12304" width="10.28515625" style="11" customWidth="1"/>
    <col min="12305" max="12305" width="12.42578125" style="11" bestFit="1" customWidth="1"/>
    <col min="12306" max="12306" width="12.42578125" style="11" customWidth="1"/>
    <col min="12307" max="12546" width="9.140625" style="11"/>
    <col min="12547" max="12547" width="17.140625" style="11" customWidth="1"/>
    <col min="12548" max="12548" width="14.28515625" style="11" customWidth="1"/>
    <col min="12549" max="12549" width="8.7109375" style="11" customWidth="1"/>
    <col min="12550" max="12550" width="9.140625" style="11" customWidth="1"/>
    <col min="12551" max="12551" width="8.7109375" style="11" customWidth="1"/>
    <col min="12552" max="12552" width="8.28515625" style="11" customWidth="1"/>
    <col min="12553" max="12553" width="8.7109375" style="11" customWidth="1"/>
    <col min="12554" max="12555" width="7.7109375" style="11" customWidth="1"/>
    <col min="12556" max="12556" width="8.140625" style="11" customWidth="1"/>
    <col min="12557" max="12559" width="7.7109375" style="11" customWidth="1"/>
    <col min="12560" max="12560" width="10.28515625" style="11" customWidth="1"/>
    <col min="12561" max="12561" width="12.42578125" style="11" bestFit="1" customWidth="1"/>
    <col min="12562" max="12562" width="12.42578125" style="11" customWidth="1"/>
    <col min="12563" max="12802" width="9.140625" style="11"/>
    <col min="12803" max="12803" width="17.140625" style="11" customWidth="1"/>
    <col min="12804" max="12804" width="14.28515625" style="11" customWidth="1"/>
    <col min="12805" max="12805" width="8.7109375" style="11" customWidth="1"/>
    <col min="12806" max="12806" width="9.140625" style="11" customWidth="1"/>
    <col min="12807" max="12807" width="8.7109375" style="11" customWidth="1"/>
    <col min="12808" max="12808" width="8.28515625" style="11" customWidth="1"/>
    <col min="12809" max="12809" width="8.7109375" style="11" customWidth="1"/>
    <col min="12810" max="12811" width="7.7109375" style="11" customWidth="1"/>
    <col min="12812" max="12812" width="8.140625" style="11" customWidth="1"/>
    <col min="12813" max="12815" width="7.7109375" style="11" customWidth="1"/>
    <col min="12816" max="12816" width="10.28515625" style="11" customWidth="1"/>
    <col min="12817" max="12817" width="12.42578125" style="11" bestFit="1" customWidth="1"/>
    <col min="12818" max="12818" width="12.42578125" style="11" customWidth="1"/>
    <col min="12819" max="13058" width="9.140625" style="11"/>
    <col min="13059" max="13059" width="17.140625" style="11" customWidth="1"/>
    <col min="13060" max="13060" width="14.28515625" style="11" customWidth="1"/>
    <col min="13061" max="13061" width="8.7109375" style="11" customWidth="1"/>
    <col min="13062" max="13062" width="9.140625" style="11" customWidth="1"/>
    <col min="13063" max="13063" width="8.7109375" style="11" customWidth="1"/>
    <col min="13064" max="13064" width="8.28515625" style="11" customWidth="1"/>
    <col min="13065" max="13065" width="8.7109375" style="11" customWidth="1"/>
    <col min="13066" max="13067" width="7.7109375" style="11" customWidth="1"/>
    <col min="13068" max="13068" width="8.140625" style="11" customWidth="1"/>
    <col min="13069" max="13071" width="7.7109375" style="11" customWidth="1"/>
    <col min="13072" max="13072" width="10.28515625" style="11" customWidth="1"/>
    <col min="13073" max="13073" width="12.42578125" style="11" bestFit="1" customWidth="1"/>
    <col min="13074" max="13074" width="12.42578125" style="11" customWidth="1"/>
    <col min="13075" max="13314" width="9.140625" style="11"/>
    <col min="13315" max="13315" width="17.140625" style="11" customWidth="1"/>
    <col min="13316" max="13316" width="14.28515625" style="11" customWidth="1"/>
    <col min="13317" max="13317" width="8.7109375" style="11" customWidth="1"/>
    <col min="13318" max="13318" width="9.140625" style="11" customWidth="1"/>
    <col min="13319" max="13319" width="8.7109375" style="11" customWidth="1"/>
    <col min="13320" max="13320" width="8.28515625" style="11" customWidth="1"/>
    <col min="13321" max="13321" width="8.7109375" style="11" customWidth="1"/>
    <col min="13322" max="13323" width="7.7109375" style="11" customWidth="1"/>
    <col min="13324" max="13324" width="8.140625" style="11" customWidth="1"/>
    <col min="13325" max="13327" width="7.7109375" style="11" customWidth="1"/>
    <col min="13328" max="13328" width="10.28515625" style="11" customWidth="1"/>
    <col min="13329" max="13329" width="12.42578125" style="11" bestFit="1" customWidth="1"/>
    <col min="13330" max="13330" width="12.42578125" style="11" customWidth="1"/>
    <col min="13331" max="13570" width="9.140625" style="11"/>
    <col min="13571" max="13571" width="17.140625" style="11" customWidth="1"/>
    <col min="13572" max="13572" width="14.28515625" style="11" customWidth="1"/>
    <col min="13573" max="13573" width="8.7109375" style="11" customWidth="1"/>
    <col min="13574" max="13574" width="9.140625" style="11" customWidth="1"/>
    <col min="13575" max="13575" width="8.7109375" style="11" customWidth="1"/>
    <col min="13576" max="13576" width="8.28515625" style="11" customWidth="1"/>
    <col min="13577" max="13577" width="8.7109375" style="11" customWidth="1"/>
    <col min="13578" max="13579" width="7.7109375" style="11" customWidth="1"/>
    <col min="13580" max="13580" width="8.140625" style="11" customWidth="1"/>
    <col min="13581" max="13583" width="7.7109375" style="11" customWidth="1"/>
    <col min="13584" max="13584" width="10.28515625" style="11" customWidth="1"/>
    <col min="13585" max="13585" width="12.42578125" style="11" bestFit="1" customWidth="1"/>
    <col min="13586" max="13586" width="12.42578125" style="11" customWidth="1"/>
    <col min="13587" max="13826" width="9.140625" style="11"/>
    <col min="13827" max="13827" width="17.140625" style="11" customWidth="1"/>
    <col min="13828" max="13828" width="14.28515625" style="11" customWidth="1"/>
    <col min="13829" max="13829" width="8.7109375" style="11" customWidth="1"/>
    <col min="13830" max="13830" width="9.140625" style="11" customWidth="1"/>
    <col min="13831" max="13831" width="8.7109375" style="11" customWidth="1"/>
    <col min="13832" max="13832" width="8.28515625" style="11" customWidth="1"/>
    <col min="13833" max="13833" width="8.7109375" style="11" customWidth="1"/>
    <col min="13834" max="13835" width="7.7109375" style="11" customWidth="1"/>
    <col min="13836" max="13836" width="8.140625" style="11" customWidth="1"/>
    <col min="13837" max="13839" width="7.7109375" style="11" customWidth="1"/>
    <col min="13840" max="13840" width="10.28515625" style="11" customWidth="1"/>
    <col min="13841" max="13841" width="12.42578125" style="11" bestFit="1" customWidth="1"/>
    <col min="13842" max="13842" width="12.42578125" style="11" customWidth="1"/>
    <col min="13843" max="14082" width="9.140625" style="11"/>
    <col min="14083" max="14083" width="17.140625" style="11" customWidth="1"/>
    <col min="14084" max="14084" width="14.28515625" style="11" customWidth="1"/>
    <col min="14085" max="14085" width="8.7109375" style="11" customWidth="1"/>
    <col min="14086" max="14086" width="9.140625" style="11" customWidth="1"/>
    <col min="14087" max="14087" width="8.7109375" style="11" customWidth="1"/>
    <col min="14088" max="14088" width="8.28515625" style="11" customWidth="1"/>
    <col min="14089" max="14089" width="8.7109375" style="11" customWidth="1"/>
    <col min="14090" max="14091" width="7.7109375" style="11" customWidth="1"/>
    <col min="14092" max="14092" width="8.140625" style="11" customWidth="1"/>
    <col min="14093" max="14095" width="7.7109375" style="11" customWidth="1"/>
    <col min="14096" max="14096" width="10.28515625" style="11" customWidth="1"/>
    <col min="14097" max="14097" width="12.42578125" style="11" bestFit="1" customWidth="1"/>
    <col min="14098" max="14098" width="12.42578125" style="11" customWidth="1"/>
    <col min="14099" max="14338" width="9.140625" style="11"/>
    <col min="14339" max="14339" width="17.140625" style="11" customWidth="1"/>
    <col min="14340" max="14340" width="14.28515625" style="11" customWidth="1"/>
    <col min="14341" max="14341" width="8.7109375" style="11" customWidth="1"/>
    <col min="14342" max="14342" width="9.140625" style="11" customWidth="1"/>
    <col min="14343" max="14343" width="8.7109375" style="11" customWidth="1"/>
    <col min="14344" max="14344" width="8.28515625" style="11" customWidth="1"/>
    <col min="14345" max="14345" width="8.7109375" style="11" customWidth="1"/>
    <col min="14346" max="14347" width="7.7109375" style="11" customWidth="1"/>
    <col min="14348" max="14348" width="8.140625" style="11" customWidth="1"/>
    <col min="14349" max="14351" width="7.7109375" style="11" customWidth="1"/>
    <col min="14352" max="14352" width="10.28515625" style="11" customWidth="1"/>
    <col min="14353" max="14353" width="12.42578125" style="11" bestFit="1" customWidth="1"/>
    <col min="14354" max="14354" width="12.42578125" style="11" customWidth="1"/>
    <col min="14355" max="14594" width="9.140625" style="11"/>
    <col min="14595" max="14595" width="17.140625" style="11" customWidth="1"/>
    <col min="14596" max="14596" width="14.28515625" style="11" customWidth="1"/>
    <col min="14597" max="14597" width="8.7109375" style="11" customWidth="1"/>
    <col min="14598" max="14598" width="9.140625" style="11" customWidth="1"/>
    <col min="14599" max="14599" width="8.7109375" style="11" customWidth="1"/>
    <col min="14600" max="14600" width="8.28515625" style="11" customWidth="1"/>
    <col min="14601" max="14601" width="8.7109375" style="11" customWidth="1"/>
    <col min="14602" max="14603" width="7.7109375" style="11" customWidth="1"/>
    <col min="14604" max="14604" width="8.140625" style="11" customWidth="1"/>
    <col min="14605" max="14607" width="7.7109375" style="11" customWidth="1"/>
    <col min="14608" max="14608" width="10.28515625" style="11" customWidth="1"/>
    <col min="14609" max="14609" width="12.42578125" style="11" bestFit="1" customWidth="1"/>
    <col min="14610" max="14610" width="12.42578125" style="11" customWidth="1"/>
    <col min="14611" max="14850" width="9.140625" style="11"/>
    <col min="14851" max="14851" width="17.140625" style="11" customWidth="1"/>
    <col min="14852" max="14852" width="14.28515625" style="11" customWidth="1"/>
    <col min="14853" max="14853" width="8.7109375" style="11" customWidth="1"/>
    <col min="14854" max="14854" width="9.140625" style="11" customWidth="1"/>
    <col min="14855" max="14855" width="8.7109375" style="11" customWidth="1"/>
    <col min="14856" max="14856" width="8.28515625" style="11" customWidth="1"/>
    <col min="14857" max="14857" width="8.7109375" style="11" customWidth="1"/>
    <col min="14858" max="14859" width="7.7109375" style="11" customWidth="1"/>
    <col min="14860" max="14860" width="8.140625" style="11" customWidth="1"/>
    <col min="14861" max="14863" width="7.7109375" style="11" customWidth="1"/>
    <col min="14864" max="14864" width="10.28515625" style="11" customWidth="1"/>
    <col min="14865" max="14865" width="12.42578125" style="11" bestFit="1" customWidth="1"/>
    <col min="14866" max="14866" width="12.42578125" style="11" customWidth="1"/>
    <col min="14867" max="15106" width="9.140625" style="11"/>
    <col min="15107" max="15107" width="17.140625" style="11" customWidth="1"/>
    <col min="15108" max="15108" width="14.28515625" style="11" customWidth="1"/>
    <col min="15109" max="15109" width="8.7109375" style="11" customWidth="1"/>
    <col min="15110" max="15110" width="9.140625" style="11" customWidth="1"/>
    <col min="15111" max="15111" width="8.7109375" style="11" customWidth="1"/>
    <col min="15112" max="15112" width="8.28515625" style="11" customWidth="1"/>
    <col min="15113" max="15113" width="8.7109375" style="11" customWidth="1"/>
    <col min="15114" max="15115" width="7.7109375" style="11" customWidth="1"/>
    <col min="15116" max="15116" width="8.140625" style="11" customWidth="1"/>
    <col min="15117" max="15119" width="7.7109375" style="11" customWidth="1"/>
    <col min="15120" max="15120" width="10.28515625" style="11" customWidth="1"/>
    <col min="15121" max="15121" width="12.42578125" style="11" bestFit="1" customWidth="1"/>
    <col min="15122" max="15122" width="12.42578125" style="11" customWidth="1"/>
    <col min="15123" max="15362" width="9.140625" style="11"/>
    <col min="15363" max="15363" width="17.140625" style="11" customWidth="1"/>
    <col min="15364" max="15364" width="14.28515625" style="11" customWidth="1"/>
    <col min="15365" max="15365" width="8.7109375" style="11" customWidth="1"/>
    <col min="15366" max="15366" width="9.140625" style="11" customWidth="1"/>
    <col min="15367" max="15367" width="8.7109375" style="11" customWidth="1"/>
    <col min="15368" max="15368" width="8.28515625" style="11" customWidth="1"/>
    <col min="15369" max="15369" width="8.7109375" style="11" customWidth="1"/>
    <col min="15370" max="15371" width="7.7109375" style="11" customWidth="1"/>
    <col min="15372" max="15372" width="8.140625" style="11" customWidth="1"/>
    <col min="15373" max="15375" width="7.7109375" style="11" customWidth="1"/>
    <col min="15376" max="15376" width="10.28515625" style="11" customWidth="1"/>
    <col min="15377" max="15377" width="12.42578125" style="11" bestFit="1" customWidth="1"/>
    <col min="15378" max="15378" width="12.42578125" style="11" customWidth="1"/>
    <col min="15379" max="15618" width="9.140625" style="11"/>
    <col min="15619" max="15619" width="17.140625" style="11" customWidth="1"/>
    <col min="15620" max="15620" width="14.28515625" style="11" customWidth="1"/>
    <col min="15621" max="15621" width="8.7109375" style="11" customWidth="1"/>
    <col min="15622" max="15622" width="9.140625" style="11" customWidth="1"/>
    <col min="15623" max="15623" width="8.7109375" style="11" customWidth="1"/>
    <col min="15624" max="15624" width="8.28515625" style="11" customWidth="1"/>
    <col min="15625" max="15625" width="8.7109375" style="11" customWidth="1"/>
    <col min="15626" max="15627" width="7.7109375" style="11" customWidth="1"/>
    <col min="15628" max="15628" width="8.140625" style="11" customWidth="1"/>
    <col min="15629" max="15631" width="7.7109375" style="11" customWidth="1"/>
    <col min="15632" max="15632" width="10.28515625" style="11" customWidth="1"/>
    <col min="15633" max="15633" width="12.42578125" style="11" bestFit="1" customWidth="1"/>
    <col min="15634" max="15634" width="12.42578125" style="11" customWidth="1"/>
    <col min="15635" max="15874" width="9.140625" style="11"/>
    <col min="15875" max="15875" width="17.140625" style="11" customWidth="1"/>
    <col min="15876" max="15876" width="14.28515625" style="11" customWidth="1"/>
    <col min="15877" max="15877" width="8.7109375" style="11" customWidth="1"/>
    <col min="15878" max="15878" width="9.140625" style="11" customWidth="1"/>
    <col min="15879" max="15879" width="8.7109375" style="11" customWidth="1"/>
    <col min="15880" max="15880" width="8.28515625" style="11" customWidth="1"/>
    <col min="15881" max="15881" width="8.7109375" style="11" customWidth="1"/>
    <col min="15882" max="15883" width="7.7109375" style="11" customWidth="1"/>
    <col min="15884" max="15884" width="8.140625" style="11" customWidth="1"/>
    <col min="15885" max="15887" width="7.7109375" style="11" customWidth="1"/>
    <col min="15888" max="15888" width="10.28515625" style="11" customWidth="1"/>
    <col min="15889" max="15889" width="12.42578125" style="11" bestFit="1" customWidth="1"/>
    <col min="15890" max="15890" width="12.42578125" style="11" customWidth="1"/>
    <col min="15891" max="16130" width="9.140625" style="11"/>
    <col min="16131" max="16131" width="17.140625" style="11" customWidth="1"/>
    <col min="16132" max="16132" width="14.28515625" style="11" customWidth="1"/>
    <col min="16133" max="16133" width="8.7109375" style="11" customWidth="1"/>
    <col min="16134" max="16134" width="9.140625" style="11" customWidth="1"/>
    <col min="16135" max="16135" width="8.7109375" style="11" customWidth="1"/>
    <col min="16136" max="16136" width="8.28515625" style="11" customWidth="1"/>
    <col min="16137" max="16137" width="8.7109375" style="11" customWidth="1"/>
    <col min="16138" max="16139" width="7.7109375" style="11" customWidth="1"/>
    <col min="16140" max="16140" width="8.140625" style="11" customWidth="1"/>
    <col min="16141" max="16143" width="7.7109375" style="11" customWidth="1"/>
    <col min="16144" max="16144" width="10.28515625" style="11" customWidth="1"/>
    <col min="16145" max="16145" width="12.42578125" style="11" bestFit="1" customWidth="1"/>
    <col min="16146" max="16146" width="12.42578125" style="11" customWidth="1"/>
    <col min="16147" max="16384" width="9.140625" style="11"/>
  </cols>
  <sheetData>
    <row r="1" spans="1:21" s="708" customFormat="1" ht="22.5" x14ac:dyDescent="0.2">
      <c r="A1" s="880"/>
      <c r="B1" s="880"/>
      <c r="C1" s="880"/>
      <c r="D1" s="880"/>
      <c r="E1" s="880"/>
      <c r="F1" s="880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708" customFormat="1" ht="22.5" x14ac:dyDescent="0.2">
      <c r="A2" s="705"/>
      <c r="B2" s="705"/>
      <c r="C2" s="705"/>
      <c r="D2" s="705"/>
      <c r="E2" s="705"/>
      <c r="F2" s="70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708" customFormat="1" ht="18.75" x14ac:dyDescent="0.2">
      <c r="A3" s="863"/>
      <c r="B3" s="940"/>
      <c r="C3" s="941"/>
      <c r="D3" s="941"/>
      <c r="E3" s="941"/>
      <c r="F3" s="710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708" customFormat="1" ht="28.5" customHeight="1" x14ac:dyDescent="0.2">
      <c r="A4" s="939"/>
      <c r="B4" s="939"/>
      <c r="C4" s="704"/>
      <c r="D4" s="704"/>
      <c r="E4" s="710"/>
      <c r="F4" s="70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708" customFormat="1" ht="23.25" customHeight="1" x14ac:dyDescent="0.3">
      <c r="A5" s="122"/>
      <c r="B5" s="8"/>
      <c r="C5" s="1"/>
      <c r="D5" s="1"/>
      <c r="E5" s="1"/>
      <c r="F5" s="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708" customFormat="1" ht="21.75" customHeight="1" x14ac:dyDescent="0.25">
      <c r="A6" s="5"/>
      <c r="B6" s="8"/>
      <c r="C6" s="1"/>
      <c r="D6" s="1"/>
      <c r="E6" s="1"/>
      <c r="F6" s="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s="708" customFormat="1" ht="21.75" customHeight="1" x14ac:dyDescent="0.25">
      <c r="A7" s="5"/>
      <c r="B7" s="8"/>
      <c r="C7" s="1"/>
      <c r="D7" s="1"/>
      <c r="E7" s="1"/>
      <c r="F7" s="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s="708" customFormat="1" ht="21.75" customHeight="1" x14ac:dyDescent="0.25">
      <c r="A8" s="5"/>
      <c r="B8" s="8"/>
      <c r="C8" s="1"/>
      <c r="D8" s="1"/>
      <c r="E8" s="1"/>
      <c r="F8" s="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s="708" customFormat="1" ht="21.75" customHeight="1" x14ac:dyDescent="0.25">
      <c r="A9" s="5"/>
      <c r="B9" s="8"/>
      <c r="C9" s="1"/>
      <c r="D9" s="1"/>
      <c r="E9" s="1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s="708" customFormat="1" ht="21.75" customHeight="1" x14ac:dyDescent="0.25">
      <c r="A10" s="5"/>
      <c r="B10" s="8"/>
      <c r="C10" s="1"/>
      <c r="D10" s="1"/>
      <c r="E10" s="1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s="708" customFormat="1" ht="21.75" customHeight="1" x14ac:dyDescent="0.25">
      <c r="A11" s="5"/>
      <c r="B11" s="8"/>
      <c r="C11" s="1"/>
      <c r="D11" s="1"/>
      <c r="E11" s="1"/>
      <c r="F11" s="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s="708" customFormat="1" ht="21.75" customHeight="1" x14ac:dyDescent="0.25">
      <c r="A12" s="5"/>
      <c r="B12" s="8"/>
      <c r="C12" s="1"/>
      <c r="D12" s="1"/>
      <c r="E12" s="1"/>
      <c r="F12" s="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s="708" customFormat="1" ht="21.75" customHeight="1" x14ac:dyDescent="0.25">
      <c r="A13" s="5"/>
      <c r="B13" s="8"/>
      <c r="C13" s="1"/>
      <c r="D13" s="1"/>
      <c r="E13" s="1"/>
      <c r="F13" s="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s="708" customFormat="1" ht="21.75" customHeight="1" x14ac:dyDescent="0.25">
      <c r="A14" s="5"/>
      <c r="B14" s="8"/>
      <c r="C14" s="1"/>
      <c r="D14" s="1"/>
      <c r="E14" s="1"/>
      <c r="F14" s="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s="708" customFormat="1" ht="21.75" customHeight="1" x14ac:dyDescent="0.25">
      <c r="A15" s="5"/>
      <c r="B15" s="8"/>
      <c r="C15" s="1"/>
      <c r="D15" s="1"/>
      <c r="E15" s="1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s="708" customFormat="1" ht="21.75" customHeight="1" x14ac:dyDescent="0.25">
      <c r="A16" s="5"/>
      <c r="B16" s="8"/>
      <c r="C16" s="1"/>
      <c r="D16" s="1"/>
      <c r="E16" s="1"/>
      <c r="F16" s="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s="708" customFormat="1" ht="21.75" customHeight="1" x14ac:dyDescent="0.25">
      <c r="A17" s="5"/>
      <c r="B17" s="8"/>
      <c r="C17" s="1"/>
      <c r="D17" s="1"/>
      <c r="E17" s="1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s="708" customFormat="1" ht="21.75" customHeight="1" x14ac:dyDescent="0.25">
      <c r="A18" s="5"/>
      <c r="B18" s="8"/>
      <c r="C18" s="1"/>
      <c r="D18" s="1"/>
      <c r="E18" s="1"/>
      <c r="F18" s="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s="708" customFormat="1" ht="21.75" customHeight="1" x14ac:dyDescent="0.25">
      <c r="A19" s="5"/>
      <c r="B19" s="8"/>
      <c r="C19" s="1"/>
      <c r="D19" s="1"/>
      <c r="E19" s="1"/>
      <c r="F19" s="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s="708" customFormat="1" ht="21.75" customHeight="1" x14ac:dyDescent="0.25">
      <c r="A20" s="5"/>
      <c r="B20" s="8"/>
      <c r="C20" s="1"/>
      <c r="D20" s="1"/>
      <c r="E20" s="1"/>
      <c r="F20" s="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s="708" customFormat="1" ht="21.75" customHeight="1" x14ac:dyDescent="0.25">
      <c r="A21" s="5"/>
      <c r="B21" s="8"/>
      <c r="C21" s="1"/>
      <c r="D21" s="1"/>
      <c r="E21" s="1"/>
      <c r="F21" s="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s="708" customFormat="1" ht="21.75" customHeight="1" x14ac:dyDescent="0.25">
      <c r="A22" s="5"/>
      <c r="B22" s="8"/>
      <c r="C22" s="1"/>
      <c r="D22" s="1"/>
      <c r="E22" s="1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s="708" customFormat="1" ht="21.75" customHeight="1" x14ac:dyDescent="0.25">
      <c r="A23" s="5"/>
      <c r="B23" s="8"/>
      <c r="C23" s="1"/>
      <c r="D23" s="1"/>
      <c r="E23" s="1"/>
      <c r="F23" s="1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s="708" customFormat="1" ht="21.75" customHeight="1" x14ac:dyDescent="0.25">
      <c r="A24" s="5"/>
      <c r="B24" s="8"/>
      <c r="C24" s="1"/>
      <c r="D24" s="1"/>
      <c r="E24" s="1"/>
      <c r="F24" s="1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s="708" customFormat="1" ht="21.75" customHeight="1" x14ac:dyDescent="0.25">
      <c r="A25" s="5"/>
      <c r="B25" s="8"/>
      <c r="C25" s="1"/>
      <c r="D25" s="1"/>
      <c r="E25" s="1"/>
      <c r="F25" s="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s="708" customFormat="1" ht="21.75" customHeight="1" x14ac:dyDescent="0.25">
      <c r="A26" s="5"/>
      <c r="B26" s="8"/>
      <c r="C26" s="1"/>
      <c r="D26" s="1"/>
      <c r="E26" s="1"/>
      <c r="F26" s="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s="708" customFormat="1" ht="21.75" customHeight="1" x14ac:dyDescent="0.25">
      <c r="A27" s="5"/>
      <c r="B27" s="8"/>
      <c r="C27" s="1"/>
      <c r="D27" s="1"/>
      <c r="E27" s="1"/>
      <c r="F27" s="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s="708" customFormat="1" ht="21.75" customHeight="1" x14ac:dyDescent="0.25">
      <c r="A28" s="5"/>
      <c r="B28" s="8"/>
      <c r="C28" s="1"/>
      <c r="D28" s="1"/>
      <c r="E28" s="1"/>
      <c r="F28" s="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s="708" customFormat="1" ht="21.75" customHeight="1" x14ac:dyDescent="0.25">
      <c r="A29" s="5"/>
      <c r="B29" s="8"/>
      <c r="C29" s="1"/>
      <c r="D29" s="1"/>
      <c r="E29" s="1"/>
      <c r="F29" s="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s="708" customFormat="1" ht="21.75" customHeight="1" x14ac:dyDescent="0.25">
      <c r="A30" s="5"/>
      <c r="B30" s="8"/>
      <c r="C30" s="1"/>
      <c r="D30" s="1"/>
      <c r="E30" s="1"/>
      <c r="F30" s="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s="708" customFormat="1" ht="21.75" customHeight="1" x14ac:dyDescent="0.25">
      <c r="A31" s="5"/>
      <c r="B31" s="8"/>
      <c r="C31" s="1"/>
      <c r="D31" s="1"/>
      <c r="E31" s="1"/>
      <c r="F31" s="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s="708" customFormat="1" ht="21.75" customHeight="1" x14ac:dyDescent="0.25">
      <c r="A32" s="5"/>
      <c r="B32" s="8"/>
      <c r="C32" s="1"/>
      <c r="D32" s="1"/>
      <c r="E32" s="1"/>
      <c r="F32" s="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s="708" customFormat="1" ht="21.75" customHeight="1" x14ac:dyDescent="0.25">
      <c r="A33" s="5"/>
      <c r="B33" s="8"/>
      <c r="C33" s="1"/>
      <c r="D33" s="1"/>
      <c r="E33" s="1"/>
      <c r="F33" s="1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s="708" customFormat="1" ht="21.75" customHeight="1" x14ac:dyDescent="0.25">
      <c r="A34" s="5"/>
      <c r="B34" s="8"/>
      <c r="C34" s="1"/>
      <c r="D34" s="1"/>
      <c r="E34" s="1"/>
      <c r="F34" s="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s="708" customFormat="1" ht="27" customHeight="1" x14ac:dyDescent="0.2">
      <c r="A35" s="704"/>
      <c r="B35" s="8"/>
      <c r="C35" s="1"/>
      <c r="D35" s="1"/>
      <c r="E35" s="1"/>
      <c r="F35" s="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s="16" customFormat="1" ht="21.75" customHeight="1" x14ac:dyDescent="0.25">
      <c r="A36" s="32"/>
      <c r="B36" s="174"/>
      <c r="C36" s="1"/>
      <c r="D36" s="1"/>
      <c r="E36" s="1"/>
      <c r="F36" s="1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1" s="16" customFormat="1" ht="21.75" customHeight="1" x14ac:dyDescent="0.25">
      <c r="A37" s="32"/>
      <c r="B37" s="174"/>
      <c r="C37" s="1"/>
      <c r="D37" s="1"/>
      <c r="E37" s="1"/>
      <c r="F37" s="1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s="16" customFormat="1" ht="21.75" customHeight="1" x14ac:dyDescent="0.25">
      <c r="A38" s="32"/>
      <c r="B38" s="174"/>
      <c r="C38" s="1"/>
      <c r="D38" s="1"/>
      <c r="E38" s="1"/>
      <c r="F38" s="1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s="16" customFormat="1" ht="16.5" x14ac:dyDescent="0.25">
      <c r="A39" s="32"/>
      <c r="B39" s="174"/>
      <c r="C39" s="1"/>
      <c r="D39" s="1"/>
      <c r="E39" s="1"/>
      <c r="F39" s="1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s="16" customFormat="1" ht="16.5" x14ac:dyDescent="0.25">
      <c r="A40" s="32"/>
      <c r="B40" s="174"/>
      <c r="C40" s="1"/>
      <c r="D40" s="1"/>
      <c r="E40" s="1"/>
      <c r="F40" s="1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s="16" customFormat="1" ht="16.5" x14ac:dyDescent="0.25">
      <c r="A41" s="32"/>
      <c r="B41" s="174"/>
      <c r="C41" s="1"/>
      <c r="D41" s="1"/>
      <c r="E41" s="1"/>
      <c r="F41" s="1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s="16" customFormat="1" ht="16.5" x14ac:dyDescent="0.25">
      <c r="A42" s="32"/>
      <c r="B42" s="174"/>
      <c r="C42" s="1"/>
      <c r="D42" s="1"/>
      <c r="E42" s="1"/>
      <c r="F42" s="1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s="16" customFormat="1" ht="16.5" x14ac:dyDescent="0.25">
      <c r="A43" s="32"/>
      <c r="B43" s="174"/>
      <c r="C43" s="1"/>
      <c r="D43" s="1"/>
      <c r="E43" s="1"/>
      <c r="F43" s="1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s="16" customFormat="1" ht="16.5" x14ac:dyDescent="0.25">
      <c r="A44" s="32"/>
      <c r="B44" s="174"/>
      <c r="C44" s="1"/>
      <c r="D44" s="1"/>
      <c r="E44" s="1"/>
      <c r="F44" s="1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s="16" customFormat="1" ht="33" customHeight="1" x14ac:dyDescent="0.25">
      <c r="A45" s="32"/>
      <c r="B45" s="174"/>
      <c r="C45" s="1"/>
      <c r="D45" s="1"/>
      <c r="E45" s="1"/>
      <c r="F45" s="1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s="16" customFormat="1" ht="18" customHeight="1" x14ac:dyDescent="0.25">
      <c r="A46" s="30"/>
      <c r="B46" s="174"/>
      <c r="C46" s="1"/>
      <c r="D46" s="1"/>
      <c r="E46" s="1"/>
      <c r="F46" s="1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s="16" customFormat="1" ht="16.5" x14ac:dyDescent="0.25">
      <c r="A47" s="30"/>
      <c r="B47" s="174"/>
      <c r="C47" s="1"/>
      <c r="D47" s="1"/>
      <c r="E47" s="1"/>
      <c r="F47" s="1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s="708" customFormat="1" ht="27" customHeight="1" x14ac:dyDescent="0.2">
      <c r="A48" s="107"/>
      <c r="B48" s="8"/>
      <c r="C48" s="1"/>
      <c r="D48" s="1"/>
      <c r="E48" s="1"/>
      <c r="F48" s="1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s="708" customFormat="1" ht="53.25" customHeight="1" x14ac:dyDescent="0.25">
      <c r="A49" s="31"/>
      <c r="B49" s="8"/>
      <c r="C49" s="1"/>
      <c r="D49" s="1"/>
      <c r="E49" s="1"/>
      <c r="F49" s="1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s="708" customFormat="1" ht="56.25" customHeight="1" x14ac:dyDescent="0.2">
      <c r="A50" s="32"/>
      <c r="B50" s="8"/>
      <c r="C50" s="1"/>
      <c r="D50" s="1"/>
      <c r="E50" s="1"/>
      <c r="F50" s="1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s="708" customFormat="1" ht="24.75" customHeight="1" x14ac:dyDescent="0.2">
      <c r="A51" s="32"/>
      <c r="B51" s="8"/>
      <c r="C51" s="1"/>
      <c r="D51" s="1"/>
      <c r="E51" s="1"/>
      <c r="F51" s="1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s="708" customFormat="1" ht="36.75" customHeight="1" x14ac:dyDescent="0.25">
      <c r="A52" s="30"/>
      <c r="B52" s="8"/>
      <c r="C52" s="1"/>
      <c r="D52" s="1"/>
      <c r="E52" s="1"/>
      <c r="F52" s="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s="708" customFormat="1" ht="35.25" customHeight="1" x14ac:dyDescent="0.2">
      <c r="A53" s="32"/>
      <c r="B53" s="8"/>
      <c r="C53" s="1"/>
      <c r="D53" s="1"/>
      <c r="E53" s="1"/>
      <c r="F53" s="28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s="708" customFormat="1" ht="50.25" customHeight="1" x14ac:dyDescent="0.2">
      <c r="A54" s="32"/>
      <c r="B54" s="8"/>
      <c r="C54" s="397"/>
      <c r="D54" s="397"/>
      <c r="E54" s="1"/>
      <c r="F54" s="28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s="708" customFormat="1" ht="23.25" hidden="1" customHeight="1" x14ac:dyDescent="0.2">
      <c r="A55" s="938"/>
      <c r="B55" s="398"/>
      <c r="C55" s="399"/>
      <c r="D55" s="399"/>
      <c r="E55" s="400"/>
      <c r="F55" s="400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s="708" customFormat="1" ht="21.75" hidden="1" customHeight="1" x14ac:dyDescent="0.2">
      <c r="A56" s="938"/>
      <c r="B56" s="398"/>
      <c r="C56" s="399"/>
      <c r="D56" s="399"/>
      <c r="E56" s="400"/>
      <c r="F56" s="400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s="708" customFormat="1" ht="23.25" hidden="1" customHeight="1" x14ac:dyDescent="0.2">
      <c r="A57" s="938"/>
      <c r="B57" s="398"/>
      <c r="C57" s="399"/>
      <c r="D57" s="399"/>
      <c r="E57" s="400"/>
      <c r="F57" s="400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s="708" customFormat="1" ht="21.75" hidden="1" customHeight="1" x14ac:dyDescent="0.2">
      <c r="A58" s="938"/>
      <c r="B58" s="398"/>
      <c r="C58" s="399"/>
      <c r="D58" s="399"/>
      <c r="E58" s="400"/>
      <c r="F58" s="400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s="708" customFormat="1" ht="39.75" customHeight="1" x14ac:dyDescent="0.2">
      <c r="A59" s="33"/>
      <c r="B59" s="29"/>
      <c r="C59" s="1"/>
      <c r="D59" s="1"/>
      <c r="E59" s="1"/>
      <c r="F59" s="1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s="708" customFormat="1" ht="16.5" x14ac:dyDescent="0.2">
      <c r="A60" s="41"/>
      <c r="B60" s="35"/>
      <c r="C60" s="103"/>
      <c r="D60" s="103"/>
      <c r="E60" s="1"/>
      <c r="F60" s="103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s="708" customFormat="1" ht="16.5" x14ac:dyDescent="0.2">
      <c r="A61" s="34"/>
      <c r="B61" s="35"/>
      <c r="C61" s="175"/>
      <c r="D61" s="175"/>
      <c r="E61" s="1"/>
      <c r="F61" s="103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s="708" customFormat="1" ht="16.5" x14ac:dyDescent="0.2">
      <c r="A62" s="34"/>
      <c r="B62" s="35"/>
      <c r="C62" s="103"/>
      <c r="D62" s="103"/>
      <c r="E62" s="1"/>
      <c r="F62" s="103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s="708" customFormat="1" ht="16.5" x14ac:dyDescent="0.2">
      <c r="A63" s="34"/>
      <c r="B63" s="35"/>
      <c r="C63" s="103"/>
      <c r="D63" s="103"/>
      <c r="E63" s="1"/>
      <c r="F63" s="103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s="708" customFormat="1" ht="16.5" x14ac:dyDescent="0.2">
      <c r="A64" s="34"/>
      <c r="B64" s="35"/>
      <c r="C64" s="103"/>
      <c r="D64" s="103"/>
      <c r="E64" s="1"/>
      <c r="F64" s="103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s="708" customFormat="1" ht="18.75" x14ac:dyDescent="0.3">
      <c r="A65" s="37"/>
      <c r="B65" s="29"/>
      <c r="C65" s="1"/>
      <c r="D65" s="1"/>
      <c r="E65" s="1"/>
      <c r="F65" s="1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s="708" customFormat="1" ht="18.75" x14ac:dyDescent="0.3">
      <c r="A66" s="36"/>
      <c r="B66" s="38"/>
      <c r="C66" s="39"/>
      <c r="D66" s="39"/>
      <c r="E66" s="39"/>
      <c r="F66" s="38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s="708" customFormat="1" ht="16.5" x14ac:dyDescent="0.25">
      <c r="A67" s="40"/>
      <c r="B67" s="29"/>
      <c r="C67" s="1"/>
      <c r="D67" s="1"/>
      <c r="E67" s="1"/>
      <c r="F67" s="1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s="708" customFormat="1" ht="16.5" x14ac:dyDescent="0.2">
      <c r="A68" s="41"/>
      <c r="B68" s="29"/>
      <c r="C68" s="1"/>
      <c r="D68" s="1"/>
      <c r="E68" s="1"/>
      <c r="F68" s="1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s="708" customFormat="1" ht="16.5" x14ac:dyDescent="0.25">
      <c r="A69" s="30"/>
      <c r="B69" s="29"/>
      <c r="C69" s="1"/>
      <c r="D69" s="1"/>
      <c r="E69" s="1"/>
      <c r="F69" s="1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s="708" customFormat="1" ht="16.5" x14ac:dyDescent="0.25">
      <c r="A70" s="30"/>
      <c r="B70" s="29"/>
      <c r="C70" s="703"/>
      <c r="D70" s="703"/>
      <c r="E70" s="1"/>
      <c r="F70" s="28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s="708" customFormat="1" ht="16.5" x14ac:dyDescent="0.2">
      <c r="A71" s="809"/>
      <c r="B71" s="809"/>
      <c r="C71" s="809"/>
      <c r="D71" s="809"/>
      <c r="E71" s="809"/>
      <c r="F71" s="80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s="708" customFormat="1" ht="15.75" x14ac:dyDescent="0.25">
      <c r="A72" s="4"/>
      <c r="B72" s="4"/>
      <c r="C72" s="4"/>
      <c r="D72" s="13"/>
      <c r="E72" s="13"/>
      <c r="F72" s="13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s="708" customForma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s="708" customForma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s="708" customForma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s="708" customForma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s="708" customForma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s="708" customForma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s="708" customForma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s="708" customFormat="1" ht="15.75" customHeight="1" x14ac:dyDescent="0.2">
      <c r="A80" s="176"/>
      <c r="B80" s="82"/>
      <c r="C80" s="82"/>
      <c r="D80" s="82"/>
      <c r="E80" s="82"/>
      <c r="F80" s="82"/>
      <c r="G80" s="4"/>
      <c r="H80" s="177"/>
      <c r="I80" s="177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</row>
    <row r="81" spans="1:23" s="708" customFormat="1" ht="15.75" customHeight="1" x14ac:dyDescent="0.2">
      <c r="A81" s="176"/>
      <c r="B81" s="82"/>
      <c r="C81" s="82"/>
      <c r="D81" s="82"/>
      <c r="E81" s="82"/>
      <c r="F81" s="82"/>
      <c r="G81" s="4"/>
      <c r="H81" s="177"/>
      <c r="I81" s="177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</row>
    <row r="82" spans="1:23" s="708" customFormat="1" ht="15.75" customHeight="1" x14ac:dyDescent="0.2">
      <c r="A82" s="176"/>
      <c r="B82" s="82"/>
      <c r="C82" s="82"/>
      <c r="D82" s="82"/>
      <c r="E82" s="82"/>
      <c r="F82" s="82"/>
      <c r="G82" s="4"/>
      <c r="H82" s="177"/>
      <c r="I82" s="177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</row>
    <row r="83" spans="1:23" s="708" customFormat="1" ht="15.75" customHeight="1" x14ac:dyDescent="0.2">
      <c r="A83" s="176"/>
      <c r="B83" s="82"/>
      <c r="C83" s="82"/>
      <c r="D83" s="82"/>
      <c r="E83" s="82"/>
      <c r="F83" s="82"/>
      <c r="G83" s="4"/>
      <c r="H83" s="177"/>
      <c r="I83" s="177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</row>
    <row r="84" spans="1:23" s="708" customFormat="1" ht="15.75" customHeight="1" x14ac:dyDescent="0.2">
      <c r="A84" s="176"/>
      <c r="B84" s="82"/>
      <c r="C84" s="82"/>
      <c r="D84" s="82"/>
      <c r="E84" s="82"/>
      <c r="F84" s="82"/>
      <c r="G84" s="4"/>
      <c r="H84" s="177"/>
      <c r="I84" s="177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</row>
    <row r="85" spans="1:23" s="708" customFormat="1" ht="15.75" x14ac:dyDescent="0.25">
      <c r="A85" s="4"/>
      <c r="B85" s="4"/>
      <c r="C85" s="4"/>
      <c r="D85" s="13"/>
      <c r="E85" s="13"/>
      <c r="F85" s="13"/>
      <c r="G85" s="4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80"/>
      <c r="T85" s="179"/>
      <c r="U85" s="180"/>
    </row>
    <row r="86" spans="1:23" s="708" customFormat="1" ht="33" customHeight="1" x14ac:dyDescent="0.25">
      <c r="A86" s="4"/>
      <c r="B86" s="4"/>
      <c r="C86" s="4"/>
      <c r="D86" s="13"/>
      <c r="E86" s="13"/>
      <c r="F86" s="13"/>
      <c r="G86" s="4"/>
      <c r="H86" s="177"/>
      <c r="I86" s="177"/>
      <c r="J86" s="181"/>
      <c r="K86" s="181"/>
      <c r="L86" s="181"/>
      <c r="M86" s="180"/>
      <c r="N86" s="180"/>
      <c r="O86" s="180"/>
      <c r="P86" s="179"/>
      <c r="Q86" s="179"/>
      <c r="R86" s="179"/>
      <c r="S86" s="180"/>
      <c r="T86" s="179"/>
      <c r="U86" s="180"/>
    </row>
    <row r="87" spans="1:23" s="708" customFormat="1" ht="81.75" customHeight="1" x14ac:dyDescent="0.25">
      <c r="A87" s="4"/>
      <c r="B87" s="4"/>
      <c r="C87" s="4"/>
      <c r="D87" s="13"/>
      <c r="E87" s="13"/>
      <c r="F87" s="13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3" s="708" customFormat="1" ht="15.75" x14ac:dyDescent="0.25">
      <c r="A88" s="4"/>
      <c r="B88" s="4"/>
      <c r="C88" s="4"/>
      <c r="D88" s="13"/>
      <c r="E88" s="13"/>
      <c r="F88" s="13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3" s="708" customFormat="1" ht="15.75" x14ac:dyDescent="0.25">
      <c r="A89" s="4"/>
      <c r="B89" s="4"/>
      <c r="C89" s="4"/>
      <c r="D89" s="13"/>
      <c r="E89" s="13"/>
      <c r="F89" s="13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3" s="708" customFormat="1" ht="21" hidden="1" customHeight="1" x14ac:dyDescent="0.2">
      <c r="A90" s="809"/>
      <c r="B90" s="809"/>
      <c r="C90" s="809"/>
      <c r="D90" s="809"/>
      <c r="E90" s="809"/>
      <c r="F90" s="809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3" s="708" customFormat="1" ht="13.5" hidden="1" customHeight="1" x14ac:dyDescent="0.2"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3" s="708" customFormat="1" ht="15.75" hidden="1" customHeight="1" x14ac:dyDescent="0.2">
      <c r="A92" s="101"/>
      <c r="B92" s="258"/>
      <c r="C92" s="258"/>
      <c r="D92" s="258"/>
      <c r="E92" s="258"/>
      <c r="F92" s="258"/>
      <c r="H92" s="177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4"/>
    </row>
    <row r="93" spans="1:23" s="708" customFormat="1" ht="15.75" hidden="1" x14ac:dyDescent="0.25">
      <c r="D93" s="255"/>
      <c r="E93" s="255"/>
      <c r="F93" s="255"/>
      <c r="H93" s="177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4"/>
      <c r="V93" s="4"/>
      <c r="W93" s="4"/>
    </row>
    <row r="94" spans="1:23" s="708" customFormat="1" ht="15.75" hidden="1" x14ac:dyDescent="0.25">
      <c r="D94" s="255"/>
      <c r="E94" s="255"/>
      <c r="F94" s="255"/>
      <c r="H94" s="177"/>
      <c r="I94" s="181"/>
      <c r="J94" s="181"/>
      <c r="K94" s="181"/>
      <c r="L94" s="180"/>
      <c r="M94" s="180"/>
      <c r="N94" s="180"/>
      <c r="O94" s="180"/>
      <c r="P94" s="180"/>
      <c r="Q94" s="180"/>
      <c r="R94" s="180"/>
      <c r="S94" s="180"/>
      <c r="T94" s="180"/>
      <c r="U94" s="4"/>
      <c r="V94" s="4"/>
      <c r="W94" s="4"/>
    </row>
    <row r="95" spans="1:23" s="708" customFormat="1" ht="15.75" hidden="1" x14ac:dyDescent="0.25">
      <c r="D95" s="255"/>
      <c r="E95" s="255"/>
      <c r="F95" s="255"/>
      <c r="H95" s="177"/>
      <c r="I95" s="181"/>
      <c r="J95" s="181"/>
      <c r="K95" s="181"/>
      <c r="L95" s="180"/>
      <c r="M95" s="180"/>
      <c r="N95" s="180"/>
      <c r="O95" s="180"/>
      <c r="P95" s="180"/>
      <c r="Q95" s="180"/>
      <c r="R95" s="180"/>
      <c r="S95" s="180"/>
      <c r="T95" s="180"/>
      <c r="U95" s="4"/>
      <c r="V95" s="4"/>
      <c r="W95" s="4"/>
    </row>
    <row r="96" spans="1:23" s="708" customFormat="1" ht="15.75" hidden="1" x14ac:dyDescent="0.25">
      <c r="D96" s="255"/>
      <c r="E96" s="255"/>
      <c r="F96" s="255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s="708" customFormat="1" ht="15.75" hidden="1" x14ac:dyDescent="0.25">
      <c r="D97" s="255"/>
      <c r="E97" s="255"/>
      <c r="F97" s="255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s="708" customFormat="1" ht="15.75" hidden="1" x14ac:dyDescent="0.25">
      <c r="D98" s="255"/>
      <c r="E98" s="255"/>
      <c r="F98" s="255"/>
    </row>
    <row r="99" spans="1:23" s="708" customFormat="1" ht="15.75" hidden="1" x14ac:dyDescent="0.25">
      <c r="D99" s="255"/>
      <c r="E99" s="255"/>
      <c r="F99" s="255"/>
    </row>
    <row r="100" spans="1:23" s="708" customFormat="1" ht="15.75" hidden="1" x14ac:dyDescent="0.25">
      <c r="D100" s="255"/>
      <c r="E100" s="255"/>
      <c r="F100" s="255"/>
    </row>
    <row r="101" spans="1:23" s="708" customFormat="1" ht="15.75" hidden="1" x14ac:dyDescent="0.25">
      <c r="D101" s="255"/>
      <c r="E101" s="255"/>
      <c r="F101" s="255"/>
    </row>
    <row r="102" spans="1:23" s="708" customFormat="1" hidden="1" x14ac:dyDescent="0.2"/>
    <row r="103" spans="1:23" s="708" customFormat="1" hidden="1" x14ac:dyDescent="0.2"/>
    <row r="104" spans="1:23" s="708" customFormat="1" hidden="1" x14ac:dyDescent="0.2"/>
    <row r="105" spans="1:23" s="708" customFormat="1" hidden="1" x14ac:dyDescent="0.2"/>
    <row r="106" spans="1:23" s="708" customFormat="1" hidden="1" x14ac:dyDescent="0.2"/>
    <row r="107" spans="1:23" s="708" customFormat="1" hidden="1" x14ac:dyDescent="0.2"/>
    <row r="108" spans="1:23" s="708" customFormat="1" hidden="1" x14ac:dyDescent="0.2"/>
    <row r="109" spans="1:23" s="708" customFormat="1" hidden="1" x14ac:dyDescent="0.2"/>
    <row r="110" spans="1:23" s="708" customFormat="1" ht="15.75" x14ac:dyDescent="0.25">
      <c r="A110" s="4"/>
      <c r="B110" s="4"/>
      <c r="C110" s="4"/>
      <c r="D110" s="13"/>
      <c r="E110" s="13"/>
      <c r="F110" s="1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3" s="708" customFormat="1" ht="15.75" x14ac:dyDescent="0.25">
      <c r="A111" s="4"/>
      <c r="B111" s="4"/>
      <c r="C111" s="4"/>
      <c r="D111" s="13"/>
      <c r="E111" s="13"/>
      <c r="F111" s="1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3" s="708" customFormat="1" ht="15.75" x14ac:dyDescent="0.25">
      <c r="A112" s="4"/>
      <c r="B112" s="4"/>
      <c r="C112" s="4"/>
      <c r="D112" s="13"/>
      <c r="E112" s="13"/>
      <c r="F112" s="1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s="708" customFormat="1" ht="17.25" thickBot="1" x14ac:dyDescent="0.25">
      <c r="A113" s="942" t="s">
        <v>217</v>
      </c>
      <c r="B113" s="942"/>
      <c r="C113" s="942"/>
      <c r="D113" s="942"/>
      <c r="E113" s="942"/>
      <c r="F113" s="942"/>
      <c r="G113" s="942"/>
      <c r="H113" s="942"/>
      <c r="I113" s="942"/>
      <c r="J113" s="942"/>
      <c r="K113" s="942"/>
      <c r="L113" s="942"/>
      <c r="M113" s="942"/>
      <c r="N113" s="942"/>
      <c r="O113" s="942"/>
      <c r="P113" s="942"/>
      <c r="Q113" s="4"/>
      <c r="R113" s="4"/>
      <c r="S113" s="4"/>
      <c r="T113" s="4"/>
      <c r="U113" s="4"/>
    </row>
    <row r="114" spans="1:21" s="708" customFormat="1" ht="6.75" customHeight="1" x14ac:dyDescent="0.2">
      <c r="A114" s="759" t="s">
        <v>129</v>
      </c>
      <c r="B114" s="761"/>
      <c r="C114" s="947">
        <v>2009</v>
      </c>
      <c r="D114" s="950">
        <v>2010</v>
      </c>
      <c r="E114" s="950">
        <v>2011</v>
      </c>
      <c r="F114" s="950">
        <v>2012</v>
      </c>
      <c r="G114" s="950">
        <v>2013</v>
      </c>
      <c r="H114" s="950">
        <v>2014</v>
      </c>
      <c r="I114" s="950">
        <v>2015</v>
      </c>
      <c r="J114" s="953">
        <v>2016</v>
      </c>
      <c r="K114" s="954"/>
      <c r="L114" s="954"/>
      <c r="M114" s="954"/>
      <c r="N114" s="954"/>
      <c r="O114" s="955"/>
      <c r="P114" s="959" t="s">
        <v>581</v>
      </c>
      <c r="Q114" s="4"/>
      <c r="R114" s="4"/>
      <c r="S114" s="4"/>
      <c r="T114" s="4"/>
      <c r="U114" s="4"/>
    </row>
    <row r="115" spans="1:21" ht="13.5" customHeight="1" x14ac:dyDescent="0.2">
      <c r="A115" s="943"/>
      <c r="B115" s="944"/>
      <c r="C115" s="948"/>
      <c r="D115" s="951"/>
      <c r="E115" s="951"/>
      <c r="F115" s="951"/>
      <c r="G115" s="951"/>
      <c r="H115" s="951"/>
      <c r="I115" s="951"/>
      <c r="J115" s="956"/>
      <c r="K115" s="957"/>
      <c r="L115" s="957"/>
      <c r="M115" s="957"/>
      <c r="N115" s="957"/>
      <c r="O115" s="958"/>
      <c r="P115" s="960"/>
    </row>
    <row r="116" spans="1:21" ht="12.75" customHeight="1" x14ac:dyDescent="0.2">
      <c r="A116" s="943"/>
      <c r="B116" s="944"/>
      <c r="C116" s="948"/>
      <c r="D116" s="951"/>
      <c r="E116" s="951"/>
      <c r="F116" s="951"/>
      <c r="G116" s="951"/>
      <c r="H116" s="951"/>
      <c r="I116" s="951"/>
      <c r="J116" s="962" t="s">
        <v>2</v>
      </c>
      <c r="K116" s="964" t="s">
        <v>3</v>
      </c>
      <c r="L116" s="964" t="s">
        <v>11</v>
      </c>
      <c r="M116" s="964" t="s">
        <v>4</v>
      </c>
      <c r="N116" s="964" t="s">
        <v>13</v>
      </c>
      <c r="O116" s="966" t="s">
        <v>14</v>
      </c>
      <c r="P116" s="960"/>
    </row>
    <row r="117" spans="1:21" ht="13.5" customHeight="1" thickBot="1" x14ac:dyDescent="0.25">
      <c r="A117" s="945"/>
      <c r="B117" s="946"/>
      <c r="C117" s="949"/>
      <c r="D117" s="952"/>
      <c r="E117" s="952"/>
      <c r="F117" s="952"/>
      <c r="G117" s="952"/>
      <c r="H117" s="952"/>
      <c r="I117" s="952"/>
      <c r="J117" s="963"/>
      <c r="K117" s="965"/>
      <c r="L117" s="965"/>
      <c r="M117" s="965"/>
      <c r="N117" s="965"/>
      <c r="O117" s="967"/>
      <c r="P117" s="961"/>
    </row>
    <row r="118" spans="1:21" ht="16.5" customHeight="1" x14ac:dyDescent="0.2">
      <c r="A118" s="998" t="s">
        <v>322</v>
      </c>
      <c r="B118" s="999"/>
      <c r="C118" s="983">
        <v>107.72</v>
      </c>
      <c r="D118" s="986">
        <v>107.9</v>
      </c>
      <c r="E118" s="1004">
        <v>106.12</v>
      </c>
      <c r="F118" s="1007">
        <v>106.82</v>
      </c>
      <c r="G118" s="968">
        <v>104.8</v>
      </c>
      <c r="H118" s="968">
        <v>109.46</v>
      </c>
      <c r="I118" s="971">
        <v>110.56</v>
      </c>
      <c r="J118" s="196">
        <v>100.54</v>
      </c>
      <c r="K118" s="197">
        <v>100.84</v>
      </c>
      <c r="L118" s="197">
        <v>100.47</v>
      </c>
      <c r="M118" s="197">
        <v>100.31</v>
      </c>
      <c r="N118" s="197">
        <v>100.08</v>
      </c>
      <c r="O118" s="198">
        <v>100.1</v>
      </c>
      <c r="P118" s="974">
        <v>103.18</v>
      </c>
    </row>
    <row r="119" spans="1:21" ht="17.25" customHeight="1" x14ac:dyDescent="0.25">
      <c r="A119" s="1000"/>
      <c r="B119" s="1001"/>
      <c r="C119" s="984"/>
      <c r="D119" s="987"/>
      <c r="E119" s="1005"/>
      <c r="F119" s="1008"/>
      <c r="G119" s="969"/>
      <c r="H119" s="969"/>
      <c r="I119" s="972"/>
      <c r="J119" s="192" t="s">
        <v>112</v>
      </c>
      <c r="K119" s="183" t="s">
        <v>121</v>
      </c>
      <c r="L119" s="183" t="s">
        <v>122</v>
      </c>
      <c r="M119" s="183" t="s">
        <v>123</v>
      </c>
      <c r="N119" s="183" t="s">
        <v>124</v>
      </c>
      <c r="O119" s="199" t="s">
        <v>125</v>
      </c>
      <c r="P119" s="975"/>
    </row>
    <row r="120" spans="1:21" ht="19.5" customHeight="1" thickBot="1" x14ac:dyDescent="0.3">
      <c r="A120" s="1002"/>
      <c r="B120" s="1003"/>
      <c r="C120" s="985"/>
      <c r="D120" s="988"/>
      <c r="E120" s="1006"/>
      <c r="F120" s="1009"/>
      <c r="G120" s="970"/>
      <c r="H120" s="970"/>
      <c r="I120" s="973"/>
      <c r="J120" s="739">
        <v>100.39</v>
      </c>
      <c r="K120" s="184">
        <v>100.41</v>
      </c>
      <c r="L120" s="184"/>
      <c r="M120" s="184"/>
      <c r="N120" s="184"/>
      <c r="O120" s="200"/>
      <c r="P120" s="976"/>
    </row>
    <row r="121" spans="1:21" ht="12.75" customHeight="1" x14ac:dyDescent="0.25">
      <c r="A121" s="977" t="s">
        <v>130</v>
      </c>
      <c r="B121" s="978"/>
      <c r="C121" s="983">
        <v>107.39</v>
      </c>
      <c r="D121" s="986">
        <v>107.5</v>
      </c>
      <c r="E121" s="989">
        <v>105.93</v>
      </c>
      <c r="F121" s="992">
        <v>106.85</v>
      </c>
      <c r="G121" s="995">
        <v>104.67</v>
      </c>
      <c r="H121" s="986">
        <v>109.88</v>
      </c>
      <c r="I121" s="1010">
        <v>112.05</v>
      </c>
      <c r="J121" s="192" t="s">
        <v>2</v>
      </c>
      <c r="K121" s="183" t="s">
        <v>3</v>
      </c>
      <c r="L121" s="183" t="s">
        <v>11</v>
      </c>
      <c r="M121" s="183" t="s">
        <v>4</v>
      </c>
      <c r="N121" s="183" t="s">
        <v>13</v>
      </c>
      <c r="O121" s="199" t="s">
        <v>14</v>
      </c>
      <c r="P121" s="1013">
        <v>103.01</v>
      </c>
    </row>
    <row r="122" spans="1:21" ht="12.75" customHeight="1" x14ac:dyDescent="0.2">
      <c r="A122" s="979"/>
      <c r="B122" s="980"/>
      <c r="C122" s="984"/>
      <c r="D122" s="987"/>
      <c r="E122" s="990"/>
      <c r="F122" s="993"/>
      <c r="G122" s="996"/>
      <c r="H122" s="987"/>
      <c r="I122" s="1011"/>
      <c r="J122" s="191">
        <v>100.61</v>
      </c>
      <c r="K122" s="182">
        <v>100.9</v>
      </c>
      <c r="L122" s="182">
        <v>100.54</v>
      </c>
      <c r="M122" s="182">
        <v>100.3</v>
      </c>
      <c r="N122" s="182">
        <v>100.19</v>
      </c>
      <c r="O122" s="201">
        <v>100.07</v>
      </c>
      <c r="P122" s="1014"/>
    </row>
    <row r="123" spans="1:21" ht="12.75" customHeight="1" x14ac:dyDescent="0.25">
      <c r="A123" s="979"/>
      <c r="B123" s="980"/>
      <c r="C123" s="984"/>
      <c r="D123" s="987"/>
      <c r="E123" s="990"/>
      <c r="F123" s="993"/>
      <c r="G123" s="996"/>
      <c r="H123" s="987"/>
      <c r="I123" s="1011"/>
      <c r="J123" s="192" t="s">
        <v>112</v>
      </c>
      <c r="K123" s="183" t="s">
        <v>121</v>
      </c>
      <c r="L123" s="183" t="s">
        <v>122</v>
      </c>
      <c r="M123" s="183" t="s">
        <v>123</v>
      </c>
      <c r="N123" s="183" t="s">
        <v>124</v>
      </c>
      <c r="O123" s="199" t="s">
        <v>125</v>
      </c>
      <c r="P123" s="1014"/>
    </row>
    <row r="124" spans="1:21" ht="15" customHeight="1" thickBot="1" x14ac:dyDescent="0.3">
      <c r="A124" s="981"/>
      <c r="B124" s="982"/>
      <c r="C124" s="985"/>
      <c r="D124" s="988"/>
      <c r="E124" s="991"/>
      <c r="F124" s="994"/>
      <c r="G124" s="997"/>
      <c r="H124" s="988"/>
      <c r="I124" s="1012"/>
      <c r="J124" s="740">
        <v>100.35</v>
      </c>
      <c r="K124" s="185">
        <v>100.01</v>
      </c>
      <c r="L124" s="185"/>
      <c r="M124" s="185"/>
      <c r="N124" s="185"/>
      <c r="O124" s="202"/>
      <c r="P124" s="1015"/>
    </row>
    <row r="125" spans="1:21" ht="12.75" customHeight="1" x14ac:dyDescent="0.25">
      <c r="A125" s="977" t="s">
        <v>128</v>
      </c>
      <c r="B125" s="978"/>
      <c r="C125" s="983">
        <v>108.55</v>
      </c>
      <c r="D125" s="986">
        <v>109.06</v>
      </c>
      <c r="E125" s="989">
        <v>106.61</v>
      </c>
      <c r="F125" s="992">
        <v>106.78</v>
      </c>
      <c r="G125" s="995">
        <v>105.16</v>
      </c>
      <c r="H125" s="986">
        <v>108.32</v>
      </c>
      <c r="I125" s="1010">
        <v>106.89</v>
      </c>
      <c r="J125" s="195" t="s">
        <v>2</v>
      </c>
      <c r="K125" s="186" t="s">
        <v>3</v>
      </c>
      <c r="L125" s="186" t="s">
        <v>11</v>
      </c>
      <c r="M125" s="186" t="s">
        <v>4</v>
      </c>
      <c r="N125" s="186" t="s">
        <v>13</v>
      </c>
      <c r="O125" s="203" t="s">
        <v>14</v>
      </c>
      <c r="P125" s="1013">
        <v>103.67</v>
      </c>
    </row>
    <row r="126" spans="1:21" ht="12.75" customHeight="1" x14ac:dyDescent="0.2">
      <c r="A126" s="979"/>
      <c r="B126" s="980"/>
      <c r="C126" s="984"/>
      <c r="D126" s="987"/>
      <c r="E126" s="990"/>
      <c r="F126" s="993"/>
      <c r="G126" s="996"/>
      <c r="H126" s="987"/>
      <c r="I126" s="1011"/>
      <c r="J126" s="191">
        <v>100.37</v>
      </c>
      <c r="K126" s="182">
        <v>100.69</v>
      </c>
      <c r="L126" s="182">
        <v>100.27</v>
      </c>
      <c r="M126" s="182">
        <v>100.32</v>
      </c>
      <c r="N126" s="182">
        <v>99.81</v>
      </c>
      <c r="O126" s="201">
        <v>100.18</v>
      </c>
      <c r="P126" s="1014"/>
    </row>
    <row r="127" spans="1:21" ht="12.75" customHeight="1" x14ac:dyDescent="0.25">
      <c r="A127" s="979"/>
      <c r="B127" s="980"/>
      <c r="C127" s="984"/>
      <c r="D127" s="987"/>
      <c r="E127" s="990"/>
      <c r="F127" s="993"/>
      <c r="G127" s="996"/>
      <c r="H127" s="987"/>
      <c r="I127" s="1011"/>
      <c r="J127" s="192" t="s">
        <v>112</v>
      </c>
      <c r="K127" s="183" t="s">
        <v>121</v>
      </c>
      <c r="L127" s="183" t="s">
        <v>122</v>
      </c>
      <c r="M127" s="183" t="s">
        <v>123</v>
      </c>
      <c r="N127" s="183" t="s">
        <v>124</v>
      </c>
      <c r="O127" s="199" t="s">
        <v>125</v>
      </c>
      <c r="P127" s="1014"/>
    </row>
    <row r="128" spans="1:21" ht="17.25" customHeight="1" thickBot="1" x14ac:dyDescent="0.3">
      <c r="A128" s="981"/>
      <c r="B128" s="982"/>
      <c r="C128" s="985"/>
      <c r="D128" s="988"/>
      <c r="E128" s="991"/>
      <c r="F128" s="994"/>
      <c r="G128" s="997"/>
      <c r="H128" s="988"/>
      <c r="I128" s="1012"/>
      <c r="J128" s="740">
        <v>100.5</v>
      </c>
      <c r="K128" s="185">
        <v>101.49</v>
      </c>
      <c r="L128" s="185"/>
      <c r="M128" s="185"/>
      <c r="N128" s="185"/>
      <c r="O128" s="707"/>
      <c r="P128" s="1015"/>
    </row>
    <row r="129" spans="1:30" ht="12.75" customHeight="1" x14ac:dyDescent="0.25">
      <c r="A129" s="187"/>
      <c r="B129" s="188"/>
      <c r="C129" s="189"/>
      <c r="D129" s="189"/>
      <c r="E129" s="396"/>
      <c r="F129" s="396"/>
      <c r="G129" s="396"/>
      <c r="H129" s="396"/>
      <c r="I129" s="396"/>
      <c r="J129" s="190"/>
      <c r="K129" s="190"/>
      <c r="L129" s="190"/>
      <c r="M129" s="190"/>
      <c r="N129" s="190"/>
      <c r="O129" s="396"/>
      <c r="P129" s="396"/>
    </row>
    <row r="130" spans="1:30" ht="17.25" thickBot="1" x14ac:dyDescent="0.3">
      <c r="A130" s="1016" t="s">
        <v>223</v>
      </c>
      <c r="B130" s="1016"/>
      <c r="C130" s="1016"/>
      <c r="D130" s="1016"/>
      <c r="E130" s="1016"/>
      <c r="F130" s="1016"/>
      <c r="G130" s="1016"/>
      <c r="H130" s="1016"/>
      <c r="I130" s="1017"/>
      <c r="J130" s="1017"/>
      <c r="K130" s="1017"/>
      <c r="L130" s="1017"/>
      <c r="M130" s="1017"/>
      <c r="N130" s="1017"/>
      <c r="O130" s="1017"/>
      <c r="P130" s="10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</row>
    <row r="131" spans="1:30" ht="3" customHeight="1" x14ac:dyDescent="0.2">
      <c r="A131" s="759" t="s">
        <v>129</v>
      </c>
      <c r="B131" s="761"/>
      <c r="C131" s="947">
        <v>2009</v>
      </c>
      <c r="D131" s="950">
        <v>2010</v>
      </c>
      <c r="E131" s="950">
        <v>2011</v>
      </c>
      <c r="F131" s="950">
        <v>2012</v>
      </c>
      <c r="G131" s="950">
        <v>2013</v>
      </c>
      <c r="H131" s="950">
        <v>2014</v>
      </c>
      <c r="I131" s="950">
        <v>2015</v>
      </c>
      <c r="J131" s="953">
        <v>2016</v>
      </c>
      <c r="K131" s="954"/>
      <c r="L131" s="954"/>
      <c r="M131" s="954"/>
      <c r="N131" s="954"/>
      <c r="O131" s="955"/>
      <c r="P131" s="959" t="s">
        <v>581</v>
      </c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</row>
    <row r="132" spans="1:30" ht="12.75" customHeight="1" x14ac:dyDescent="0.2">
      <c r="A132" s="943"/>
      <c r="B132" s="944"/>
      <c r="C132" s="948"/>
      <c r="D132" s="951"/>
      <c r="E132" s="951"/>
      <c r="F132" s="951"/>
      <c r="G132" s="951"/>
      <c r="H132" s="951"/>
      <c r="I132" s="951"/>
      <c r="J132" s="956"/>
      <c r="K132" s="957"/>
      <c r="L132" s="957"/>
      <c r="M132" s="957"/>
      <c r="N132" s="957"/>
      <c r="O132" s="958"/>
      <c r="P132" s="960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</row>
    <row r="133" spans="1:30" ht="13.5" customHeight="1" x14ac:dyDescent="0.2">
      <c r="A133" s="943"/>
      <c r="B133" s="944"/>
      <c r="C133" s="948"/>
      <c r="D133" s="951"/>
      <c r="E133" s="951"/>
      <c r="F133" s="951"/>
      <c r="G133" s="951"/>
      <c r="H133" s="951"/>
      <c r="I133" s="951"/>
      <c r="J133" s="962" t="s">
        <v>2</v>
      </c>
      <c r="K133" s="964" t="s">
        <v>3</v>
      </c>
      <c r="L133" s="964" t="s">
        <v>11</v>
      </c>
      <c r="M133" s="964" t="s">
        <v>4</v>
      </c>
      <c r="N133" s="964" t="s">
        <v>13</v>
      </c>
      <c r="O133" s="966" t="s">
        <v>14</v>
      </c>
      <c r="P133" s="960"/>
      <c r="R133" s="117"/>
      <c r="S133" s="118"/>
      <c r="T133" s="118"/>
      <c r="U133" s="118"/>
      <c r="V133" s="118"/>
      <c r="W133" s="118"/>
      <c r="X133" s="118"/>
      <c r="Y133" s="119"/>
      <c r="Z133" s="119"/>
      <c r="AA133" s="119"/>
      <c r="AB133" s="119"/>
      <c r="AC133" s="116"/>
      <c r="AD133" s="116"/>
    </row>
    <row r="134" spans="1:30" ht="13.5" customHeight="1" thickBot="1" x14ac:dyDescent="0.25">
      <c r="A134" s="945"/>
      <c r="B134" s="946"/>
      <c r="C134" s="949"/>
      <c r="D134" s="952"/>
      <c r="E134" s="952"/>
      <c r="F134" s="952"/>
      <c r="G134" s="952"/>
      <c r="H134" s="952"/>
      <c r="I134" s="952"/>
      <c r="J134" s="963"/>
      <c r="K134" s="965"/>
      <c r="L134" s="965"/>
      <c r="M134" s="965"/>
      <c r="N134" s="965"/>
      <c r="O134" s="967"/>
      <c r="P134" s="961"/>
      <c r="R134" s="117"/>
      <c r="S134" s="118"/>
      <c r="T134" s="118"/>
      <c r="U134" s="118"/>
      <c r="V134" s="118"/>
      <c r="W134" s="118"/>
      <c r="X134" s="118"/>
      <c r="Y134" s="119"/>
      <c r="Z134" s="119"/>
      <c r="AA134" s="119"/>
      <c r="AB134" s="119"/>
      <c r="AC134" s="116"/>
      <c r="AD134" s="116"/>
    </row>
    <row r="135" spans="1:30" ht="12.75" customHeight="1" x14ac:dyDescent="0.2">
      <c r="A135" s="1018" t="s">
        <v>321</v>
      </c>
      <c r="B135" s="1019"/>
      <c r="C135" s="1022">
        <v>108.8</v>
      </c>
      <c r="D135" s="1025">
        <v>108.78</v>
      </c>
      <c r="E135" s="1026">
        <v>106.1</v>
      </c>
      <c r="F135" s="1026">
        <v>106.57</v>
      </c>
      <c r="G135" s="1027">
        <v>106.47</v>
      </c>
      <c r="H135" s="968">
        <v>111.35</v>
      </c>
      <c r="I135" s="971">
        <v>112.91</v>
      </c>
      <c r="J135" s="196">
        <v>100.96</v>
      </c>
      <c r="K135" s="197">
        <v>100.63</v>
      </c>
      <c r="L135" s="197">
        <v>100.46</v>
      </c>
      <c r="M135" s="197">
        <v>100.44</v>
      </c>
      <c r="N135" s="197">
        <v>100.41</v>
      </c>
      <c r="O135" s="198">
        <v>100.36</v>
      </c>
      <c r="P135" s="974">
        <v>103.88</v>
      </c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</row>
    <row r="136" spans="1:30" ht="16.5" x14ac:dyDescent="0.25">
      <c r="A136" s="1000"/>
      <c r="B136" s="1020"/>
      <c r="C136" s="1023"/>
      <c r="D136" s="987"/>
      <c r="E136" s="1005"/>
      <c r="F136" s="1005"/>
      <c r="G136" s="1028"/>
      <c r="H136" s="969"/>
      <c r="I136" s="972"/>
      <c r="J136" s="192" t="s">
        <v>112</v>
      </c>
      <c r="K136" s="183" t="s">
        <v>121</v>
      </c>
      <c r="L136" s="183" t="s">
        <v>122</v>
      </c>
      <c r="M136" s="183" t="s">
        <v>123</v>
      </c>
      <c r="N136" s="183" t="s">
        <v>124</v>
      </c>
      <c r="O136" s="199" t="s">
        <v>125</v>
      </c>
      <c r="P136" s="975"/>
    </row>
    <row r="137" spans="1:30" ht="24.75" customHeight="1" thickBot="1" x14ac:dyDescent="0.25">
      <c r="A137" s="1002"/>
      <c r="B137" s="1021"/>
      <c r="C137" s="1024"/>
      <c r="D137" s="988"/>
      <c r="E137" s="1006"/>
      <c r="F137" s="1006"/>
      <c r="G137" s="1029"/>
      <c r="H137" s="970"/>
      <c r="I137" s="973"/>
      <c r="J137" s="741">
        <v>100.54</v>
      </c>
      <c r="K137" s="193">
        <v>100.01</v>
      </c>
      <c r="L137" s="193"/>
      <c r="M137" s="193"/>
      <c r="N137" s="193"/>
      <c r="O137" s="204"/>
      <c r="P137" s="976"/>
    </row>
    <row r="138" spans="1:30" ht="16.5" x14ac:dyDescent="0.25">
      <c r="A138" s="194"/>
      <c r="B138" s="194"/>
      <c r="C138" s="194"/>
      <c r="D138" s="194"/>
      <c r="E138" s="194"/>
      <c r="F138" s="194"/>
      <c r="G138" s="194"/>
      <c r="H138" s="194"/>
      <c r="I138" s="194"/>
      <c r="J138" s="194"/>
      <c r="K138" s="194"/>
      <c r="L138" s="194"/>
      <c r="M138" s="194"/>
      <c r="N138" s="194"/>
      <c r="O138" s="194"/>
      <c r="P138" s="194"/>
    </row>
  </sheetData>
  <mergeCells count="78">
    <mergeCell ref="H135:H137"/>
    <mergeCell ref="I135:I137"/>
    <mergeCell ref="P135:P137"/>
    <mergeCell ref="A135:B137"/>
    <mergeCell ref="C135:C137"/>
    <mergeCell ref="D135:D137"/>
    <mergeCell ref="E135:E137"/>
    <mergeCell ref="F135:F137"/>
    <mergeCell ref="G135:G137"/>
    <mergeCell ref="G131:G134"/>
    <mergeCell ref="H131:H134"/>
    <mergeCell ref="I131:I134"/>
    <mergeCell ref="J131:O132"/>
    <mergeCell ref="P131:P134"/>
    <mergeCell ref="J133:J134"/>
    <mergeCell ref="K133:K134"/>
    <mergeCell ref="L133:L134"/>
    <mergeCell ref="M133:M134"/>
    <mergeCell ref="N133:N134"/>
    <mergeCell ref="O133:O134"/>
    <mergeCell ref="A131:B134"/>
    <mergeCell ref="C131:C134"/>
    <mergeCell ref="D131:D134"/>
    <mergeCell ref="E131:E134"/>
    <mergeCell ref="F131:F134"/>
    <mergeCell ref="G125:G128"/>
    <mergeCell ref="H125:H128"/>
    <mergeCell ref="I125:I128"/>
    <mergeCell ref="P125:P128"/>
    <mergeCell ref="A130:P130"/>
    <mergeCell ref="A125:B128"/>
    <mergeCell ref="C125:C128"/>
    <mergeCell ref="D125:D128"/>
    <mergeCell ref="E125:E128"/>
    <mergeCell ref="F125:F128"/>
    <mergeCell ref="P118:P120"/>
    <mergeCell ref="A121:B124"/>
    <mergeCell ref="C121:C124"/>
    <mergeCell ref="D121:D124"/>
    <mergeCell ref="E121:E124"/>
    <mergeCell ref="F121:F124"/>
    <mergeCell ref="G121:G124"/>
    <mergeCell ref="H121:H124"/>
    <mergeCell ref="A118:B120"/>
    <mergeCell ref="C118:C120"/>
    <mergeCell ref="D118:D120"/>
    <mergeCell ref="E118:E120"/>
    <mergeCell ref="F118:F120"/>
    <mergeCell ref="G118:G120"/>
    <mergeCell ref="I121:I124"/>
    <mergeCell ref="P121:P124"/>
    <mergeCell ref="M116:M117"/>
    <mergeCell ref="N116:N117"/>
    <mergeCell ref="O116:O117"/>
    <mergeCell ref="H118:H120"/>
    <mergeCell ref="I118:I120"/>
    <mergeCell ref="A71:F71"/>
    <mergeCell ref="A90:F90"/>
    <mergeCell ref="A113:P113"/>
    <mergeCell ref="A114:B117"/>
    <mergeCell ref="C114:C117"/>
    <mergeCell ref="D114:D117"/>
    <mergeCell ref="E114:E117"/>
    <mergeCell ref="F114:F117"/>
    <mergeCell ref="G114:G117"/>
    <mergeCell ref="H114:H117"/>
    <mergeCell ref="I114:I117"/>
    <mergeCell ref="J114:O115"/>
    <mergeCell ref="P114:P117"/>
    <mergeCell ref="J116:J117"/>
    <mergeCell ref="K116:K117"/>
    <mergeCell ref="L116:L117"/>
    <mergeCell ref="A57:A58"/>
    <mergeCell ref="A1:F1"/>
    <mergeCell ref="A3:A4"/>
    <mergeCell ref="B3:B4"/>
    <mergeCell ref="C3:E3"/>
    <mergeCell ref="A55:A56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T84"/>
  <sheetViews>
    <sheetView view="pageBreakPreview" zoomScale="77" zoomScaleNormal="77" zoomScaleSheetLayoutView="77" workbookViewId="0">
      <selection activeCell="X23" sqref="X23"/>
    </sheetView>
  </sheetViews>
  <sheetFormatPr defaultColWidth="4.5703125" defaultRowHeight="15.75" x14ac:dyDescent="0.25"/>
  <cols>
    <col min="1" max="1" width="3.7109375" style="256" customWidth="1"/>
    <col min="2" max="2" width="3.85546875" style="17" customWidth="1"/>
    <col min="3" max="3" width="10.85546875" style="17" customWidth="1"/>
    <col min="4" max="4" width="4.28515625" style="17" customWidth="1"/>
    <col min="5" max="6" width="4.7109375" style="256" customWidth="1"/>
    <col min="7" max="7" width="7.5703125" style="256" customWidth="1"/>
    <col min="8" max="8" width="4.7109375" style="256" customWidth="1"/>
    <col min="9" max="9" width="4.85546875" style="256" customWidth="1"/>
    <col min="10" max="10" width="12.140625" style="256" customWidth="1"/>
    <col min="11" max="11" width="4.28515625" style="256" customWidth="1"/>
    <col min="12" max="12" width="5.42578125" style="256" customWidth="1"/>
    <col min="13" max="13" width="12.42578125" style="256" customWidth="1"/>
    <col min="14" max="14" width="5.28515625" style="256" customWidth="1"/>
    <col min="15" max="15" width="6" style="256" customWidth="1"/>
    <col min="16" max="16" width="11.140625" style="256" customWidth="1"/>
    <col min="17" max="17" width="5.140625" style="256" customWidth="1"/>
    <col min="18" max="18" width="4.42578125" style="256" customWidth="1"/>
    <col min="19" max="19" width="12.5703125" style="256" customWidth="1"/>
    <col min="20" max="20" width="5" style="256" customWidth="1"/>
    <col min="21" max="21" width="3.5703125" style="256" customWidth="1"/>
    <col min="22" max="228" width="4.28515625" style="256" customWidth="1"/>
    <col min="229" max="16384" width="4.5703125" style="256"/>
  </cols>
  <sheetData>
    <row r="1" spans="1:47" ht="24" customHeight="1" x14ac:dyDescent="0.2">
      <c r="A1" s="1050" t="s">
        <v>566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</row>
    <row r="2" spans="1:47" ht="15.75" customHeight="1" thickBot="1" x14ac:dyDescent="0.25">
      <c r="A2" s="730"/>
      <c r="B2" s="730"/>
      <c r="C2" s="730"/>
      <c r="D2" s="730"/>
      <c r="E2" s="730"/>
      <c r="S2" s="731" t="s">
        <v>118</v>
      </c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</row>
    <row r="3" spans="1:47" ht="31.5" customHeight="1" thickBot="1" x14ac:dyDescent="0.25">
      <c r="A3" s="1035" t="s">
        <v>15</v>
      </c>
      <c r="B3" s="1036"/>
      <c r="C3" s="1036"/>
      <c r="D3" s="1036"/>
      <c r="E3" s="1037"/>
      <c r="F3" s="1092" t="s">
        <v>99</v>
      </c>
      <c r="G3" s="1093"/>
      <c r="H3" s="1092" t="s">
        <v>46</v>
      </c>
      <c r="I3" s="1103"/>
      <c r="J3" s="1103"/>
      <c r="K3" s="1108" t="s">
        <v>47</v>
      </c>
      <c r="L3" s="1109"/>
      <c r="M3" s="1110"/>
      <c r="N3" s="1100" t="s">
        <v>16</v>
      </c>
      <c r="O3" s="1104"/>
      <c r="P3" s="1101"/>
      <c r="Q3" s="1078" t="s">
        <v>55</v>
      </c>
      <c r="R3" s="1102"/>
      <c r="S3" s="1079"/>
    </row>
    <row r="4" spans="1:47" ht="37.5" customHeight="1" thickBot="1" x14ac:dyDescent="0.25">
      <c r="A4" s="1097" t="s">
        <v>115</v>
      </c>
      <c r="B4" s="1098"/>
      <c r="C4" s="1098"/>
      <c r="D4" s="1098"/>
      <c r="E4" s="1099"/>
      <c r="F4" s="1100" t="s">
        <v>17</v>
      </c>
      <c r="G4" s="1101"/>
      <c r="H4" s="1086" t="s">
        <v>442</v>
      </c>
      <c r="I4" s="1087"/>
      <c r="J4" s="1087"/>
      <c r="K4" s="1105">
        <v>22</v>
      </c>
      <c r="L4" s="1106"/>
      <c r="M4" s="1107"/>
      <c r="N4" s="1105">
        <v>22</v>
      </c>
      <c r="O4" s="1106"/>
      <c r="P4" s="1107"/>
      <c r="Q4" s="1086">
        <v>20.05</v>
      </c>
      <c r="R4" s="1087"/>
      <c r="S4" s="1088"/>
    </row>
    <row r="5" spans="1:47" ht="33.75" customHeight="1" thickBot="1" x14ac:dyDescent="0.25">
      <c r="A5" s="1094" t="s">
        <v>18</v>
      </c>
      <c r="B5" s="1095"/>
      <c r="C5" s="1095"/>
      <c r="D5" s="1095"/>
      <c r="E5" s="1096"/>
      <c r="F5" s="1078" t="s">
        <v>141</v>
      </c>
      <c r="G5" s="1079"/>
      <c r="H5" s="1083">
        <v>70.97</v>
      </c>
      <c r="I5" s="1084"/>
      <c r="J5" s="1084"/>
      <c r="K5" s="1111">
        <v>80.47</v>
      </c>
      <c r="L5" s="1112"/>
      <c r="M5" s="1113"/>
      <c r="N5" s="1083">
        <v>29.87</v>
      </c>
      <c r="O5" s="1084"/>
      <c r="P5" s="1085"/>
      <c r="Q5" s="1083">
        <v>45.14</v>
      </c>
      <c r="R5" s="1084"/>
      <c r="S5" s="1085"/>
    </row>
    <row r="6" spans="1:47" ht="33" customHeight="1" thickBot="1" x14ac:dyDescent="0.25">
      <c r="A6" s="1030" t="s">
        <v>19</v>
      </c>
      <c r="B6" s="1031"/>
      <c r="C6" s="1031"/>
      <c r="D6" s="1031"/>
      <c r="E6" s="1032"/>
      <c r="F6" s="1033" t="s">
        <v>140</v>
      </c>
      <c r="G6" s="1034"/>
      <c r="H6" s="1080">
        <v>1141.3699999999999</v>
      </c>
      <c r="I6" s="1081"/>
      <c r="J6" s="1081"/>
      <c r="K6" s="1080">
        <v>1835.21</v>
      </c>
      <c r="L6" s="1081"/>
      <c r="M6" s="1082"/>
      <c r="N6" s="1080">
        <v>1578.72</v>
      </c>
      <c r="O6" s="1081"/>
      <c r="P6" s="1082"/>
      <c r="Q6" s="1080">
        <v>1494.72</v>
      </c>
      <c r="R6" s="1081"/>
      <c r="S6" s="1082"/>
    </row>
    <row r="7" spans="1:47" ht="36" customHeight="1" thickBot="1" x14ac:dyDescent="0.25">
      <c r="A7" s="1035" t="s">
        <v>20</v>
      </c>
      <c r="B7" s="1036"/>
      <c r="C7" s="1036"/>
      <c r="D7" s="1036"/>
      <c r="E7" s="1037"/>
      <c r="F7" s="1078" t="s">
        <v>141</v>
      </c>
      <c r="G7" s="1079"/>
      <c r="H7" s="1083">
        <v>77.81</v>
      </c>
      <c r="I7" s="1084"/>
      <c r="J7" s="1084"/>
      <c r="K7" s="1089">
        <v>147.22</v>
      </c>
      <c r="L7" s="1090"/>
      <c r="M7" s="1091"/>
      <c r="N7" s="1089">
        <v>105.47</v>
      </c>
      <c r="O7" s="1090"/>
      <c r="P7" s="1091"/>
      <c r="Q7" s="1083">
        <v>103.92</v>
      </c>
      <c r="R7" s="1084"/>
      <c r="S7" s="1085"/>
    </row>
    <row r="8" spans="1:47" ht="53.25" customHeight="1" thickBot="1" x14ac:dyDescent="0.25">
      <c r="A8" s="1035" t="s">
        <v>114</v>
      </c>
      <c r="B8" s="1036"/>
      <c r="C8" s="1036"/>
      <c r="D8" s="1036"/>
      <c r="E8" s="1037"/>
      <c r="F8" s="1078" t="s">
        <v>273</v>
      </c>
      <c r="G8" s="1079"/>
      <c r="H8" s="1086">
        <v>158</v>
      </c>
      <c r="I8" s="1087"/>
      <c r="J8" s="1087"/>
      <c r="K8" s="1086">
        <v>158</v>
      </c>
      <c r="L8" s="1087"/>
      <c r="M8" s="1087"/>
      <c r="N8" s="1086">
        <v>158</v>
      </c>
      <c r="O8" s="1087"/>
      <c r="P8" s="1087"/>
      <c r="Q8" s="1086">
        <v>158</v>
      </c>
      <c r="R8" s="1087"/>
      <c r="S8" s="1088"/>
      <c r="AA8" s="467"/>
      <c r="AB8" s="467"/>
      <c r="AC8" s="467"/>
      <c r="AD8" s="467"/>
      <c r="AE8" s="467"/>
      <c r="AF8" s="467"/>
      <c r="AG8" s="467"/>
      <c r="AH8" s="467"/>
      <c r="AI8" s="467"/>
      <c r="AJ8" s="467"/>
      <c r="AK8" s="467"/>
      <c r="AL8" s="467"/>
    </row>
    <row r="9" spans="1:47" ht="15" customHeight="1" x14ac:dyDescent="0.2">
      <c r="A9" s="1077" t="s">
        <v>272</v>
      </c>
      <c r="B9" s="1077"/>
      <c r="C9" s="1077"/>
      <c r="D9" s="1077"/>
      <c r="E9" s="1077"/>
      <c r="F9" s="1077"/>
      <c r="G9" s="1077"/>
      <c r="H9" s="1077"/>
      <c r="I9" s="1077"/>
      <c r="J9" s="1077"/>
      <c r="K9" s="1077"/>
      <c r="L9" s="1077"/>
      <c r="M9" s="1077"/>
      <c r="N9" s="1077"/>
      <c r="O9" s="1077"/>
      <c r="P9" s="1077"/>
      <c r="Q9" s="1077"/>
      <c r="R9" s="1077"/>
      <c r="S9" s="1077"/>
      <c r="AA9" s="467"/>
      <c r="AB9" s="467"/>
      <c r="AC9" s="467"/>
      <c r="AD9" s="467"/>
      <c r="AE9" s="467"/>
      <c r="AF9" s="467"/>
      <c r="AG9" s="467"/>
      <c r="AH9" s="467"/>
      <c r="AI9" s="467"/>
      <c r="AJ9" s="467"/>
      <c r="AK9" s="467"/>
      <c r="AL9" s="467"/>
    </row>
    <row r="10" spans="1:47" ht="18" customHeight="1" x14ac:dyDescent="0.2">
      <c r="A10" s="1077" t="s">
        <v>226</v>
      </c>
      <c r="B10" s="1077"/>
      <c r="C10" s="1077"/>
      <c r="D10" s="1077"/>
      <c r="E10" s="1077"/>
      <c r="F10" s="1077"/>
      <c r="G10" s="1077"/>
      <c r="H10" s="1077"/>
      <c r="I10" s="1077"/>
      <c r="J10" s="1077"/>
      <c r="K10" s="1077"/>
      <c r="L10" s="1077"/>
      <c r="M10" s="1077"/>
      <c r="N10" s="1077"/>
      <c r="O10" s="1077"/>
      <c r="P10" s="1077"/>
      <c r="Q10" s="1077"/>
      <c r="R10" s="1077"/>
      <c r="S10" s="1077"/>
    </row>
    <row r="11" spans="1:47" ht="15" customHeight="1" x14ac:dyDescent="0.2">
      <c r="A11" s="1077"/>
      <c r="B11" s="1077"/>
      <c r="C11" s="1077"/>
      <c r="D11" s="1077"/>
      <c r="E11" s="1077"/>
      <c r="F11" s="1077"/>
      <c r="G11" s="1077"/>
      <c r="H11" s="1077"/>
      <c r="I11" s="1077"/>
      <c r="J11" s="1077"/>
      <c r="K11" s="1077"/>
      <c r="L11" s="1077"/>
      <c r="M11" s="1077"/>
      <c r="N11" s="1077"/>
      <c r="O11" s="1077"/>
      <c r="P11" s="1077"/>
      <c r="Q11" s="1077"/>
      <c r="R11" s="1077"/>
      <c r="S11" s="1077"/>
      <c r="AA11" s="467"/>
      <c r="AB11" s="467"/>
      <c r="AC11" s="467"/>
      <c r="AD11" s="467"/>
      <c r="AE11" s="467"/>
      <c r="AF11" s="467"/>
      <c r="AG11" s="467"/>
      <c r="AH11" s="467"/>
      <c r="AI11" s="467"/>
      <c r="AJ11" s="467"/>
      <c r="AK11" s="467"/>
      <c r="AL11" s="467"/>
    </row>
    <row r="12" spans="1:47" ht="17.25" customHeight="1" thickBot="1" x14ac:dyDescent="0.25">
      <c r="A12" s="1050" t="s">
        <v>284</v>
      </c>
      <c r="B12" s="1051"/>
      <c r="C12" s="1051"/>
      <c r="D12" s="1051"/>
      <c r="E12" s="1051"/>
      <c r="F12" s="1051"/>
      <c r="G12" s="1051"/>
      <c r="H12" s="1051"/>
      <c r="I12" s="1051"/>
      <c r="J12" s="1051"/>
      <c r="K12" s="1051"/>
      <c r="L12" s="1051"/>
      <c r="M12" s="1051"/>
      <c r="N12" s="1051"/>
      <c r="O12" s="1051"/>
      <c r="P12" s="1051"/>
      <c r="Q12" s="1051"/>
      <c r="R12" s="1051"/>
      <c r="S12" s="1051"/>
    </row>
    <row r="13" spans="1:47" ht="15" customHeight="1" thickBot="1" x14ac:dyDescent="0.25">
      <c r="A13" s="1074"/>
      <c r="B13" s="1075"/>
      <c r="C13" s="1076"/>
      <c r="D13" s="1052" t="s">
        <v>567</v>
      </c>
      <c r="E13" s="1053"/>
      <c r="F13" s="1053"/>
      <c r="G13" s="1054"/>
      <c r="H13" s="1055" t="s">
        <v>568</v>
      </c>
      <c r="I13" s="1056"/>
      <c r="J13" s="1056"/>
      <c r="K13" s="1057"/>
      <c r="L13" s="1055" t="s">
        <v>569</v>
      </c>
      <c r="M13" s="1056"/>
      <c r="N13" s="1056"/>
      <c r="O13" s="1057"/>
      <c r="P13" s="1055" t="s">
        <v>572</v>
      </c>
      <c r="Q13" s="1056"/>
      <c r="R13" s="1056"/>
      <c r="S13" s="1057"/>
    </row>
    <row r="14" spans="1:47" ht="15" customHeight="1" x14ac:dyDescent="0.25">
      <c r="A14" s="1071" t="s">
        <v>22</v>
      </c>
      <c r="B14" s="1072"/>
      <c r="C14" s="1073"/>
      <c r="D14" s="1058" t="s">
        <v>511</v>
      </c>
      <c r="E14" s="1059"/>
      <c r="F14" s="1059"/>
      <c r="G14" s="1060"/>
      <c r="H14" s="1058" t="s">
        <v>511</v>
      </c>
      <c r="I14" s="1059"/>
      <c r="J14" s="1059"/>
      <c r="K14" s="1060"/>
      <c r="L14" s="1061" t="s">
        <v>461</v>
      </c>
      <c r="M14" s="1062"/>
      <c r="N14" s="1062"/>
      <c r="O14" s="1063"/>
      <c r="P14" s="1061" t="s">
        <v>404</v>
      </c>
      <c r="Q14" s="1062"/>
      <c r="R14" s="1062"/>
      <c r="S14" s="1063"/>
    </row>
    <row r="15" spans="1:47" ht="15" customHeight="1" x14ac:dyDescent="0.25">
      <c r="A15" s="1138" t="s">
        <v>116</v>
      </c>
      <c r="B15" s="1139"/>
      <c r="C15" s="1140"/>
      <c r="D15" s="1118" t="s">
        <v>539</v>
      </c>
      <c r="E15" s="1119"/>
      <c r="F15" s="1119"/>
      <c r="G15" s="1120"/>
      <c r="H15" s="1118" t="s">
        <v>540</v>
      </c>
      <c r="I15" s="1119"/>
      <c r="J15" s="1119"/>
      <c r="K15" s="1120"/>
      <c r="L15" s="1118" t="s">
        <v>570</v>
      </c>
      <c r="M15" s="1119"/>
      <c r="N15" s="1119"/>
      <c r="O15" s="1120"/>
      <c r="P15" s="1118" t="s">
        <v>543</v>
      </c>
      <c r="Q15" s="1119"/>
      <c r="R15" s="1119"/>
      <c r="S15" s="1120"/>
      <c r="V15" s="256" t="s">
        <v>153</v>
      </c>
    </row>
    <row r="16" spans="1:47" ht="15" customHeight="1" x14ac:dyDescent="0.25">
      <c r="A16" s="1138" t="s">
        <v>117</v>
      </c>
      <c r="B16" s="1139"/>
      <c r="C16" s="1140"/>
      <c r="D16" s="1118" t="s">
        <v>540</v>
      </c>
      <c r="E16" s="1119"/>
      <c r="F16" s="1119"/>
      <c r="G16" s="1120"/>
      <c r="H16" s="1118" t="s">
        <v>541</v>
      </c>
      <c r="I16" s="1119"/>
      <c r="J16" s="1119"/>
      <c r="K16" s="1120"/>
      <c r="L16" s="1118" t="s">
        <v>571</v>
      </c>
      <c r="M16" s="1119"/>
      <c r="N16" s="1119"/>
      <c r="O16" s="1120"/>
      <c r="P16" s="1118" t="s">
        <v>574</v>
      </c>
      <c r="Q16" s="1119"/>
      <c r="R16" s="1119"/>
      <c r="S16" s="1120"/>
      <c r="V16" s="256" t="s">
        <v>153</v>
      </c>
    </row>
    <row r="17" spans="1:19" ht="15" customHeight="1" thickBot="1" x14ac:dyDescent="0.3">
      <c r="A17" s="1141" t="s">
        <v>23</v>
      </c>
      <c r="B17" s="1142"/>
      <c r="C17" s="1143"/>
      <c r="D17" s="1144" t="s">
        <v>512</v>
      </c>
      <c r="E17" s="1145"/>
      <c r="F17" s="1145"/>
      <c r="G17" s="1146"/>
      <c r="H17" s="1144" t="s">
        <v>542</v>
      </c>
      <c r="I17" s="1145"/>
      <c r="J17" s="1145"/>
      <c r="K17" s="1146"/>
      <c r="L17" s="1115">
        <v>41</v>
      </c>
      <c r="M17" s="1116"/>
      <c r="N17" s="1116"/>
      <c r="O17" s="1117"/>
      <c r="P17" s="1115" t="s">
        <v>573</v>
      </c>
      <c r="Q17" s="1116"/>
      <c r="R17" s="1116"/>
      <c r="S17" s="1117"/>
    </row>
    <row r="18" spans="1:19" ht="7.5" customHeight="1" x14ac:dyDescent="0.2">
      <c r="A18" s="1124"/>
      <c r="B18" s="1124"/>
      <c r="C18" s="1124"/>
      <c r="D18" s="1124"/>
      <c r="E18" s="1124"/>
      <c r="F18" s="1124"/>
      <c r="G18" s="1124"/>
      <c r="H18" s="1124"/>
      <c r="I18" s="1124"/>
      <c r="J18" s="1124"/>
      <c r="K18" s="1124"/>
      <c r="L18" s="1124"/>
      <c r="M18" s="1124"/>
      <c r="N18" s="1124"/>
      <c r="O18" s="1124"/>
      <c r="P18" s="1124"/>
      <c r="Q18" s="1124"/>
      <c r="R18" s="1124"/>
      <c r="S18" s="1124"/>
    </row>
    <row r="19" spans="1:19" ht="14.25" customHeight="1" thickBot="1" x14ac:dyDescent="0.3">
      <c r="A19" s="1125" t="s">
        <v>262</v>
      </c>
      <c r="B19" s="1125"/>
      <c r="C19" s="1125"/>
      <c r="D19" s="1125"/>
      <c r="E19" s="1125"/>
      <c r="F19" s="1125"/>
      <c r="G19" s="1125"/>
      <c r="H19" s="1125"/>
      <c r="I19" s="1125"/>
      <c r="J19" s="1125"/>
      <c r="K19" s="1125"/>
      <c r="L19" s="1125"/>
      <c r="M19" s="1125"/>
      <c r="N19" s="1125"/>
      <c r="O19" s="1125"/>
      <c r="P19" s="1125"/>
      <c r="Q19" s="1125"/>
      <c r="R19" s="1125"/>
      <c r="S19" s="1125"/>
    </row>
    <row r="20" spans="1:19" ht="20.25" customHeight="1" x14ac:dyDescent="0.2">
      <c r="A20" s="1126" t="s">
        <v>113</v>
      </c>
      <c r="B20" s="1127"/>
      <c r="C20" s="1128"/>
      <c r="D20" s="1126" t="s">
        <v>585</v>
      </c>
      <c r="E20" s="1127"/>
      <c r="F20" s="1127"/>
      <c r="G20" s="1131"/>
      <c r="H20" s="1133" t="s">
        <v>449</v>
      </c>
      <c r="I20" s="1134"/>
      <c r="J20" s="1134"/>
      <c r="K20" s="1134"/>
      <c r="L20" s="1134"/>
      <c r="M20" s="1134"/>
      <c r="N20" s="1134"/>
      <c r="O20" s="1134"/>
      <c r="P20" s="1134"/>
      <c r="Q20" s="1134"/>
      <c r="R20" s="1134"/>
      <c r="S20" s="1135"/>
    </row>
    <row r="21" spans="1:19" ht="44.25" customHeight="1" thickBot="1" x14ac:dyDescent="0.25">
      <c r="A21" s="1129"/>
      <c r="B21" s="1121"/>
      <c r="C21" s="1130"/>
      <c r="D21" s="1129"/>
      <c r="E21" s="1121"/>
      <c r="F21" s="1121"/>
      <c r="G21" s="1132"/>
      <c r="H21" s="1122" t="s">
        <v>263</v>
      </c>
      <c r="I21" s="1123"/>
      <c r="J21" s="1123"/>
      <c r="K21" s="1123"/>
      <c r="L21" s="1121" t="s">
        <v>264</v>
      </c>
      <c r="M21" s="1121"/>
      <c r="N21" s="1121"/>
      <c r="O21" s="1121"/>
      <c r="P21" s="1136" t="s">
        <v>399</v>
      </c>
      <c r="Q21" s="1136"/>
      <c r="R21" s="1136"/>
      <c r="S21" s="1137"/>
    </row>
    <row r="22" spans="1:19" ht="17.25" customHeight="1" thickBot="1" x14ac:dyDescent="0.25">
      <c r="A22" s="1040" t="s">
        <v>426</v>
      </c>
      <c r="B22" s="1041"/>
      <c r="C22" s="1042"/>
      <c r="D22" s="1043">
        <v>69.680099999999996</v>
      </c>
      <c r="E22" s="1044"/>
      <c r="F22" s="1044"/>
      <c r="G22" s="1044"/>
      <c r="H22" s="1035" t="s">
        <v>415</v>
      </c>
      <c r="I22" s="1036"/>
      <c r="J22" s="1036"/>
      <c r="K22" s="1036"/>
      <c r="L22" s="1045" t="s">
        <v>412</v>
      </c>
      <c r="M22" s="1046"/>
      <c r="N22" s="1046"/>
      <c r="O22" s="1047"/>
      <c r="P22" s="1048" t="s">
        <v>417</v>
      </c>
      <c r="Q22" s="1048"/>
      <c r="R22" s="1048"/>
      <c r="S22" s="1049"/>
    </row>
    <row r="23" spans="1:19" ht="30" customHeight="1" thickBot="1" x14ac:dyDescent="0.3">
      <c r="A23" s="1064" t="s">
        <v>416</v>
      </c>
      <c r="B23" s="1065"/>
      <c r="C23" s="1066"/>
      <c r="D23" s="1043">
        <v>60.98</v>
      </c>
      <c r="E23" s="1044"/>
      <c r="F23" s="1044"/>
      <c r="G23" s="1114"/>
      <c r="H23" s="1147"/>
      <c r="I23" s="1148"/>
      <c r="J23" s="1148"/>
      <c r="K23" s="1148"/>
      <c r="L23" s="1148"/>
      <c r="M23" s="1148"/>
      <c r="N23" s="1148"/>
      <c r="O23" s="1148"/>
      <c r="P23" s="1148"/>
      <c r="Q23" s="1148"/>
      <c r="R23" s="1148"/>
      <c r="S23" s="1149"/>
    </row>
    <row r="24" spans="1:19" ht="18" customHeight="1" thickBot="1" x14ac:dyDescent="0.25">
      <c r="A24" s="1040" t="s">
        <v>9</v>
      </c>
      <c r="B24" s="1041"/>
      <c r="C24" s="1042"/>
      <c r="D24" s="1043">
        <v>76.312700000000007</v>
      </c>
      <c r="E24" s="1044"/>
      <c r="F24" s="1044"/>
      <c r="G24" s="1044"/>
      <c r="H24" s="1035" t="s">
        <v>435</v>
      </c>
      <c r="I24" s="1036"/>
      <c r="J24" s="1036"/>
      <c r="K24" s="1036"/>
      <c r="L24" s="1045" t="s">
        <v>436</v>
      </c>
      <c r="M24" s="1046"/>
      <c r="N24" s="1046"/>
      <c r="O24" s="1047"/>
      <c r="P24" s="1048" t="s">
        <v>432</v>
      </c>
      <c r="Q24" s="1048"/>
      <c r="R24" s="1048"/>
      <c r="S24" s="1049"/>
    </row>
    <row r="25" spans="1:19" ht="18" customHeight="1" thickBot="1" x14ac:dyDescent="0.25">
      <c r="A25" s="1040" t="s">
        <v>10</v>
      </c>
      <c r="B25" s="1041"/>
      <c r="C25" s="1042"/>
      <c r="D25" s="1043">
        <v>77.229799999999997</v>
      </c>
      <c r="E25" s="1044"/>
      <c r="F25" s="1044"/>
      <c r="G25" s="1044"/>
      <c r="H25" s="1035" t="s">
        <v>464</v>
      </c>
      <c r="I25" s="1036"/>
      <c r="J25" s="1036"/>
      <c r="K25" s="1036"/>
      <c r="L25" s="1045" t="s">
        <v>445</v>
      </c>
      <c r="M25" s="1046"/>
      <c r="N25" s="1046"/>
      <c r="O25" s="1047"/>
      <c r="P25" s="1048" t="s">
        <v>443</v>
      </c>
      <c r="Q25" s="1048"/>
      <c r="R25" s="1048"/>
      <c r="S25" s="1049"/>
    </row>
    <row r="26" spans="1:19" ht="18" customHeight="1" thickBot="1" x14ac:dyDescent="0.25">
      <c r="A26" s="1040" t="s">
        <v>11</v>
      </c>
      <c r="B26" s="1041"/>
      <c r="C26" s="1042"/>
      <c r="D26" s="1043">
        <v>70.510000000000005</v>
      </c>
      <c r="E26" s="1044"/>
      <c r="F26" s="1044"/>
      <c r="G26" s="1044"/>
      <c r="H26" s="1035" t="s">
        <v>447</v>
      </c>
      <c r="I26" s="1036"/>
      <c r="J26" s="1036"/>
      <c r="K26" s="1036"/>
      <c r="L26" s="1045" t="s">
        <v>462</v>
      </c>
      <c r="M26" s="1046"/>
      <c r="N26" s="1046"/>
      <c r="O26" s="1047"/>
      <c r="P26" s="1048" t="s">
        <v>471</v>
      </c>
      <c r="Q26" s="1048"/>
      <c r="R26" s="1048"/>
      <c r="S26" s="1049"/>
    </row>
    <row r="27" spans="1:19" ht="18" customHeight="1" thickBot="1" x14ac:dyDescent="0.25">
      <c r="A27" s="1040" t="s">
        <v>12</v>
      </c>
      <c r="B27" s="1041"/>
      <c r="C27" s="1042"/>
      <c r="D27" s="1043">
        <v>66.69</v>
      </c>
      <c r="E27" s="1044"/>
      <c r="F27" s="1044"/>
      <c r="G27" s="1044"/>
      <c r="H27" s="1035" t="s">
        <v>513</v>
      </c>
      <c r="I27" s="1036"/>
      <c r="J27" s="1036"/>
      <c r="K27" s="1036"/>
      <c r="L27" s="1045" t="s">
        <v>514</v>
      </c>
      <c r="M27" s="1046"/>
      <c r="N27" s="1046"/>
      <c r="O27" s="1047"/>
      <c r="P27" s="1048" t="s">
        <v>515</v>
      </c>
      <c r="Q27" s="1048"/>
      <c r="R27" s="1048"/>
      <c r="S27" s="1049"/>
    </row>
    <row r="28" spans="1:19" ht="18" customHeight="1" thickBot="1" x14ac:dyDescent="0.25">
      <c r="A28" s="1040" t="s">
        <v>13</v>
      </c>
      <c r="B28" s="1041"/>
      <c r="C28" s="1042"/>
      <c r="D28" s="1043">
        <v>65.67</v>
      </c>
      <c r="E28" s="1044"/>
      <c r="F28" s="1044"/>
      <c r="G28" s="1044"/>
      <c r="H28" s="1035" t="s">
        <v>516</v>
      </c>
      <c r="I28" s="1036"/>
      <c r="J28" s="1036"/>
      <c r="K28" s="1036"/>
      <c r="L28" s="1045" t="s">
        <v>517</v>
      </c>
      <c r="M28" s="1046"/>
      <c r="N28" s="1046"/>
      <c r="O28" s="1047"/>
      <c r="P28" s="1048" t="s">
        <v>518</v>
      </c>
      <c r="Q28" s="1048"/>
      <c r="R28" s="1048"/>
      <c r="S28" s="1049"/>
    </row>
    <row r="29" spans="1:19" ht="18" customHeight="1" thickBot="1" x14ac:dyDescent="0.25">
      <c r="A29" s="1040" t="s">
        <v>14</v>
      </c>
      <c r="B29" s="1041"/>
      <c r="C29" s="1042"/>
      <c r="D29" s="1043">
        <v>65.31</v>
      </c>
      <c r="E29" s="1044"/>
      <c r="F29" s="1044"/>
      <c r="G29" s="1044"/>
      <c r="H29" s="1035" t="s">
        <v>529</v>
      </c>
      <c r="I29" s="1036"/>
      <c r="J29" s="1036"/>
      <c r="K29" s="1036"/>
      <c r="L29" s="1045" t="s">
        <v>531</v>
      </c>
      <c r="M29" s="1046"/>
      <c r="N29" s="1046"/>
      <c r="O29" s="1047"/>
      <c r="P29" s="1048" t="s">
        <v>535</v>
      </c>
      <c r="Q29" s="1048"/>
      <c r="R29" s="1048"/>
      <c r="S29" s="1049"/>
    </row>
    <row r="30" spans="1:19" ht="18" customHeight="1" thickBot="1" x14ac:dyDescent="0.25">
      <c r="A30" s="1040" t="s">
        <v>112</v>
      </c>
      <c r="B30" s="1041"/>
      <c r="C30" s="1042"/>
      <c r="D30" s="1043">
        <v>64.34</v>
      </c>
      <c r="E30" s="1044"/>
      <c r="F30" s="1044"/>
      <c r="G30" s="1044"/>
      <c r="H30" s="1035" t="s">
        <v>538</v>
      </c>
      <c r="I30" s="1036"/>
      <c r="J30" s="1036"/>
      <c r="K30" s="1036"/>
      <c r="L30" s="1045" t="s">
        <v>533</v>
      </c>
      <c r="M30" s="1046"/>
      <c r="N30" s="1046"/>
      <c r="O30" s="1047"/>
      <c r="P30" s="1048" t="s">
        <v>536</v>
      </c>
      <c r="Q30" s="1048"/>
      <c r="R30" s="1048"/>
      <c r="S30" s="1049"/>
    </row>
    <row r="31" spans="1:19" ht="18" customHeight="1" thickBot="1" x14ac:dyDescent="0.25">
      <c r="A31" s="1040" t="s">
        <v>120</v>
      </c>
      <c r="B31" s="1041"/>
      <c r="C31" s="1042"/>
      <c r="D31" s="1043">
        <v>64.930000000000007</v>
      </c>
      <c r="E31" s="1044"/>
      <c r="F31" s="1044"/>
      <c r="G31" s="1044"/>
      <c r="H31" s="1035" t="s">
        <v>579</v>
      </c>
      <c r="I31" s="1036"/>
      <c r="J31" s="1036"/>
      <c r="K31" s="1036"/>
      <c r="L31" s="1045" t="s">
        <v>577</v>
      </c>
      <c r="M31" s="1046"/>
      <c r="N31" s="1046"/>
      <c r="O31" s="1047"/>
      <c r="P31" s="1048" t="s">
        <v>575</v>
      </c>
      <c r="Q31" s="1048"/>
      <c r="R31" s="1048"/>
      <c r="S31" s="1049"/>
    </row>
    <row r="32" spans="1:19" ht="15.75" customHeight="1" thickBot="1" x14ac:dyDescent="0.25">
      <c r="A32" s="651"/>
      <c r="B32" s="651"/>
      <c r="C32" s="651"/>
      <c r="D32" s="652"/>
      <c r="E32" s="652"/>
      <c r="F32" s="652"/>
      <c r="G32" s="652"/>
      <c r="H32" s="654"/>
      <c r="I32" s="654"/>
      <c r="J32" s="654"/>
      <c r="K32" s="653"/>
      <c r="L32" s="653"/>
      <c r="M32" s="653"/>
      <c r="N32" s="654"/>
      <c r="O32" s="654"/>
      <c r="P32" s="654"/>
      <c r="Q32" s="654"/>
      <c r="R32" s="654"/>
      <c r="S32" s="654"/>
    </row>
    <row r="33" spans="1:34" ht="15.75" customHeight="1" thickBot="1" x14ac:dyDescent="0.3">
      <c r="A33" s="1067" t="s">
        <v>301</v>
      </c>
      <c r="B33" s="1068"/>
      <c r="C33" s="1068"/>
      <c r="D33" s="1068"/>
      <c r="E33" s="1068"/>
      <c r="F33" s="1068"/>
      <c r="G33" s="1068"/>
      <c r="H33" s="1069"/>
      <c r="I33" s="1069"/>
      <c r="J33" s="1069"/>
      <c r="K33" s="1069"/>
      <c r="L33" s="1069"/>
      <c r="M33" s="1069"/>
      <c r="N33" s="1069"/>
      <c r="O33" s="1069"/>
      <c r="P33" s="1069"/>
      <c r="Q33" s="1069"/>
      <c r="R33" s="1069"/>
      <c r="S33" s="1070"/>
    </row>
    <row r="34" spans="1:34" ht="15.75" customHeight="1" x14ac:dyDescent="0.2">
      <c r="A34" s="1126" t="s">
        <v>113</v>
      </c>
      <c r="B34" s="1127"/>
      <c r="C34" s="1131"/>
      <c r="D34" s="1126" t="s">
        <v>585</v>
      </c>
      <c r="E34" s="1127"/>
      <c r="F34" s="1127"/>
      <c r="G34" s="1131"/>
      <c r="H34" s="1133" t="s">
        <v>586</v>
      </c>
      <c r="I34" s="1134"/>
      <c r="J34" s="1134"/>
      <c r="K34" s="1134"/>
      <c r="L34" s="1134"/>
      <c r="M34" s="1134"/>
      <c r="N34" s="1134"/>
      <c r="O34" s="1134"/>
      <c r="P34" s="1134"/>
      <c r="Q34" s="1134"/>
      <c r="R34" s="1134"/>
      <c r="S34" s="1135"/>
    </row>
    <row r="35" spans="1:34" ht="15.75" customHeight="1" thickBot="1" x14ac:dyDescent="0.25">
      <c r="A35" s="1129"/>
      <c r="B35" s="1121"/>
      <c r="C35" s="1132"/>
      <c r="D35" s="1129"/>
      <c r="E35" s="1121"/>
      <c r="F35" s="1121"/>
      <c r="G35" s="1132"/>
      <c r="H35" s="1122" t="s">
        <v>263</v>
      </c>
      <c r="I35" s="1123"/>
      <c r="J35" s="1123"/>
      <c r="K35" s="1123"/>
      <c r="L35" s="1121" t="s">
        <v>264</v>
      </c>
      <c r="M35" s="1121"/>
      <c r="N35" s="1121"/>
      <c r="O35" s="1121"/>
      <c r="P35" s="1136" t="s">
        <v>399</v>
      </c>
      <c r="Q35" s="1136"/>
      <c r="R35" s="1136"/>
      <c r="S35" s="1137"/>
    </row>
    <row r="36" spans="1:34" ht="20.25" customHeight="1" thickBot="1" x14ac:dyDescent="0.25">
      <c r="A36" s="1040" t="s">
        <v>426</v>
      </c>
      <c r="B36" s="1041"/>
      <c r="C36" s="1153"/>
      <c r="D36" s="1154">
        <v>75.832499999999996</v>
      </c>
      <c r="E36" s="1155"/>
      <c r="F36" s="1155"/>
      <c r="G36" s="1156"/>
      <c r="H36" s="1150" t="s">
        <v>414</v>
      </c>
      <c r="I36" s="1151"/>
      <c r="J36" s="1151"/>
      <c r="K36" s="1151"/>
      <c r="L36" s="1048" t="s">
        <v>413</v>
      </c>
      <c r="M36" s="1048"/>
      <c r="N36" s="1048"/>
      <c r="O36" s="1048"/>
      <c r="P36" s="1048" t="s">
        <v>418</v>
      </c>
      <c r="Q36" s="1048"/>
      <c r="R36" s="1048"/>
      <c r="S36" s="1049"/>
      <c r="Y36" s="257"/>
      <c r="Z36" s="257"/>
      <c r="AA36" s="257"/>
      <c r="AB36" s="257"/>
      <c r="AC36" s="257"/>
      <c r="AD36" s="257"/>
      <c r="AE36" s="257"/>
      <c r="AF36" s="257"/>
      <c r="AG36" s="259"/>
      <c r="AH36" s="257"/>
    </row>
    <row r="37" spans="1:34" ht="33" customHeight="1" thickBot="1" x14ac:dyDescent="0.3">
      <c r="A37" s="1064" t="s">
        <v>416</v>
      </c>
      <c r="B37" s="1065"/>
      <c r="C37" s="1066"/>
      <c r="D37" s="1043">
        <v>68.05</v>
      </c>
      <c r="E37" s="1044"/>
      <c r="F37" s="1044"/>
      <c r="G37" s="1114"/>
      <c r="H37" s="1147"/>
      <c r="I37" s="1148"/>
      <c r="J37" s="1148"/>
      <c r="K37" s="1148"/>
      <c r="L37" s="1148"/>
      <c r="M37" s="1148"/>
      <c r="N37" s="1148"/>
      <c r="O37" s="1148"/>
      <c r="P37" s="1148"/>
      <c r="Q37" s="1148"/>
      <c r="R37" s="1148"/>
      <c r="S37" s="1149"/>
      <c r="Y37" s="257"/>
      <c r="Z37" s="257"/>
      <c r="AA37" s="257"/>
      <c r="AB37" s="257"/>
      <c r="AC37" s="257"/>
      <c r="AD37" s="257"/>
      <c r="AE37" s="257"/>
      <c r="AF37" s="257"/>
      <c r="AG37" s="259"/>
      <c r="AH37" s="257"/>
    </row>
    <row r="38" spans="1:34" ht="18" customHeight="1" thickBot="1" x14ac:dyDescent="0.25">
      <c r="A38" s="1040" t="s">
        <v>9</v>
      </c>
      <c r="B38" s="1041"/>
      <c r="C38" s="1042"/>
      <c r="D38" s="1043">
        <v>83.0869</v>
      </c>
      <c r="E38" s="1044"/>
      <c r="F38" s="1044"/>
      <c r="G38" s="1044"/>
      <c r="H38" s="1035" t="s">
        <v>434</v>
      </c>
      <c r="I38" s="1036"/>
      <c r="J38" s="1036"/>
      <c r="K38" s="1036"/>
      <c r="L38" s="1045" t="s">
        <v>437</v>
      </c>
      <c r="M38" s="1046"/>
      <c r="N38" s="1046"/>
      <c r="O38" s="1047"/>
      <c r="P38" s="1048" t="s">
        <v>433</v>
      </c>
      <c r="Q38" s="1048"/>
      <c r="R38" s="1048"/>
      <c r="S38" s="1049"/>
    </row>
    <row r="39" spans="1:34" ht="18" customHeight="1" thickBot="1" x14ac:dyDescent="0.25">
      <c r="A39" s="1040" t="s">
        <v>10</v>
      </c>
      <c r="B39" s="1041"/>
      <c r="C39" s="1042"/>
      <c r="D39" s="1043">
        <v>85.9101</v>
      </c>
      <c r="E39" s="1044"/>
      <c r="F39" s="1044"/>
      <c r="G39" s="1044"/>
      <c r="H39" s="1035" t="s">
        <v>465</v>
      </c>
      <c r="I39" s="1036"/>
      <c r="J39" s="1036"/>
      <c r="K39" s="1036"/>
      <c r="L39" s="1045" t="s">
        <v>446</v>
      </c>
      <c r="M39" s="1046"/>
      <c r="N39" s="1046"/>
      <c r="O39" s="1047"/>
      <c r="P39" s="1048" t="s">
        <v>444</v>
      </c>
      <c r="Q39" s="1048"/>
      <c r="R39" s="1048"/>
      <c r="S39" s="1049"/>
    </row>
    <row r="40" spans="1:34" ht="18" customHeight="1" thickBot="1" x14ac:dyDescent="0.25">
      <c r="A40" s="1040" t="s">
        <v>11</v>
      </c>
      <c r="B40" s="1041"/>
      <c r="C40" s="1042"/>
      <c r="D40" s="1043">
        <v>78.25</v>
      </c>
      <c r="E40" s="1044"/>
      <c r="F40" s="1044"/>
      <c r="G40" s="1044"/>
      <c r="H40" s="1035" t="s">
        <v>448</v>
      </c>
      <c r="I40" s="1036"/>
      <c r="J40" s="1036"/>
      <c r="K40" s="1036"/>
      <c r="L40" s="1045" t="s">
        <v>463</v>
      </c>
      <c r="M40" s="1046"/>
      <c r="N40" s="1046"/>
      <c r="O40" s="1047"/>
      <c r="P40" s="1048" t="s">
        <v>472</v>
      </c>
      <c r="Q40" s="1048"/>
      <c r="R40" s="1048"/>
      <c r="S40" s="1049"/>
    </row>
    <row r="41" spans="1:34" ht="18" customHeight="1" thickBot="1" x14ac:dyDescent="0.25">
      <c r="A41" s="1157" t="s">
        <v>12</v>
      </c>
      <c r="B41" s="1158"/>
      <c r="C41" s="1159"/>
      <c r="D41" s="1160">
        <v>75.59</v>
      </c>
      <c r="E41" s="1161"/>
      <c r="F41" s="1161"/>
      <c r="G41" s="1161"/>
      <c r="H41" s="1162" t="s">
        <v>519</v>
      </c>
      <c r="I41" s="1163"/>
      <c r="J41" s="1163"/>
      <c r="K41" s="1163"/>
      <c r="L41" s="1164" t="s">
        <v>520</v>
      </c>
      <c r="M41" s="1165"/>
      <c r="N41" s="1165"/>
      <c r="O41" s="1166"/>
      <c r="P41" s="1038" t="s">
        <v>521</v>
      </c>
      <c r="Q41" s="1038"/>
      <c r="R41" s="1038"/>
      <c r="S41" s="1039"/>
    </row>
    <row r="42" spans="1:34" ht="18" customHeight="1" thickBot="1" x14ac:dyDescent="0.25">
      <c r="A42" s="1040" t="s">
        <v>13</v>
      </c>
      <c r="B42" s="1041"/>
      <c r="C42" s="1042"/>
      <c r="D42" s="1043">
        <v>74.27</v>
      </c>
      <c r="E42" s="1044"/>
      <c r="F42" s="1044"/>
      <c r="G42" s="1044"/>
      <c r="H42" s="1035" t="s">
        <v>522</v>
      </c>
      <c r="I42" s="1036"/>
      <c r="J42" s="1036"/>
      <c r="K42" s="1036"/>
      <c r="L42" s="1045" t="s">
        <v>523</v>
      </c>
      <c r="M42" s="1046"/>
      <c r="N42" s="1046"/>
      <c r="O42" s="1047"/>
      <c r="P42" s="1048" t="s">
        <v>524</v>
      </c>
      <c r="Q42" s="1048"/>
      <c r="R42" s="1048"/>
      <c r="S42" s="1049"/>
    </row>
    <row r="43" spans="1:34" ht="18" customHeight="1" thickBot="1" x14ac:dyDescent="0.25">
      <c r="A43" s="1040" t="s">
        <v>14</v>
      </c>
      <c r="B43" s="1041"/>
      <c r="C43" s="1042"/>
      <c r="D43" s="1043">
        <v>73.34</v>
      </c>
      <c r="E43" s="1044"/>
      <c r="F43" s="1044"/>
      <c r="G43" s="1044"/>
      <c r="H43" s="1035" t="s">
        <v>530</v>
      </c>
      <c r="I43" s="1036"/>
      <c r="J43" s="1036"/>
      <c r="K43" s="1036"/>
      <c r="L43" s="1045" t="s">
        <v>532</v>
      </c>
      <c r="M43" s="1046"/>
      <c r="N43" s="1046"/>
      <c r="O43" s="1047"/>
      <c r="P43" s="1048" t="s">
        <v>544</v>
      </c>
      <c r="Q43" s="1048"/>
      <c r="R43" s="1048"/>
      <c r="S43" s="1049"/>
    </row>
    <row r="44" spans="1:34" ht="18" customHeight="1" thickBot="1" x14ac:dyDescent="0.25">
      <c r="A44" s="1040" t="s">
        <v>112</v>
      </c>
      <c r="B44" s="1041"/>
      <c r="C44" s="1042"/>
      <c r="D44" s="1043">
        <v>71.239999999999995</v>
      </c>
      <c r="E44" s="1044"/>
      <c r="F44" s="1044"/>
      <c r="G44" s="1044"/>
      <c r="H44" s="1035" t="s">
        <v>537</v>
      </c>
      <c r="I44" s="1036"/>
      <c r="J44" s="1036"/>
      <c r="K44" s="1036"/>
      <c r="L44" s="1045" t="s">
        <v>534</v>
      </c>
      <c r="M44" s="1046"/>
      <c r="N44" s="1046"/>
      <c r="O44" s="1047"/>
      <c r="P44" s="1048" t="s">
        <v>545</v>
      </c>
      <c r="Q44" s="1048"/>
      <c r="R44" s="1048"/>
      <c r="S44" s="1049"/>
    </row>
    <row r="45" spans="1:34" ht="18" customHeight="1" thickBot="1" x14ac:dyDescent="0.25">
      <c r="A45" s="1040" t="s">
        <v>120</v>
      </c>
      <c r="B45" s="1041"/>
      <c r="C45" s="1042"/>
      <c r="D45" s="1043">
        <v>72.790000000000006</v>
      </c>
      <c r="E45" s="1044"/>
      <c r="F45" s="1044"/>
      <c r="G45" s="1044"/>
      <c r="H45" s="1035" t="s">
        <v>580</v>
      </c>
      <c r="I45" s="1036"/>
      <c r="J45" s="1036"/>
      <c r="K45" s="1036"/>
      <c r="L45" s="1045" t="s">
        <v>578</v>
      </c>
      <c r="M45" s="1046"/>
      <c r="N45" s="1046"/>
      <c r="O45" s="1047"/>
      <c r="P45" s="1048" t="s">
        <v>576</v>
      </c>
      <c r="Q45" s="1048"/>
      <c r="R45" s="1048"/>
      <c r="S45" s="1049"/>
    </row>
    <row r="46" spans="1:34" ht="6.75" customHeight="1" x14ac:dyDescent="0.2">
      <c r="A46" s="655"/>
      <c r="B46" s="655"/>
      <c r="C46" s="655"/>
      <c r="D46" s="656"/>
      <c r="E46" s="656"/>
      <c r="F46" s="656"/>
      <c r="G46" s="656"/>
      <c r="H46" s="641"/>
      <c r="I46" s="641"/>
      <c r="J46" s="641"/>
      <c r="K46" s="657"/>
      <c r="L46" s="657"/>
      <c r="M46" s="657"/>
      <c r="N46" s="657"/>
      <c r="O46" s="657"/>
      <c r="P46" s="657"/>
      <c r="Q46" s="657"/>
      <c r="R46" s="657"/>
      <c r="S46" s="657"/>
      <c r="Y46" s="257"/>
      <c r="Z46" s="257"/>
      <c r="AA46" s="257"/>
      <c r="AB46" s="257"/>
      <c r="AC46" s="257"/>
      <c r="AD46" s="257"/>
      <c r="AE46" s="257"/>
      <c r="AF46" s="257"/>
      <c r="AG46" s="259"/>
      <c r="AH46" s="257"/>
    </row>
    <row r="47" spans="1:34" ht="15.75" customHeight="1" x14ac:dyDescent="0.2">
      <c r="A47" s="1167" t="s">
        <v>587</v>
      </c>
      <c r="B47" s="1167"/>
      <c r="C47" s="1167"/>
      <c r="D47" s="1167"/>
      <c r="E47" s="1167"/>
      <c r="F47" s="1167"/>
      <c r="G47" s="1167"/>
      <c r="H47" s="1167"/>
      <c r="I47" s="1167"/>
      <c r="J47" s="1167"/>
      <c r="K47" s="1167"/>
      <c r="L47" s="1167"/>
      <c r="M47" s="1167"/>
      <c r="N47" s="1167"/>
      <c r="O47" s="1167"/>
      <c r="P47" s="1167"/>
      <c r="Q47" s="1167"/>
      <c r="R47" s="1167"/>
      <c r="S47" s="1167"/>
      <c r="Y47" s="257"/>
      <c r="Z47" s="257"/>
      <c r="AA47" s="257"/>
      <c r="AB47" s="257"/>
      <c r="AC47" s="257"/>
      <c r="AD47" s="257"/>
      <c r="AE47" s="257"/>
      <c r="AF47" s="257"/>
      <c r="AG47" s="259"/>
      <c r="AH47" s="257"/>
    </row>
    <row r="48" spans="1:34" ht="14.25" customHeight="1" x14ac:dyDescent="0.2">
      <c r="A48" s="1167" t="s">
        <v>588</v>
      </c>
      <c r="B48" s="1167"/>
      <c r="C48" s="1167"/>
      <c r="D48" s="1167"/>
      <c r="E48" s="1167"/>
      <c r="F48" s="1167"/>
      <c r="G48" s="1167"/>
      <c r="H48" s="1167"/>
      <c r="I48" s="1167"/>
      <c r="J48" s="1167"/>
      <c r="K48" s="1167"/>
      <c r="L48" s="1167"/>
      <c r="M48" s="1167"/>
      <c r="N48" s="1167"/>
      <c r="O48" s="1167"/>
      <c r="P48" s="1167"/>
      <c r="Q48" s="1167"/>
      <c r="R48" s="1167"/>
      <c r="S48" s="116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</row>
    <row r="49" spans="1:34" ht="1.5" hidden="1" customHeight="1" x14ac:dyDescent="0.2">
      <c r="A49" s="755"/>
      <c r="B49" s="755"/>
      <c r="C49" s="755"/>
      <c r="D49" s="755"/>
      <c r="E49" s="755"/>
      <c r="F49" s="755"/>
      <c r="G49" s="755"/>
      <c r="H49" s="755"/>
      <c r="I49" s="755"/>
      <c r="J49" s="755"/>
      <c r="K49" s="755"/>
      <c r="L49" s="755"/>
      <c r="M49" s="755"/>
      <c r="N49" s="755"/>
      <c r="O49" s="755"/>
      <c r="P49" s="755"/>
      <c r="Q49" s="755"/>
      <c r="R49" s="755"/>
      <c r="S49" s="755"/>
      <c r="Y49" s="257"/>
      <c r="Z49" s="257"/>
      <c r="AA49" s="257"/>
      <c r="AB49" s="257"/>
      <c r="AC49" s="257"/>
      <c r="AD49" s="257"/>
      <c r="AE49" s="257"/>
      <c r="AF49" s="257"/>
      <c r="AG49" s="259"/>
      <c r="AH49" s="257"/>
    </row>
    <row r="50" spans="1:34" ht="31.5" customHeight="1" x14ac:dyDescent="0.3">
      <c r="A50" s="645"/>
      <c r="B50" s="49"/>
      <c r="C50" s="50"/>
      <c r="D50" s="50"/>
      <c r="E50" s="50"/>
      <c r="F50" s="646"/>
      <c r="G50" s="647"/>
      <c r="H50" s="648"/>
      <c r="I50" s="648"/>
      <c r="J50" s="648"/>
      <c r="K50" s="648"/>
      <c r="L50" s="648"/>
      <c r="M50" s="648"/>
      <c r="N50" s="648"/>
      <c r="O50" s="648"/>
      <c r="P50" s="648"/>
      <c r="Q50" s="648"/>
      <c r="R50" s="648"/>
      <c r="S50" s="648"/>
      <c r="Y50" s="257"/>
      <c r="Z50" s="257"/>
      <c r="AA50" s="257"/>
      <c r="AB50" s="257"/>
      <c r="AC50" s="257"/>
      <c r="AD50" s="257"/>
      <c r="AE50" s="257"/>
      <c r="AF50" s="257"/>
      <c r="AG50" s="259"/>
      <c r="AH50" s="257"/>
    </row>
    <row r="51" spans="1:34" ht="15.75" customHeight="1" x14ac:dyDescent="0.3">
      <c r="A51" s="645"/>
      <c r="B51" s="49"/>
      <c r="C51" s="50"/>
      <c r="D51" s="648"/>
      <c r="E51" s="648"/>
      <c r="F51" s="648"/>
      <c r="G51" s="648"/>
      <c r="H51" s="648"/>
      <c r="I51" s="648"/>
      <c r="J51" s="648"/>
      <c r="K51" s="648"/>
      <c r="L51" s="648"/>
      <c r="M51" s="648"/>
      <c r="N51" s="648"/>
      <c r="O51" s="1152"/>
      <c r="P51" s="1152"/>
      <c r="Q51" s="1152"/>
      <c r="R51" s="1152"/>
      <c r="S51" s="1152"/>
      <c r="Y51" s="257"/>
      <c r="Z51" s="257"/>
      <c r="AA51" s="257"/>
      <c r="AB51" s="257"/>
      <c r="AC51" s="257"/>
      <c r="AD51" s="257"/>
      <c r="AE51" s="257"/>
      <c r="AF51" s="257"/>
      <c r="AG51" s="259"/>
      <c r="AH51" s="257"/>
    </row>
    <row r="52" spans="1:34" ht="15.75" customHeight="1" x14ac:dyDescent="0.3">
      <c r="A52" s="645"/>
      <c r="B52" s="49"/>
      <c r="C52" s="50"/>
      <c r="D52" s="648"/>
      <c r="E52" s="648"/>
      <c r="F52" s="648"/>
      <c r="G52" s="648"/>
      <c r="H52" s="648"/>
      <c r="I52" s="648"/>
      <c r="J52" s="648"/>
      <c r="K52" s="648"/>
      <c r="L52" s="648"/>
      <c r="M52" s="648"/>
      <c r="N52" s="648"/>
      <c r="O52" s="650"/>
      <c r="P52" s="650"/>
      <c r="Q52" s="650"/>
      <c r="R52" s="650"/>
      <c r="S52" s="650"/>
      <c r="Y52" s="257"/>
      <c r="Z52" s="257"/>
      <c r="AA52" s="257"/>
      <c r="AB52" s="257"/>
      <c r="AC52" s="257"/>
      <c r="AD52" s="257"/>
      <c r="AE52" s="257"/>
      <c r="AF52" s="257"/>
      <c r="AG52" s="259"/>
      <c r="AH52" s="257"/>
    </row>
    <row r="53" spans="1:34" ht="18" customHeight="1" x14ac:dyDescent="0.3">
      <c r="A53" s="49"/>
      <c r="B53" s="649"/>
      <c r="C53" s="649"/>
      <c r="D53" s="50"/>
      <c r="E53" s="50"/>
      <c r="F53" s="646"/>
      <c r="G53" s="647"/>
      <c r="H53" s="648"/>
      <c r="I53" s="648"/>
      <c r="J53" s="648"/>
      <c r="K53" s="648"/>
      <c r="L53" s="648"/>
      <c r="M53" s="648"/>
      <c r="N53" s="648"/>
      <c r="O53" s="648"/>
      <c r="P53" s="648"/>
      <c r="Q53" s="648"/>
      <c r="R53" s="648"/>
      <c r="S53" s="648"/>
      <c r="Y53" s="257"/>
      <c r="Z53" s="257"/>
      <c r="AA53" s="257"/>
      <c r="AB53" s="257"/>
      <c r="AC53" s="257"/>
      <c r="AD53" s="257"/>
      <c r="AE53" s="257"/>
      <c r="AF53" s="257"/>
      <c r="AG53" s="259"/>
      <c r="AH53" s="257"/>
    </row>
    <row r="54" spans="1:34" ht="16.5" customHeight="1" x14ac:dyDescent="0.3">
      <c r="D54" s="50"/>
      <c r="E54" s="50"/>
      <c r="F54" s="646"/>
      <c r="G54" s="647"/>
      <c r="H54" s="648"/>
      <c r="I54" s="648"/>
      <c r="J54" s="648"/>
      <c r="K54" s="648"/>
      <c r="L54" s="648"/>
      <c r="M54" s="648"/>
      <c r="N54" s="648"/>
      <c r="O54" s="648"/>
      <c r="P54" s="648"/>
      <c r="Q54" s="648"/>
      <c r="R54" s="648"/>
      <c r="S54" s="648"/>
      <c r="Y54" s="257"/>
      <c r="Z54" s="257"/>
      <c r="AA54" s="257"/>
      <c r="AB54" s="257"/>
      <c r="AC54" s="257"/>
      <c r="AD54" s="257"/>
      <c r="AE54" s="257"/>
      <c r="AF54" s="257"/>
      <c r="AG54" s="259"/>
      <c r="AH54" s="257"/>
    </row>
    <row r="55" spans="1:34" ht="16.5" customHeight="1" x14ac:dyDescent="0.3">
      <c r="D55" s="649"/>
      <c r="E55" s="648"/>
      <c r="F55" s="648"/>
      <c r="G55" s="648"/>
      <c r="H55" s="648"/>
      <c r="I55" s="648"/>
      <c r="J55" s="648"/>
      <c r="K55" s="648"/>
      <c r="L55" s="648"/>
      <c r="M55" s="648"/>
      <c r="N55" s="648"/>
      <c r="O55" s="648"/>
      <c r="Q55" s="648"/>
      <c r="R55" s="648"/>
      <c r="S55" s="648"/>
      <c r="Y55" s="257"/>
      <c r="Z55" s="257"/>
      <c r="AA55" s="257"/>
      <c r="AB55" s="257"/>
      <c r="AC55" s="257"/>
      <c r="AD55" s="257"/>
      <c r="AE55" s="257"/>
      <c r="AF55" s="257"/>
      <c r="AG55" s="259"/>
      <c r="AH55" s="257"/>
    </row>
    <row r="56" spans="1:34" ht="16.5" customHeight="1" x14ac:dyDescent="0.3">
      <c r="A56" s="49"/>
      <c r="Y56" s="257"/>
      <c r="Z56" s="257"/>
      <c r="AA56" s="257"/>
      <c r="AB56" s="257"/>
      <c r="AC56" s="257"/>
      <c r="AD56" s="257"/>
      <c r="AE56" s="257"/>
      <c r="AF56" s="257"/>
      <c r="AG56" s="259"/>
      <c r="AH56" s="257"/>
    </row>
    <row r="57" spans="1:34" ht="16.5" customHeight="1" x14ac:dyDescent="0.25">
      <c r="AB57" s="257"/>
      <c r="AC57" s="257"/>
      <c r="AD57" s="257"/>
      <c r="AE57" s="257"/>
      <c r="AF57" s="257"/>
      <c r="AG57" s="259"/>
      <c r="AH57" s="257"/>
    </row>
    <row r="58" spans="1:34" ht="16.5" customHeight="1" x14ac:dyDescent="0.25">
      <c r="Y58" s="257"/>
      <c r="Z58" s="257"/>
      <c r="AA58" s="257"/>
      <c r="AB58" s="257"/>
      <c r="AC58" s="257"/>
      <c r="AD58" s="257"/>
      <c r="AE58" s="257"/>
      <c r="AF58" s="257"/>
      <c r="AG58" s="259"/>
      <c r="AH58" s="257"/>
    </row>
    <row r="59" spans="1:34" ht="16.5" customHeight="1" x14ac:dyDescent="0.3">
      <c r="A59" s="49"/>
      <c r="B59" s="49"/>
      <c r="C59" s="50"/>
      <c r="Y59" s="257"/>
      <c r="Z59" s="257"/>
      <c r="AA59" s="257"/>
      <c r="AB59" s="257"/>
      <c r="AC59" s="257"/>
      <c r="AD59" s="257"/>
      <c r="AE59" s="257"/>
      <c r="AF59" s="257"/>
      <c r="AG59" s="259"/>
      <c r="AH59" s="257"/>
    </row>
    <row r="60" spans="1:34" ht="27" customHeight="1" x14ac:dyDescent="0.25"/>
    <row r="61" spans="1:34" ht="3" customHeight="1" x14ac:dyDescent="0.3">
      <c r="B61" s="49"/>
      <c r="C61" s="50"/>
      <c r="Y61" s="257"/>
      <c r="Z61" s="257"/>
      <c r="AA61" s="257"/>
      <c r="AB61" s="257"/>
      <c r="AC61" s="257"/>
      <c r="AD61" s="257"/>
      <c r="AE61" s="257"/>
      <c r="AF61" s="257"/>
      <c r="AG61" s="259"/>
      <c r="AH61" s="257"/>
    </row>
    <row r="62" spans="1:34" ht="45.75" customHeight="1" x14ac:dyDescent="0.3">
      <c r="A62" s="49"/>
      <c r="B62" s="49"/>
      <c r="C62" s="50"/>
      <c r="Y62" s="257"/>
      <c r="Z62" s="257"/>
      <c r="AA62" s="257"/>
      <c r="AB62" s="257"/>
      <c r="AC62" s="257"/>
      <c r="AD62" s="257"/>
      <c r="AE62" s="257"/>
      <c r="AF62" s="257"/>
      <c r="AG62" s="257"/>
      <c r="AH62" s="257"/>
    </row>
    <row r="63" spans="1:34" ht="6.75" customHeight="1" x14ac:dyDescent="0.25">
      <c r="Y63" s="257"/>
      <c r="Z63" s="257"/>
      <c r="AA63" s="257"/>
      <c r="AB63" s="257"/>
      <c r="AC63" s="257"/>
      <c r="AD63" s="257"/>
      <c r="AE63" s="257"/>
      <c r="AF63" s="257"/>
      <c r="AG63" s="257"/>
      <c r="AH63" s="257"/>
    </row>
    <row r="64" spans="1:34" ht="22.5" customHeight="1" x14ac:dyDescent="0.25">
      <c r="Y64" s="257"/>
      <c r="Z64" s="257"/>
      <c r="AA64" s="257"/>
      <c r="AB64" s="257"/>
      <c r="AC64" s="257"/>
      <c r="AD64" s="257"/>
      <c r="AE64" s="257"/>
      <c r="AF64" s="257"/>
      <c r="AG64" s="257"/>
      <c r="AH64" s="257"/>
    </row>
    <row r="65" spans="1:34" ht="15" customHeight="1" x14ac:dyDescent="0.25"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</row>
    <row r="66" spans="1:34" ht="22.5" customHeight="1" x14ac:dyDescent="0.3">
      <c r="A66" s="49"/>
      <c r="B66" s="49"/>
      <c r="C66" s="50"/>
    </row>
    <row r="67" spans="1:34" ht="15.75" customHeight="1" x14ac:dyDescent="0.25"/>
    <row r="69" spans="1:34" ht="18.75" x14ac:dyDescent="0.3">
      <c r="A69" s="49"/>
      <c r="B69" s="49"/>
      <c r="C69" s="50"/>
    </row>
    <row r="71" spans="1:34" ht="18.75" x14ac:dyDescent="0.3">
      <c r="A71" s="49"/>
      <c r="B71" s="49"/>
      <c r="C71" s="50"/>
    </row>
    <row r="84" spans="1:228" s="17" customFormat="1" x14ac:dyDescent="0.25">
      <c r="A84" s="256"/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6"/>
      <c r="P84" s="256"/>
      <c r="Q84" s="256"/>
      <c r="R84" s="256"/>
      <c r="S84" s="256"/>
      <c r="T84" s="256"/>
      <c r="U84" s="256"/>
      <c r="V84" s="256"/>
      <c r="W84" s="256"/>
      <c r="X84" s="256"/>
      <c r="Y84" s="256"/>
      <c r="Z84" s="256"/>
      <c r="AA84" s="256"/>
      <c r="AB84" s="256"/>
      <c r="AC84" s="256"/>
      <c r="AD84" s="256"/>
      <c r="AE84" s="256"/>
      <c r="AF84" s="256"/>
      <c r="AG84" s="256"/>
      <c r="AH84" s="256"/>
      <c r="AI84" s="256"/>
      <c r="AJ84" s="256"/>
      <c r="AK84" s="256"/>
      <c r="AL84" s="256"/>
      <c r="AM84" s="256"/>
      <c r="AN84" s="256"/>
      <c r="AO84" s="256"/>
      <c r="AP84" s="256"/>
      <c r="AQ84" s="256"/>
      <c r="AR84" s="256"/>
      <c r="AS84" s="256"/>
      <c r="AT84" s="256"/>
      <c r="AU84" s="256"/>
      <c r="AV84" s="256"/>
      <c r="AW84" s="256"/>
      <c r="AX84" s="256"/>
      <c r="AY84" s="256"/>
      <c r="AZ84" s="256"/>
      <c r="BA84" s="256"/>
      <c r="BB84" s="256"/>
      <c r="BC84" s="256"/>
      <c r="BD84" s="256"/>
      <c r="BE84" s="256"/>
      <c r="BF84" s="256"/>
      <c r="BG84" s="256"/>
      <c r="BH84" s="256"/>
      <c r="BI84" s="256"/>
      <c r="BJ84" s="256"/>
      <c r="BK84" s="256"/>
      <c r="BL84" s="256"/>
      <c r="BM84" s="256"/>
      <c r="BN84" s="256"/>
      <c r="BO84" s="256"/>
      <c r="BP84" s="256"/>
      <c r="BQ84" s="256"/>
      <c r="BR84" s="256"/>
      <c r="BS84" s="256"/>
      <c r="BT84" s="256"/>
      <c r="BU84" s="256"/>
      <c r="BV84" s="256"/>
      <c r="BW84" s="256"/>
      <c r="BX84" s="256"/>
      <c r="BY84" s="256"/>
      <c r="BZ84" s="256"/>
      <c r="CA84" s="256"/>
      <c r="CB84" s="256"/>
      <c r="CC84" s="256"/>
      <c r="CD84" s="256"/>
      <c r="CE84" s="256"/>
      <c r="CF84" s="256"/>
      <c r="CG84" s="256"/>
      <c r="CH84" s="256"/>
      <c r="CI84" s="256"/>
      <c r="CJ84" s="256"/>
      <c r="CK84" s="256"/>
      <c r="CL84" s="256"/>
      <c r="CM84" s="256"/>
      <c r="CN84" s="256"/>
      <c r="CO84" s="256"/>
      <c r="CP84" s="256"/>
      <c r="CQ84" s="256"/>
      <c r="CR84" s="256"/>
      <c r="CS84" s="256"/>
      <c r="CT84" s="256"/>
      <c r="CU84" s="256"/>
      <c r="CV84" s="256"/>
      <c r="CW84" s="256"/>
      <c r="CX84" s="256"/>
      <c r="CY84" s="256"/>
      <c r="CZ84" s="256"/>
      <c r="DA84" s="256"/>
      <c r="DB84" s="256"/>
      <c r="DC84" s="256"/>
      <c r="DD84" s="256"/>
      <c r="DE84" s="256"/>
      <c r="DF84" s="256"/>
      <c r="DG84" s="256"/>
      <c r="DH84" s="256"/>
      <c r="DI84" s="256"/>
      <c r="DJ84" s="256"/>
      <c r="DK84" s="256"/>
      <c r="DL84" s="256"/>
      <c r="DM84" s="256"/>
      <c r="DN84" s="256"/>
      <c r="DO84" s="256"/>
      <c r="DP84" s="256"/>
      <c r="DQ84" s="256"/>
      <c r="DR84" s="256"/>
      <c r="DS84" s="256"/>
      <c r="DT84" s="256"/>
      <c r="DU84" s="256"/>
      <c r="DV84" s="256"/>
      <c r="DW84" s="256"/>
      <c r="DX84" s="256"/>
      <c r="DY84" s="256"/>
      <c r="DZ84" s="256"/>
      <c r="EA84" s="256"/>
      <c r="EB84" s="256"/>
      <c r="EC84" s="256"/>
      <c r="ED84" s="256"/>
      <c r="EE84" s="256"/>
      <c r="EF84" s="256"/>
      <c r="EG84" s="256"/>
      <c r="EH84" s="256"/>
      <c r="EI84" s="256"/>
      <c r="EJ84" s="256"/>
      <c r="EK84" s="256"/>
      <c r="EL84" s="256"/>
      <c r="EM84" s="256"/>
      <c r="EN84" s="256"/>
      <c r="EO84" s="256"/>
      <c r="EP84" s="256"/>
      <c r="EQ84" s="256"/>
      <c r="ER84" s="256"/>
      <c r="ES84" s="256"/>
      <c r="ET84" s="256"/>
      <c r="EU84" s="256"/>
      <c r="EV84" s="256"/>
      <c r="EW84" s="256"/>
      <c r="EX84" s="256"/>
      <c r="EY84" s="256"/>
      <c r="EZ84" s="256"/>
      <c r="FA84" s="256"/>
      <c r="FB84" s="256"/>
      <c r="FC84" s="256"/>
      <c r="FD84" s="256"/>
      <c r="FE84" s="256"/>
      <c r="FF84" s="256"/>
      <c r="FG84" s="256"/>
      <c r="FH84" s="256"/>
      <c r="FI84" s="256"/>
      <c r="FJ84" s="256"/>
      <c r="FK84" s="256"/>
      <c r="FL84" s="256"/>
      <c r="FM84" s="256"/>
      <c r="FN84" s="256"/>
      <c r="FO84" s="256"/>
      <c r="FP84" s="256"/>
      <c r="FQ84" s="256"/>
      <c r="FR84" s="256"/>
      <c r="FS84" s="256"/>
      <c r="FT84" s="256"/>
      <c r="FU84" s="256"/>
      <c r="FV84" s="256"/>
      <c r="FW84" s="256"/>
      <c r="FX84" s="256"/>
      <c r="FY84" s="256"/>
      <c r="FZ84" s="256"/>
      <c r="GA84" s="256"/>
      <c r="GB84" s="256"/>
      <c r="GC84" s="256"/>
      <c r="GD84" s="256"/>
      <c r="GE84" s="256"/>
      <c r="GF84" s="256"/>
      <c r="GG84" s="256"/>
      <c r="GH84" s="256"/>
      <c r="GI84" s="256"/>
      <c r="GJ84" s="256"/>
      <c r="GK84" s="256"/>
      <c r="GL84" s="256"/>
      <c r="GM84" s="256"/>
      <c r="GN84" s="256"/>
      <c r="GO84" s="256"/>
      <c r="GP84" s="256"/>
      <c r="GQ84" s="256"/>
      <c r="GR84" s="256"/>
      <c r="GS84" s="256"/>
      <c r="GT84" s="256"/>
      <c r="GU84" s="256"/>
      <c r="GV84" s="256"/>
      <c r="GW84" s="256"/>
      <c r="GX84" s="256"/>
      <c r="GY84" s="256"/>
      <c r="GZ84" s="256"/>
      <c r="HA84" s="256"/>
      <c r="HB84" s="256"/>
      <c r="HC84" s="256"/>
      <c r="HD84" s="256"/>
      <c r="HE84" s="256"/>
      <c r="HF84" s="256"/>
      <c r="HG84" s="256"/>
      <c r="HH84" s="256"/>
      <c r="HI84" s="256"/>
      <c r="HJ84" s="256"/>
      <c r="HK84" s="256"/>
      <c r="HL84" s="256"/>
      <c r="HM84" s="256"/>
      <c r="HN84" s="256"/>
      <c r="HO84" s="256"/>
      <c r="HP84" s="256"/>
      <c r="HQ84" s="256"/>
      <c r="HR84" s="256"/>
      <c r="HS84" s="256"/>
      <c r="HT84" s="256"/>
    </row>
  </sheetData>
  <mergeCells count="180">
    <mergeCell ref="A30:C30"/>
    <mergeCell ref="D30:G30"/>
    <mergeCell ref="H30:K30"/>
    <mergeCell ref="L30:O30"/>
    <mergeCell ref="P30:S30"/>
    <mergeCell ref="A44:C44"/>
    <mergeCell ref="D44:G44"/>
    <mergeCell ref="H44:K44"/>
    <mergeCell ref="L44:O44"/>
    <mergeCell ref="P44:S44"/>
    <mergeCell ref="D42:G42"/>
    <mergeCell ref="H42:K42"/>
    <mergeCell ref="L42:O42"/>
    <mergeCell ref="P42:S42"/>
    <mergeCell ref="A42:C42"/>
    <mergeCell ref="P35:S35"/>
    <mergeCell ref="A38:C38"/>
    <mergeCell ref="D38:G38"/>
    <mergeCell ref="A34:C35"/>
    <mergeCell ref="D34:G35"/>
    <mergeCell ref="H34:S34"/>
    <mergeCell ref="H29:K29"/>
    <mergeCell ref="L29:O29"/>
    <mergeCell ref="P29:S29"/>
    <mergeCell ref="A25:C25"/>
    <mergeCell ref="D25:G25"/>
    <mergeCell ref="H25:K25"/>
    <mergeCell ref="L25:O25"/>
    <mergeCell ref="P25:S25"/>
    <mergeCell ref="A26:C26"/>
    <mergeCell ref="D26:G26"/>
    <mergeCell ref="H26:K26"/>
    <mergeCell ref="L26:O26"/>
    <mergeCell ref="P26:S26"/>
    <mergeCell ref="A45:C45"/>
    <mergeCell ref="D45:G45"/>
    <mergeCell ref="H45:K45"/>
    <mergeCell ref="L45:O45"/>
    <mergeCell ref="P45:S45"/>
    <mergeCell ref="O51:S51"/>
    <mergeCell ref="A36:C36"/>
    <mergeCell ref="D36:G36"/>
    <mergeCell ref="A39:C39"/>
    <mergeCell ref="D39:G39"/>
    <mergeCell ref="A41:C41"/>
    <mergeCell ref="D41:G41"/>
    <mergeCell ref="H41:K41"/>
    <mergeCell ref="L41:O41"/>
    <mergeCell ref="A40:C40"/>
    <mergeCell ref="D40:G40"/>
    <mergeCell ref="H40:K40"/>
    <mergeCell ref="L40:O40"/>
    <mergeCell ref="P40:S40"/>
    <mergeCell ref="A48:S48"/>
    <mergeCell ref="D37:G37"/>
    <mergeCell ref="A47:S47"/>
    <mergeCell ref="P39:S39"/>
    <mergeCell ref="A28:C28"/>
    <mergeCell ref="A43:C43"/>
    <mergeCell ref="D43:G43"/>
    <mergeCell ref="H43:K43"/>
    <mergeCell ref="L43:O43"/>
    <mergeCell ref="P43:S43"/>
    <mergeCell ref="L35:O35"/>
    <mergeCell ref="H35:K35"/>
    <mergeCell ref="P36:S36"/>
    <mergeCell ref="L36:O36"/>
    <mergeCell ref="H36:K36"/>
    <mergeCell ref="H38:K38"/>
    <mergeCell ref="L38:O38"/>
    <mergeCell ref="P38:S38"/>
    <mergeCell ref="A37:C37"/>
    <mergeCell ref="H37:S37"/>
    <mergeCell ref="H39:K39"/>
    <mergeCell ref="L39:O39"/>
    <mergeCell ref="D28:G28"/>
    <mergeCell ref="H28:K28"/>
    <mergeCell ref="L28:O28"/>
    <mergeCell ref="P28:S28"/>
    <mergeCell ref="A29:C29"/>
    <mergeCell ref="D29:G29"/>
    <mergeCell ref="A17:C17"/>
    <mergeCell ref="D17:G17"/>
    <mergeCell ref="H17:K17"/>
    <mergeCell ref="L17:O17"/>
    <mergeCell ref="D27:G27"/>
    <mergeCell ref="H27:K27"/>
    <mergeCell ref="L27:O27"/>
    <mergeCell ref="P27:S27"/>
    <mergeCell ref="H23:S23"/>
    <mergeCell ref="H24:K24"/>
    <mergeCell ref="A27:C27"/>
    <mergeCell ref="A15:C15"/>
    <mergeCell ref="D15:G15"/>
    <mergeCell ref="H15:K15"/>
    <mergeCell ref="L15:O15"/>
    <mergeCell ref="A16:C16"/>
    <mergeCell ref="D16:G16"/>
    <mergeCell ref="H16:K16"/>
    <mergeCell ref="L16:O16"/>
    <mergeCell ref="P16:S16"/>
    <mergeCell ref="A1:U1"/>
    <mergeCell ref="A3:E3"/>
    <mergeCell ref="F3:G3"/>
    <mergeCell ref="A5:E5"/>
    <mergeCell ref="F5:G5"/>
    <mergeCell ref="A4:E4"/>
    <mergeCell ref="F4:G4"/>
    <mergeCell ref="Q3:S3"/>
    <mergeCell ref="Q4:S4"/>
    <mergeCell ref="Q5:S5"/>
    <mergeCell ref="H3:J3"/>
    <mergeCell ref="H4:J4"/>
    <mergeCell ref="H5:J5"/>
    <mergeCell ref="N3:P3"/>
    <mergeCell ref="N4:P4"/>
    <mergeCell ref="N5:P5"/>
    <mergeCell ref="K3:M3"/>
    <mergeCell ref="K4:M4"/>
    <mergeCell ref="K5:M5"/>
    <mergeCell ref="Q6:S6"/>
    <mergeCell ref="Q7:S7"/>
    <mergeCell ref="Q8:S8"/>
    <mergeCell ref="N6:P6"/>
    <mergeCell ref="N7:P7"/>
    <mergeCell ref="N8:P8"/>
    <mergeCell ref="H6:J6"/>
    <mergeCell ref="H7:J7"/>
    <mergeCell ref="H8:J8"/>
    <mergeCell ref="K6:M6"/>
    <mergeCell ref="K7:M7"/>
    <mergeCell ref="K8:M8"/>
    <mergeCell ref="A9:S9"/>
    <mergeCell ref="F7:G7"/>
    <mergeCell ref="A10:S10"/>
    <mergeCell ref="A8:E8"/>
    <mergeCell ref="F8:G8"/>
    <mergeCell ref="A11:S11"/>
    <mergeCell ref="L24:O24"/>
    <mergeCell ref="P24:S24"/>
    <mergeCell ref="A24:C24"/>
    <mergeCell ref="D24:G24"/>
    <mergeCell ref="P22:S22"/>
    <mergeCell ref="L22:O22"/>
    <mergeCell ref="H22:K22"/>
    <mergeCell ref="D23:G23"/>
    <mergeCell ref="P17:S17"/>
    <mergeCell ref="P15:S15"/>
    <mergeCell ref="L21:O21"/>
    <mergeCell ref="H21:K21"/>
    <mergeCell ref="A18:S18"/>
    <mergeCell ref="A19:S19"/>
    <mergeCell ref="A20:C21"/>
    <mergeCell ref="D20:G21"/>
    <mergeCell ref="H20:S20"/>
    <mergeCell ref="P21:S21"/>
    <mergeCell ref="A6:E6"/>
    <mergeCell ref="F6:G6"/>
    <mergeCell ref="A7:E7"/>
    <mergeCell ref="P41:S41"/>
    <mergeCell ref="A31:C31"/>
    <mergeCell ref="D31:G31"/>
    <mergeCell ref="H31:K31"/>
    <mergeCell ref="L31:O31"/>
    <mergeCell ref="P31:S31"/>
    <mergeCell ref="A12:S12"/>
    <mergeCell ref="D13:G13"/>
    <mergeCell ref="H13:K13"/>
    <mergeCell ref="L13:O13"/>
    <mergeCell ref="P13:S13"/>
    <mergeCell ref="H14:K14"/>
    <mergeCell ref="L14:O14"/>
    <mergeCell ref="P14:S14"/>
    <mergeCell ref="A22:C22"/>
    <mergeCell ref="D22:G22"/>
    <mergeCell ref="A23:C23"/>
    <mergeCell ref="A33:S33"/>
    <mergeCell ref="A14:C14"/>
    <mergeCell ref="D14:G14"/>
    <mergeCell ref="A13:C13"/>
  </mergeCells>
  <printOptions horizontalCentered="1" verticalCentered="1"/>
  <pageMargins left="0.19685039370078741" right="0.19685039370078741" top="0.39370078740157483" bottom="0.39370078740157483" header="0.15748031496062992" footer="0.15748031496062992"/>
  <pageSetup paperSize="9" scale="75" fitToHeight="2" orientation="portrait" r:id="rId1"/>
  <headerFooter alignWithMargins="0">
    <oddFooter xml:space="preserve">&amp;C19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37"/>
  <sheetViews>
    <sheetView tabSelected="1" view="pageBreakPreview" zoomScale="78" zoomScaleNormal="62" zoomScaleSheetLayoutView="78" workbookViewId="0">
      <selection activeCell="G26" sqref="G26"/>
    </sheetView>
  </sheetViews>
  <sheetFormatPr defaultRowHeight="12.75" x14ac:dyDescent="0.2"/>
  <cols>
    <col min="1" max="1" width="42.140625" style="2" customWidth="1"/>
    <col min="2" max="2" width="7.7109375" style="2" bestFit="1" customWidth="1"/>
    <col min="3" max="3" width="21.42578125" style="23" customWidth="1"/>
    <col min="4" max="4" width="21.85546875" style="23" customWidth="1"/>
    <col min="5" max="5" width="22" style="23" customWidth="1"/>
    <col min="6" max="6" width="18.5703125" style="23" customWidth="1"/>
    <col min="7" max="7" width="14.85546875" style="23" customWidth="1"/>
    <col min="8" max="8" width="14.85546875" style="2" bestFit="1" customWidth="1"/>
    <col min="9" max="10" width="17.85546875" style="2" customWidth="1"/>
    <col min="11" max="259" width="9.140625" style="2"/>
    <col min="260" max="260" width="42.140625" style="2" bestFit="1" customWidth="1"/>
    <col min="261" max="261" width="7.7109375" style="2" bestFit="1" customWidth="1"/>
    <col min="262" max="262" width="14.85546875" style="2" bestFit="1" customWidth="1"/>
    <col min="263" max="263" width="14.85546875" style="2" customWidth="1"/>
    <col min="264" max="264" width="14.85546875" style="2" bestFit="1" customWidth="1"/>
    <col min="265" max="266" width="17.85546875" style="2" customWidth="1"/>
    <col min="267" max="515" width="9.140625" style="2"/>
    <col min="516" max="516" width="42.140625" style="2" bestFit="1" customWidth="1"/>
    <col min="517" max="517" width="7.7109375" style="2" bestFit="1" customWidth="1"/>
    <col min="518" max="518" width="14.85546875" style="2" bestFit="1" customWidth="1"/>
    <col min="519" max="519" width="14.85546875" style="2" customWidth="1"/>
    <col min="520" max="520" width="14.85546875" style="2" bestFit="1" customWidth="1"/>
    <col min="521" max="522" width="17.85546875" style="2" customWidth="1"/>
    <col min="523" max="771" width="9.140625" style="2"/>
    <col min="772" max="772" width="42.140625" style="2" bestFit="1" customWidth="1"/>
    <col min="773" max="773" width="7.7109375" style="2" bestFit="1" customWidth="1"/>
    <col min="774" max="774" width="14.85546875" style="2" bestFit="1" customWidth="1"/>
    <col min="775" max="775" width="14.85546875" style="2" customWidth="1"/>
    <col min="776" max="776" width="14.85546875" style="2" bestFit="1" customWidth="1"/>
    <col min="777" max="778" width="17.85546875" style="2" customWidth="1"/>
    <col min="779" max="1027" width="9.140625" style="2"/>
    <col min="1028" max="1028" width="42.140625" style="2" bestFit="1" customWidth="1"/>
    <col min="1029" max="1029" width="7.7109375" style="2" bestFit="1" customWidth="1"/>
    <col min="1030" max="1030" width="14.85546875" style="2" bestFit="1" customWidth="1"/>
    <col min="1031" max="1031" width="14.85546875" style="2" customWidth="1"/>
    <col min="1032" max="1032" width="14.85546875" style="2" bestFit="1" customWidth="1"/>
    <col min="1033" max="1034" width="17.85546875" style="2" customWidth="1"/>
    <col min="1035" max="1283" width="9.140625" style="2"/>
    <col min="1284" max="1284" width="42.140625" style="2" bestFit="1" customWidth="1"/>
    <col min="1285" max="1285" width="7.7109375" style="2" bestFit="1" customWidth="1"/>
    <col min="1286" max="1286" width="14.85546875" style="2" bestFit="1" customWidth="1"/>
    <col min="1287" max="1287" width="14.85546875" style="2" customWidth="1"/>
    <col min="1288" max="1288" width="14.85546875" style="2" bestFit="1" customWidth="1"/>
    <col min="1289" max="1290" width="17.85546875" style="2" customWidth="1"/>
    <col min="1291" max="1539" width="9.140625" style="2"/>
    <col min="1540" max="1540" width="42.140625" style="2" bestFit="1" customWidth="1"/>
    <col min="1541" max="1541" width="7.7109375" style="2" bestFit="1" customWidth="1"/>
    <col min="1542" max="1542" width="14.85546875" style="2" bestFit="1" customWidth="1"/>
    <col min="1543" max="1543" width="14.85546875" style="2" customWidth="1"/>
    <col min="1544" max="1544" width="14.85546875" style="2" bestFit="1" customWidth="1"/>
    <col min="1545" max="1546" width="17.85546875" style="2" customWidth="1"/>
    <col min="1547" max="1795" width="9.140625" style="2"/>
    <col min="1796" max="1796" width="42.140625" style="2" bestFit="1" customWidth="1"/>
    <col min="1797" max="1797" width="7.7109375" style="2" bestFit="1" customWidth="1"/>
    <col min="1798" max="1798" width="14.85546875" style="2" bestFit="1" customWidth="1"/>
    <col min="1799" max="1799" width="14.85546875" style="2" customWidth="1"/>
    <col min="1800" max="1800" width="14.85546875" style="2" bestFit="1" customWidth="1"/>
    <col min="1801" max="1802" width="17.85546875" style="2" customWidth="1"/>
    <col min="1803" max="2051" width="9.140625" style="2"/>
    <col min="2052" max="2052" width="42.140625" style="2" bestFit="1" customWidth="1"/>
    <col min="2053" max="2053" width="7.7109375" style="2" bestFit="1" customWidth="1"/>
    <col min="2054" max="2054" width="14.85546875" style="2" bestFit="1" customWidth="1"/>
    <col min="2055" max="2055" width="14.85546875" style="2" customWidth="1"/>
    <col min="2056" max="2056" width="14.85546875" style="2" bestFit="1" customWidth="1"/>
    <col min="2057" max="2058" width="17.85546875" style="2" customWidth="1"/>
    <col min="2059" max="2307" width="9.140625" style="2"/>
    <col min="2308" max="2308" width="42.140625" style="2" bestFit="1" customWidth="1"/>
    <col min="2309" max="2309" width="7.7109375" style="2" bestFit="1" customWidth="1"/>
    <col min="2310" max="2310" width="14.85546875" style="2" bestFit="1" customWidth="1"/>
    <col min="2311" max="2311" width="14.85546875" style="2" customWidth="1"/>
    <col min="2312" max="2312" width="14.85546875" style="2" bestFit="1" customWidth="1"/>
    <col min="2313" max="2314" width="17.85546875" style="2" customWidth="1"/>
    <col min="2315" max="2563" width="9.140625" style="2"/>
    <col min="2564" max="2564" width="42.140625" style="2" bestFit="1" customWidth="1"/>
    <col min="2565" max="2565" width="7.7109375" style="2" bestFit="1" customWidth="1"/>
    <col min="2566" max="2566" width="14.85546875" style="2" bestFit="1" customWidth="1"/>
    <col min="2567" max="2567" width="14.85546875" style="2" customWidth="1"/>
    <col min="2568" max="2568" width="14.85546875" style="2" bestFit="1" customWidth="1"/>
    <col min="2569" max="2570" width="17.85546875" style="2" customWidth="1"/>
    <col min="2571" max="2819" width="9.140625" style="2"/>
    <col min="2820" max="2820" width="42.140625" style="2" bestFit="1" customWidth="1"/>
    <col min="2821" max="2821" width="7.7109375" style="2" bestFit="1" customWidth="1"/>
    <col min="2822" max="2822" width="14.85546875" style="2" bestFit="1" customWidth="1"/>
    <col min="2823" max="2823" width="14.85546875" style="2" customWidth="1"/>
    <col min="2824" max="2824" width="14.85546875" style="2" bestFit="1" customWidth="1"/>
    <col min="2825" max="2826" width="17.85546875" style="2" customWidth="1"/>
    <col min="2827" max="3075" width="9.140625" style="2"/>
    <col min="3076" max="3076" width="42.140625" style="2" bestFit="1" customWidth="1"/>
    <col min="3077" max="3077" width="7.7109375" style="2" bestFit="1" customWidth="1"/>
    <col min="3078" max="3078" width="14.85546875" style="2" bestFit="1" customWidth="1"/>
    <col min="3079" max="3079" width="14.85546875" style="2" customWidth="1"/>
    <col min="3080" max="3080" width="14.85546875" style="2" bestFit="1" customWidth="1"/>
    <col min="3081" max="3082" width="17.85546875" style="2" customWidth="1"/>
    <col min="3083" max="3331" width="9.140625" style="2"/>
    <col min="3332" max="3332" width="42.140625" style="2" bestFit="1" customWidth="1"/>
    <col min="3333" max="3333" width="7.7109375" style="2" bestFit="1" customWidth="1"/>
    <col min="3334" max="3334" width="14.85546875" style="2" bestFit="1" customWidth="1"/>
    <col min="3335" max="3335" width="14.85546875" style="2" customWidth="1"/>
    <col min="3336" max="3336" width="14.85546875" style="2" bestFit="1" customWidth="1"/>
    <col min="3337" max="3338" width="17.85546875" style="2" customWidth="1"/>
    <col min="3339" max="3587" width="9.140625" style="2"/>
    <col min="3588" max="3588" width="42.140625" style="2" bestFit="1" customWidth="1"/>
    <col min="3589" max="3589" width="7.7109375" style="2" bestFit="1" customWidth="1"/>
    <col min="3590" max="3590" width="14.85546875" style="2" bestFit="1" customWidth="1"/>
    <col min="3591" max="3591" width="14.85546875" style="2" customWidth="1"/>
    <col min="3592" max="3592" width="14.85546875" style="2" bestFit="1" customWidth="1"/>
    <col min="3593" max="3594" width="17.85546875" style="2" customWidth="1"/>
    <col min="3595" max="3843" width="9.140625" style="2"/>
    <col min="3844" max="3844" width="42.140625" style="2" bestFit="1" customWidth="1"/>
    <col min="3845" max="3845" width="7.7109375" style="2" bestFit="1" customWidth="1"/>
    <col min="3846" max="3846" width="14.85546875" style="2" bestFit="1" customWidth="1"/>
    <col min="3847" max="3847" width="14.85546875" style="2" customWidth="1"/>
    <col min="3848" max="3848" width="14.85546875" style="2" bestFit="1" customWidth="1"/>
    <col min="3849" max="3850" width="17.85546875" style="2" customWidth="1"/>
    <col min="3851" max="4099" width="9.140625" style="2"/>
    <col min="4100" max="4100" width="42.140625" style="2" bestFit="1" customWidth="1"/>
    <col min="4101" max="4101" width="7.7109375" style="2" bestFit="1" customWidth="1"/>
    <col min="4102" max="4102" width="14.85546875" style="2" bestFit="1" customWidth="1"/>
    <col min="4103" max="4103" width="14.85546875" style="2" customWidth="1"/>
    <col min="4104" max="4104" width="14.85546875" style="2" bestFit="1" customWidth="1"/>
    <col min="4105" max="4106" width="17.85546875" style="2" customWidth="1"/>
    <col min="4107" max="4355" width="9.140625" style="2"/>
    <col min="4356" max="4356" width="42.140625" style="2" bestFit="1" customWidth="1"/>
    <col min="4357" max="4357" width="7.7109375" style="2" bestFit="1" customWidth="1"/>
    <col min="4358" max="4358" width="14.85546875" style="2" bestFit="1" customWidth="1"/>
    <col min="4359" max="4359" width="14.85546875" style="2" customWidth="1"/>
    <col min="4360" max="4360" width="14.85546875" style="2" bestFit="1" customWidth="1"/>
    <col min="4361" max="4362" width="17.85546875" style="2" customWidth="1"/>
    <col min="4363" max="4611" width="9.140625" style="2"/>
    <col min="4612" max="4612" width="42.140625" style="2" bestFit="1" customWidth="1"/>
    <col min="4613" max="4613" width="7.7109375" style="2" bestFit="1" customWidth="1"/>
    <col min="4614" max="4614" width="14.85546875" style="2" bestFit="1" customWidth="1"/>
    <col min="4615" max="4615" width="14.85546875" style="2" customWidth="1"/>
    <col min="4616" max="4616" width="14.85546875" style="2" bestFit="1" customWidth="1"/>
    <col min="4617" max="4618" width="17.85546875" style="2" customWidth="1"/>
    <col min="4619" max="4867" width="9.140625" style="2"/>
    <col min="4868" max="4868" width="42.140625" style="2" bestFit="1" customWidth="1"/>
    <col min="4869" max="4869" width="7.7109375" style="2" bestFit="1" customWidth="1"/>
    <col min="4870" max="4870" width="14.85546875" style="2" bestFit="1" customWidth="1"/>
    <col min="4871" max="4871" width="14.85546875" style="2" customWidth="1"/>
    <col min="4872" max="4872" width="14.85546875" style="2" bestFit="1" customWidth="1"/>
    <col min="4873" max="4874" width="17.85546875" style="2" customWidth="1"/>
    <col min="4875" max="5123" width="9.140625" style="2"/>
    <col min="5124" max="5124" width="42.140625" style="2" bestFit="1" customWidth="1"/>
    <col min="5125" max="5125" width="7.7109375" style="2" bestFit="1" customWidth="1"/>
    <col min="5126" max="5126" width="14.85546875" style="2" bestFit="1" customWidth="1"/>
    <col min="5127" max="5127" width="14.85546875" style="2" customWidth="1"/>
    <col min="5128" max="5128" width="14.85546875" style="2" bestFit="1" customWidth="1"/>
    <col min="5129" max="5130" width="17.85546875" style="2" customWidth="1"/>
    <col min="5131" max="5379" width="9.140625" style="2"/>
    <col min="5380" max="5380" width="42.140625" style="2" bestFit="1" customWidth="1"/>
    <col min="5381" max="5381" width="7.7109375" style="2" bestFit="1" customWidth="1"/>
    <col min="5382" max="5382" width="14.85546875" style="2" bestFit="1" customWidth="1"/>
    <col min="5383" max="5383" width="14.85546875" style="2" customWidth="1"/>
    <col min="5384" max="5384" width="14.85546875" style="2" bestFit="1" customWidth="1"/>
    <col min="5385" max="5386" width="17.85546875" style="2" customWidth="1"/>
    <col min="5387" max="5635" width="9.140625" style="2"/>
    <col min="5636" max="5636" width="42.140625" style="2" bestFit="1" customWidth="1"/>
    <col min="5637" max="5637" width="7.7109375" style="2" bestFit="1" customWidth="1"/>
    <col min="5638" max="5638" width="14.85546875" style="2" bestFit="1" customWidth="1"/>
    <col min="5639" max="5639" width="14.85546875" style="2" customWidth="1"/>
    <col min="5640" max="5640" width="14.85546875" style="2" bestFit="1" customWidth="1"/>
    <col min="5641" max="5642" width="17.85546875" style="2" customWidth="1"/>
    <col min="5643" max="5891" width="9.140625" style="2"/>
    <col min="5892" max="5892" width="42.140625" style="2" bestFit="1" customWidth="1"/>
    <col min="5893" max="5893" width="7.7109375" style="2" bestFit="1" customWidth="1"/>
    <col min="5894" max="5894" width="14.85546875" style="2" bestFit="1" customWidth="1"/>
    <col min="5895" max="5895" width="14.85546875" style="2" customWidth="1"/>
    <col min="5896" max="5896" width="14.85546875" style="2" bestFit="1" customWidth="1"/>
    <col min="5897" max="5898" width="17.85546875" style="2" customWidth="1"/>
    <col min="5899" max="6147" width="9.140625" style="2"/>
    <col min="6148" max="6148" width="42.140625" style="2" bestFit="1" customWidth="1"/>
    <col min="6149" max="6149" width="7.7109375" style="2" bestFit="1" customWidth="1"/>
    <col min="6150" max="6150" width="14.85546875" style="2" bestFit="1" customWidth="1"/>
    <col min="6151" max="6151" width="14.85546875" style="2" customWidth="1"/>
    <col min="6152" max="6152" width="14.85546875" style="2" bestFit="1" customWidth="1"/>
    <col min="6153" max="6154" width="17.85546875" style="2" customWidth="1"/>
    <col min="6155" max="6403" width="9.140625" style="2"/>
    <col min="6404" max="6404" width="42.140625" style="2" bestFit="1" customWidth="1"/>
    <col min="6405" max="6405" width="7.7109375" style="2" bestFit="1" customWidth="1"/>
    <col min="6406" max="6406" width="14.85546875" style="2" bestFit="1" customWidth="1"/>
    <col min="6407" max="6407" width="14.85546875" style="2" customWidth="1"/>
    <col min="6408" max="6408" width="14.85546875" style="2" bestFit="1" customWidth="1"/>
    <col min="6409" max="6410" width="17.85546875" style="2" customWidth="1"/>
    <col min="6411" max="6659" width="9.140625" style="2"/>
    <col min="6660" max="6660" width="42.140625" style="2" bestFit="1" customWidth="1"/>
    <col min="6661" max="6661" width="7.7109375" style="2" bestFit="1" customWidth="1"/>
    <col min="6662" max="6662" width="14.85546875" style="2" bestFit="1" customWidth="1"/>
    <col min="6663" max="6663" width="14.85546875" style="2" customWidth="1"/>
    <col min="6664" max="6664" width="14.85546875" style="2" bestFit="1" customWidth="1"/>
    <col min="6665" max="6666" width="17.85546875" style="2" customWidth="1"/>
    <col min="6667" max="6915" width="9.140625" style="2"/>
    <col min="6916" max="6916" width="42.140625" style="2" bestFit="1" customWidth="1"/>
    <col min="6917" max="6917" width="7.7109375" style="2" bestFit="1" customWidth="1"/>
    <col min="6918" max="6918" width="14.85546875" style="2" bestFit="1" customWidth="1"/>
    <col min="6919" max="6919" width="14.85546875" style="2" customWidth="1"/>
    <col min="6920" max="6920" width="14.85546875" style="2" bestFit="1" customWidth="1"/>
    <col min="6921" max="6922" width="17.85546875" style="2" customWidth="1"/>
    <col min="6923" max="7171" width="9.140625" style="2"/>
    <col min="7172" max="7172" width="42.140625" style="2" bestFit="1" customWidth="1"/>
    <col min="7173" max="7173" width="7.7109375" style="2" bestFit="1" customWidth="1"/>
    <col min="7174" max="7174" width="14.85546875" style="2" bestFit="1" customWidth="1"/>
    <col min="7175" max="7175" width="14.85546875" style="2" customWidth="1"/>
    <col min="7176" max="7176" width="14.85546875" style="2" bestFit="1" customWidth="1"/>
    <col min="7177" max="7178" width="17.85546875" style="2" customWidth="1"/>
    <col min="7179" max="7427" width="9.140625" style="2"/>
    <col min="7428" max="7428" width="42.140625" style="2" bestFit="1" customWidth="1"/>
    <col min="7429" max="7429" width="7.7109375" style="2" bestFit="1" customWidth="1"/>
    <col min="7430" max="7430" width="14.85546875" style="2" bestFit="1" customWidth="1"/>
    <col min="7431" max="7431" width="14.85546875" style="2" customWidth="1"/>
    <col min="7432" max="7432" width="14.85546875" style="2" bestFit="1" customWidth="1"/>
    <col min="7433" max="7434" width="17.85546875" style="2" customWidth="1"/>
    <col min="7435" max="7683" width="9.140625" style="2"/>
    <col min="7684" max="7684" width="42.140625" style="2" bestFit="1" customWidth="1"/>
    <col min="7685" max="7685" width="7.7109375" style="2" bestFit="1" customWidth="1"/>
    <col min="7686" max="7686" width="14.85546875" style="2" bestFit="1" customWidth="1"/>
    <col min="7687" max="7687" width="14.85546875" style="2" customWidth="1"/>
    <col min="7688" max="7688" width="14.85546875" style="2" bestFit="1" customWidth="1"/>
    <col min="7689" max="7690" width="17.85546875" style="2" customWidth="1"/>
    <col min="7691" max="7939" width="9.140625" style="2"/>
    <col min="7940" max="7940" width="42.140625" style="2" bestFit="1" customWidth="1"/>
    <col min="7941" max="7941" width="7.7109375" style="2" bestFit="1" customWidth="1"/>
    <col min="7942" max="7942" width="14.85546875" style="2" bestFit="1" customWidth="1"/>
    <col min="7943" max="7943" width="14.85546875" style="2" customWidth="1"/>
    <col min="7944" max="7944" width="14.85546875" style="2" bestFit="1" customWidth="1"/>
    <col min="7945" max="7946" width="17.85546875" style="2" customWidth="1"/>
    <col min="7947" max="8195" width="9.140625" style="2"/>
    <col min="8196" max="8196" width="42.140625" style="2" bestFit="1" customWidth="1"/>
    <col min="8197" max="8197" width="7.7109375" style="2" bestFit="1" customWidth="1"/>
    <col min="8198" max="8198" width="14.85546875" style="2" bestFit="1" customWidth="1"/>
    <col min="8199" max="8199" width="14.85546875" style="2" customWidth="1"/>
    <col min="8200" max="8200" width="14.85546875" style="2" bestFit="1" customWidth="1"/>
    <col min="8201" max="8202" width="17.85546875" style="2" customWidth="1"/>
    <col min="8203" max="8451" width="9.140625" style="2"/>
    <col min="8452" max="8452" width="42.140625" style="2" bestFit="1" customWidth="1"/>
    <col min="8453" max="8453" width="7.7109375" style="2" bestFit="1" customWidth="1"/>
    <col min="8454" max="8454" width="14.85546875" style="2" bestFit="1" customWidth="1"/>
    <col min="8455" max="8455" width="14.85546875" style="2" customWidth="1"/>
    <col min="8456" max="8456" width="14.85546875" style="2" bestFit="1" customWidth="1"/>
    <col min="8457" max="8458" width="17.85546875" style="2" customWidth="1"/>
    <col min="8459" max="8707" width="9.140625" style="2"/>
    <col min="8708" max="8708" width="42.140625" style="2" bestFit="1" customWidth="1"/>
    <col min="8709" max="8709" width="7.7109375" style="2" bestFit="1" customWidth="1"/>
    <col min="8710" max="8710" width="14.85546875" style="2" bestFit="1" customWidth="1"/>
    <col min="8711" max="8711" width="14.85546875" style="2" customWidth="1"/>
    <col min="8712" max="8712" width="14.85546875" style="2" bestFit="1" customWidth="1"/>
    <col min="8713" max="8714" width="17.85546875" style="2" customWidth="1"/>
    <col min="8715" max="8963" width="9.140625" style="2"/>
    <col min="8964" max="8964" width="42.140625" style="2" bestFit="1" customWidth="1"/>
    <col min="8965" max="8965" width="7.7109375" style="2" bestFit="1" customWidth="1"/>
    <col min="8966" max="8966" width="14.85546875" style="2" bestFit="1" customWidth="1"/>
    <col min="8967" max="8967" width="14.85546875" style="2" customWidth="1"/>
    <col min="8968" max="8968" width="14.85546875" style="2" bestFit="1" customWidth="1"/>
    <col min="8969" max="8970" width="17.85546875" style="2" customWidth="1"/>
    <col min="8971" max="9219" width="9.140625" style="2"/>
    <col min="9220" max="9220" width="42.140625" style="2" bestFit="1" customWidth="1"/>
    <col min="9221" max="9221" width="7.7109375" style="2" bestFit="1" customWidth="1"/>
    <col min="9222" max="9222" width="14.85546875" style="2" bestFit="1" customWidth="1"/>
    <col min="9223" max="9223" width="14.85546875" style="2" customWidth="1"/>
    <col min="9224" max="9224" width="14.85546875" style="2" bestFit="1" customWidth="1"/>
    <col min="9225" max="9226" width="17.85546875" style="2" customWidth="1"/>
    <col min="9227" max="9475" width="9.140625" style="2"/>
    <col min="9476" max="9476" width="42.140625" style="2" bestFit="1" customWidth="1"/>
    <col min="9477" max="9477" width="7.7109375" style="2" bestFit="1" customWidth="1"/>
    <col min="9478" max="9478" width="14.85546875" style="2" bestFit="1" customWidth="1"/>
    <col min="9479" max="9479" width="14.85546875" style="2" customWidth="1"/>
    <col min="9480" max="9480" width="14.85546875" style="2" bestFit="1" customWidth="1"/>
    <col min="9481" max="9482" width="17.85546875" style="2" customWidth="1"/>
    <col min="9483" max="9731" width="9.140625" style="2"/>
    <col min="9732" max="9732" width="42.140625" style="2" bestFit="1" customWidth="1"/>
    <col min="9733" max="9733" width="7.7109375" style="2" bestFit="1" customWidth="1"/>
    <col min="9734" max="9734" width="14.85546875" style="2" bestFit="1" customWidth="1"/>
    <col min="9735" max="9735" width="14.85546875" style="2" customWidth="1"/>
    <col min="9736" max="9736" width="14.85546875" style="2" bestFit="1" customWidth="1"/>
    <col min="9737" max="9738" width="17.85546875" style="2" customWidth="1"/>
    <col min="9739" max="9987" width="9.140625" style="2"/>
    <col min="9988" max="9988" width="42.140625" style="2" bestFit="1" customWidth="1"/>
    <col min="9989" max="9989" width="7.7109375" style="2" bestFit="1" customWidth="1"/>
    <col min="9990" max="9990" width="14.85546875" style="2" bestFit="1" customWidth="1"/>
    <col min="9991" max="9991" width="14.85546875" style="2" customWidth="1"/>
    <col min="9992" max="9992" width="14.85546875" style="2" bestFit="1" customWidth="1"/>
    <col min="9993" max="9994" width="17.85546875" style="2" customWidth="1"/>
    <col min="9995" max="10243" width="9.140625" style="2"/>
    <col min="10244" max="10244" width="42.140625" style="2" bestFit="1" customWidth="1"/>
    <col min="10245" max="10245" width="7.7109375" style="2" bestFit="1" customWidth="1"/>
    <col min="10246" max="10246" width="14.85546875" style="2" bestFit="1" customWidth="1"/>
    <col min="10247" max="10247" width="14.85546875" style="2" customWidth="1"/>
    <col min="10248" max="10248" width="14.85546875" style="2" bestFit="1" customWidth="1"/>
    <col min="10249" max="10250" width="17.85546875" style="2" customWidth="1"/>
    <col min="10251" max="10499" width="9.140625" style="2"/>
    <col min="10500" max="10500" width="42.140625" style="2" bestFit="1" customWidth="1"/>
    <col min="10501" max="10501" width="7.7109375" style="2" bestFit="1" customWidth="1"/>
    <col min="10502" max="10502" width="14.85546875" style="2" bestFit="1" customWidth="1"/>
    <col min="10503" max="10503" width="14.85546875" style="2" customWidth="1"/>
    <col min="10504" max="10504" width="14.85546875" style="2" bestFit="1" customWidth="1"/>
    <col min="10505" max="10506" width="17.85546875" style="2" customWidth="1"/>
    <col min="10507" max="10755" width="9.140625" style="2"/>
    <col min="10756" max="10756" width="42.140625" style="2" bestFit="1" customWidth="1"/>
    <col min="10757" max="10757" width="7.7109375" style="2" bestFit="1" customWidth="1"/>
    <col min="10758" max="10758" width="14.85546875" style="2" bestFit="1" customWidth="1"/>
    <col min="10759" max="10759" width="14.85546875" style="2" customWidth="1"/>
    <col min="10760" max="10760" width="14.85546875" style="2" bestFit="1" customWidth="1"/>
    <col min="10761" max="10762" width="17.85546875" style="2" customWidth="1"/>
    <col min="10763" max="11011" width="9.140625" style="2"/>
    <col min="11012" max="11012" width="42.140625" style="2" bestFit="1" customWidth="1"/>
    <col min="11013" max="11013" width="7.7109375" style="2" bestFit="1" customWidth="1"/>
    <col min="11014" max="11014" width="14.85546875" style="2" bestFit="1" customWidth="1"/>
    <col min="11015" max="11015" width="14.85546875" style="2" customWidth="1"/>
    <col min="11016" max="11016" width="14.85546875" style="2" bestFit="1" customWidth="1"/>
    <col min="11017" max="11018" width="17.85546875" style="2" customWidth="1"/>
    <col min="11019" max="11267" width="9.140625" style="2"/>
    <col min="11268" max="11268" width="42.140625" style="2" bestFit="1" customWidth="1"/>
    <col min="11269" max="11269" width="7.7109375" style="2" bestFit="1" customWidth="1"/>
    <col min="11270" max="11270" width="14.85546875" style="2" bestFit="1" customWidth="1"/>
    <col min="11271" max="11271" width="14.85546875" style="2" customWidth="1"/>
    <col min="11272" max="11272" width="14.85546875" style="2" bestFit="1" customWidth="1"/>
    <col min="11273" max="11274" width="17.85546875" style="2" customWidth="1"/>
    <col min="11275" max="11523" width="9.140625" style="2"/>
    <col min="11524" max="11524" width="42.140625" style="2" bestFit="1" customWidth="1"/>
    <col min="11525" max="11525" width="7.7109375" style="2" bestFit="1" customWidth="1"/>
    <col min="11526" max="11526" width="14.85546875" style="2" bestFit="1" customWidth="1"/>
    <col min="11527" max="11527" width="14.85546875" style="2" customWidth="1"/>
    <col min="11528" max="11528" width="14.85546875" style="2" bestFit="1" customWidth="1"/>
    <col min="11529" max="11530" width="17.85546875" style="2" customWidth="1"/>
    <col min="11531" max="11779" width="9.140625" style="2"/>
    <col min="11780" max="11780" width="42.140625" style="2" bestFit="1" customWidth="1"/>
    <col min="11781" max="11781" width="7.7109375" style="2" bestFit="1" customWidth="1"/>
    <col min="11782" max="11782" width="14.85546875" style="2" bestFit="1" customWidth="1"/>
    <col min="11783" max="11783" width="14.85546875" style="2" customWidth="1"/>
    <col min="11784" max="11784" width="14.85546875" style="2" bestFit="1" customWidth="1"/>
    <col min="11785" max="11786" width="17.85546875" style="2" customWidth="1"/>
    <col min="11787" max="12035" width="9.140625" style="2"/>
    <col min="12036" max="12036" width="42.140625" style="2" bestFit="1" customWidth="1"/>
    <col min="12037" max="12037" width="7.7109375" style="2" bestFit="1" customWidth="1"/>
    <col min="12038" max="12038" width="14.85546875" style="2" bestFit="1" customWidth="1"/>
    <col min="12039" max="12039" width="14.85546875" style="2" customWidth="1"/>
    <col min="12040" max="12040" width="14.85546875" style="2" bestFit="1" customWidth="1"/>
    <col min="12041" max="12042" width="17.85546875" style="2" customWidth="1"/>
    <col min="12043" max="12291" width="9.140625" style="2"/>
    <col min="12292" max="12292" width="42.140625" style="2" bestFit="1" customWidth="1"/>
    <col min="12293" max="12293" width="7.7109375" style="2" bestFit="1" customWidth="1"/>
    <col min="12294" max="12294" width="14.85546875" style="2" bestFit="1" customWidth="1"/>
    <col min="12295" max="12295" width="14.85546875" style="2" customWidth="1"/>
    <col min="12296" max="12296" width="14.85546875" style="2" bestFit="1" customWidth="1"/>
    <col min="12297" max="12298" width="17.85546875" style="2" customWidth="1"/>
    <col min="12299" max="12547" width="9.140625" style="2"/>
    <col min="12548" max="12548" width="42.140625" style="2" bestFit="1" customWidth="1"/>
    <col min="12549" max="12549" width="7.7109375" style="2" bestFit="1" customWidth="1"/>
    <col min="12550" max="12550" width="14.85546875" style="2" bestFit="1" customWidth="1"/>
    <col min="12551" max="12551" width="14.85546875" style="2" customWidth="1"/>
    <col min="12552" max="12552" width="14.85546875" style="2" bestFit="1" customWidth="1"/>
    <col min="12553" max="12554" width="17.85546875" style="2" customWidth="1"/>
    <col min="12555" max="12803" width="9.140625" style="2"/>
    <col min="12804" max="12804" width="42.140625" style="2" bestFit="1" customWidth="1"/>
    <col min="12805" max="12805" width="7.7109375" style="2" bestFit="1" customWidth="1"/>
    <col min="12806" max="12806" width="14.85546875" style="2" bestFit="1" customWidth="1"/>
    <col min="12807" max="12807" width="14.85546875" style="2" customWidth="1"/>
    <col min="12808" max="12808" width="14.85546875" style="2" bestFit="1" customWidth="1"/>
    <col min="12809" max="12810" width="17.85546875" style="2" customWidth="1"/>
    <col min="12811" max="13059" width="9.140625" style="2"/>
    <col min="13060" max="13060" width="42.140625" style="2" bestFit="1" customWidth="1"/>
    <col min="13061" max="13061" width="7.7109375" style="2" bestFit="1" customWidth="1"/>
    <col min="13062" max="13062" width="14.85546875" style="2" bestFit="1" customWidth="1"/>
    <col min="13063" max="13063" width="14.85546875" style="2" customWidth="1"/>
    <col min="13064" max="13064" width="14.85546875" style="2" bestFit="1" customWidth="1"/>
    <col min="13065" max="13066" width="17.85546875" style="2" customWidth="1"/>
    <col min="13067" max="13315" width="9.140625" style="2"/>
    <col min="13316" max="13316" width="42.140625" style="2" bestFit="1" customWidth="1"/>
    <col min="13317" max="13317" width="7.7109375" style="2" bestFit="1" customWidth="1"/>
    <col min="13318" max="13318" width="14.85546875" style="2" bestFit="1" customWidth="1"/>
    <col min="13319" max="13319" width="14.85546875" style="2" customWidth="1"/>
    <col min="13320" max="13320" width="14.85546875" style="2" bestFit="1" customWidth="1"/>
    <col min="13321" max="13322" width="17.85546875" style="2" customWidth="1"/>
    <col min="13323" max="13571" width="9.140625" style="2"/>
    <col min="13572" max="13572" width="42.140625" style="2" bestFit="1" customWidth="1"/>
    <col min="13573" max="13573" width="7.7109375" style="2" bestFit="1" customWidth="1"/>
    <col min="13574" max="13574" width="14.85546875" style="2" bestFit="1" customWidth="1"/>
    <col min="13575" max="13575" width="14.85546875" style="2" customWidth="1"/>
    <col min="13576" max="13576" width="14.85546875" style="2" bestFit="1" customWidth="1"/>
    <col min="13577" max="13578" width="17.85546875" style="2" customWidth="1"/>
    <col min="13579" max="13827" width="9.140625" style="2"/>
    <col min="13828" max="13828" width="42.140625" style="2" bestFit="1" customWidth="1"/>
    <col min="13829" max="13829" width="7.7109375" style="2" bestFit="1" customWidth="1"/>
    <col min="13830" max="13830" width="14.85546875" style="2" bestFit="1" customWidth="1"/>
    <col min="13831" max="13831" width="14.85546875" style="2" customWidth="1"/>
    <col min="13832" max="13832" width="14.85546875" style="2" bestFit="1" customWidth="1"/>
    <col min="13833" max="13834" width="17.85546875" style="2" customWidth="1"/>
    <col min="13835" max="14083" width="9.140625" style="2"/>
    <col min="14084" max="14084" width="42.140625" style="2" bestFit="1" customWidth="1"/>
    <col min="14085" max="14085" width="7.7109375" style="2" bestFit="1" customWidth="1"/>
    <col min="14086" max="14086" width="14.85546875" style="2" bestFit="1" customWidth="1"/>
    <col min="14087" max="14087" width="14.85546875" style="2" customWidth="1"/>
    <col min="14088" max="14088" width="14.85546875" style="2" bestFit="1" customWidth="1"/>
    <col min="14089" max="14090" width="17.85546875" style="2" customWidth="1"/>
    <col min="14091" max="14339" width="9.140625" style="2"/>
    <col min="14340" max="14340" width="42.140625" style="2" bestFit="1" customWidth="1"/>
    <col min="14341" max="14341" width="7.7109375" style="2" bestFit="1" customWidth="1"/>
    <col min="14342" max="14342" width="14.85546875" style="2" bestFit="1" customWidth="1"/>
    <col min="14343" max="14343" width="14.85546875" style="2" customWidth="1"/>
    <col min="14344" max="14344" width="14.85546875" style="2" bestFit="1" customWidth="1"/>
    <col min="14345" max="14346" width="17.85546875" style="2" customWidth="1"/>
    <col min="14347" max="14595" width="9.140625" style="2"/>
    <col min="14596" max="14596" width="42.140625" style="2" bestFit="1" customWidth="1"/>
    <col min="14597" max="14597" width="7.7109375" style="2" bestFit="1" customWidth="1"/>
    <col min="14598" max="14598" width="14.85546875" style="2" bestFit="1" customWidth="1"/>
    <col min="14599" max="14599" width="14.85546875" style="2" customWidth="1"/>
    <col min="14600" max="14600" width="14.85546875" style="2" bestFit="1" customWidth="1"/>
    <col min="14601" max="14602" width="17.85546875" style="2" customWidth="1"/>
    <col min="14603" max="14851" width="9.140625" style="2"/>
    <col min="14852" max="14852" width="42.140625" style="2" bestFit="1" customWidth="1"/>
    <col min="14853" max="14853" width="7.7109375" style="2" bestFit="1" customWidth="1"/>
    <col min="14854" max="14854" width="14.85546875" style="2" bestFit="1" customWidth="1"/>
    <col min="14855" max="14855" width="14.85546875" style="2" customWidth="1"/>
    <col min="14856" max="14856" width="14.85546875" style="2" bestFit="1" customWidth="1"/>
    <col min="14857" max="14858" width="17.85546875" style="2" customWidth="1"/>
    <col min="14859" max="15107" width="9.140625" style="2"/>
    <col min="15108" max="15108" width="42.140625" style="2" bestFit="1" customWidth="1"/>
    <col min="15109" max="15109" width="7.7109375" style="2" bestFit="1" customWidth="1"/>
    <col min="15110" max="15110" width="14.85546875" style="2" bestFit="1" customWidth="1"/>
    <col min="15111" max="15111" width="14.85546875" style="2" customWidth="1"/>
    <col min="15112" max="15112" width="14.85546875" style="2" bestFit="1" customWidth="1"/>
    <col min="15113" max="15114" width="17.85546875" style="2" customWidth="1"/>
    <col min="15115" max="15363" width="9.140625" style="2"/>
    <col min="15364" max="15364" width="42.140625" style="2" bestFit="1" customWidth="1"/>
    <col min="15365" max="15365" width="7.7109375" style="2" bestFit="1" customWidth="1"/>
    <col min="15366" max="15366" width="14.85546875" style="2" bestFit="1" customWidth="1"/>
    <col min="15367" max="15367" width="14.85546875" style="2" customWidth="1"/>
    <col min="15368" max="15368" width="14.85546875" style="2" bestFit="1" customWidth="1"/>
    <col min="15369" max="15370" width="17.85546875" style="2" customWidth="1"/>
    <col min="15371" max="15619" width="9.140625" style="2"/>
    <col min="15620" max="15620" width="42.140625" style="2" bestFit="1" customWidth="1"/>
    <col min="15621" max="15621" width="7.7109375" style="2" bestFit="1" customWidth="1"/>
    <col min="15622" max="15622" width="14.85546875" style="2" bestFit="1" customWidth="1"/>
    <col min="15623" max="15623" width="14.85546875" style="2" customWidth="1"/>
    <col min="15624" max="15624" width="14.85546875" style="2" bestFit="1" customWidth="1"/>
    <col min="15625" max="15626" width="17.85546875" style="2" customWidth="1"/>
    <col min="15627" max="15875" width="9.140625" style="2"/>
    <col min="15876" max="15876" width="42.140625" style="2" bestFit="1" customWidth="1"/>
    <col min="15877" max="15877" width="7.7109375" style="2" bestFit="1" customWidth="1"/>
    <col min="15878" max="15878" width="14.85546875" style="2" bestFit="1" customWidth="1"/>
    <col min="15879" max="15879" width="14.85546875" style="2" customWidth="1"/>
    <col min="15880" max="15880" width="14.85546875" style="2" bestFit="1" customWidth="1"/>
    <col min="15881" max="15882" width="17.85546875" style="2" customWidth="1"/>
    <col min="15883" max="16131" width="9.140625" style="2"/>
    <col min="16132" max="16132" width="42.140625" style="2" bestFit="1" customWidth="1"/>
    <col min="16133" max="16133" width="7.7109375" style="2" bestFit="1" customWidth="1"/>
    <col min="16134" max="16134" width="14.85546875" style="2" bestFit="1" customWidth="1"/>
    <col min="16135" max="16135" width="14.85546875" style="2" customWidth="1"/>
    <col min="16136" max="16136" width="14.85546875" style="2" bestFit="1" customWidth="1"/>
    <col min="16137" max="16138" width="17.85546875" style="2" customWidth="1"/>
    <col min="16139" max="16384" width="9.140625" style="2"/>
  </cols>
  <sheetData>
    <row r="1" spans="1:12" s="254" customFormat="1" ht="30.75" customHeight="1" x14ac:dyDescent="0.3">
      <c r="A1" s="772" t="s">
        <v>138</v>
      </c>
      <c r="B1" s="772"/>
      <c r="C1" s="772"/>
      <c r="D1" s="772"/>
      <c r="E1" s="772"/>
      <c r="F1" s="772"/>
      <c r="G1" s="772"/>
      <c r="H1" s="772"/>
      <c r="I1" s="104"/>
      <c r="J1" s="99"/>
    </row>
    <row r="2" spans="1:12" s="254" customFormat="1" ht="25.5" customHeight="1" thickBot="1" x14ac:dyDescent="0.35">
      <c r="A2" s="658"/>
      <c r="B2" s="658"/>
      <c r="C2" s="658"/>
      <c r="D2" s="658"/>
      <c r="E2" s="658"/>
      <c r="F2" s="658"/>
      <c r="G2" s="773" t="s">
        <v>165</v>
      </c>
      <c r="H2" s="773"/>
      <c r="I2" s="95"/>
      <c r="J2" s="127"/>
    </row>
    <row r="3" spans="1:12" s="254" customFormat="1" ht="51.75" customHeight="1" thickBot="1" x14ac:dyDescent="0.25">
      <c r="A3" s="768" t="s">
        <v>61</v>
      </c>
      <c r="B3" s="770" t="s">
        <v>267</v>
      </c>
      <c r="C3" s="794" t="s">
        <v>209</v>
      </c>
      <c r="D3" s="794"/>
      <c r="E3" s="794"/>
      <c r="F3" s="794"/>
      <c r="G3" s="778" t="s">
        <v>270</v>
      </c>
      <c r="H3" s="779"/>
      <c r="I3" s="4"/>
      <c r="J3" s="172"/>
    </row>
    <row r="4" spans="1:12" s="254" customFormat="1" ht="41.25" customHeight="1" thickBot="1" x14ac:dyDescent="0.25">
      <c r="A4" s="769"/>
      <c r="B4" s="771"/>
      <c r="C4" s="659" t="s">
        <v>476</v>
      </c>
      <c r="D4" s="659" t="s">
        <v>407</v>
      </c>
      <c r="E4" s="676" t="s">
        <v>477</v>
      </c>
      <c r="F4" s="677" t="s">
        <v>525</v>
      </c>
      <c r="G4" s="780" t="s">
        <v>407</v>
      </c>
      <c r="H4" s="781"/>
      <c r="I4" s="4"/>
      <c r="J4" s="173"/>
    </row>
    <row r="5" spans="1:12" ht="20.25" thickBot="1" x14ac:dyDescent="0.25">
      <c r="A5" s="678" t="s">
        <v>220</v>
      </c>
      <c r="B5" s="679" t="s">
        <v>27</v>
      </c>
      <c r="C5" s="635" t="s">
        <v>527</v>
      </c>
      <c r="D5" s="635" t="s">
        <v>439</v>
      </c>
      <c r="E5" s="637" t="s">
        <v>528</v>
      </c>
      <c r="F5" s="635">
        <v>1394</v>
      </c>
      <c r="G5" s="782">
        <v>32871</v>
      </c>
      <c r="H5" s="783"/>
      <c r="I5" s="111"/>
      <c r="J5" s="774"/>
      <c r="L5" s="46"/>
    </row>
    <row r="6" spans="1:12" ht="19.5" hidden="1" customHeight="1" x14ac:dyDescent="0.2">
      <c r="A6" s="680" t="s">
        <v>135</v>
      </c>
      <c r="B6" s="681" t="s">
        <v>27</v>
      </c>
      <c r="C6" s="153"/>
      <c r="D6" s="660"/>
      <c r="E6" s="544"/>
      <c r="F6" s="616"/>
      <c r="G6" s="153"/>
      <c r="H6" s="699"/>
      <c r="I6" s="4"/>
      <c r="J6" s="774"/>
    </row>
    <row r="7" spans="1:12" ht="17.25" hidden="1" customHeight="1" thickBot="1" x14ac:dyDescent="0.3">
      <c r="A7" s="129" t="s">
        <v>119</v>
      </c>
      <c r="B7" s="682" t="s">
        <v>27</v>
      </c>
      <c r="C7" s="636"/>
      <c r="D7" s="660"/>
      <c r="E7" s="544"/>
      <c r="F7" s="616"/>
      <c r="G7" s="153"/>
      <c r="H7" s="699"/>
      <c r="I7" s="4"/>
      <c r="J7" s="774"/>
    </row>
    <row r="8" spans="1:12" ht="19.5" customHeight="1" x14ac:dyDescent="0.25">
      <c r="A8" s="669" t="s">
        <v>62</v>
      </c>
      <c r="B8" s="679"/>
      <c r="C8" s="637"/>
      <c r="D8" s="637"/>
      <c r="E8" s="637"/>
      <c r="F8" s="635"/>
      <c r="G8" s="786"/>
      <c r="H8" s="787"/>
      <c r="I8" s="4"/>
      <c r="J8" s="100"/>
      <c r="K8" s="46"/>
    </row>
    <row r="9" spans="1:12" ht="20.25" customHeight="1" thickBot="1" x14ac:dyDescent="0.3">
      <c r="A9" s="670" t="s">
        <v>60</v>
      </c>
      <c r="B9" s="681" t="s">
        <v>27</v>
      </c>
      <c r="C9" s="660">
        <v>5810</v>
      </c>
      <c r="D9" s="660">
        <v>12586</v>
      </c>
      <c r="E9" s="638">
        <v>5973</v>
      </c>
      <c r="F9" s="636">
        <f>E9-C9</f>
        <v>163</v>
      </c>
      <c r="G9" s="784">
        <v>1461</v>
      </c>
      <c r="H9" s="785"/>
      <c r="I9" s="111"/>
      <c r="J9" s="100"/>
      <c r="K9" s="46"/>
    </row>
    <row r="10" spans="1:12" ht="18.75" customHeight="1" x14ac:dyDescent="0.25">
      <c r="A10" s="669" t="s">
        <v>63</v>
      </c>
      <c r="B10" s="679"/>
      <c r="C10" s="130"/>
      <c r="D10" s="130"/>
      <c r="E10" s="686"/>
      <c r="F10" s="688"/>
      <c r="G10" s="788"/>
      <c r="H10" s="789"/>
      <c r="I10" s="4"/>
      <c r="J10" s="4"/>
    </row>
    <row r="11" spans="1:12" ht="20.25" customHeight="1" thickBot="1" x14ac:dyDescent="0.3">
      <c r="A11" s="683" t="s">
        <v>60</v>
      </c>
      <c r="B11" s="681" t="s">
        <v>27</v>
      </c>
      <c r="C11" s="660">
        <v>5846</v>
      </c>
      <c r="D11" s="660">
        <v>13126</v>
      </c>
      <c r="E11" s="687">
        <v>5729</v>
      </c>
      <c r="F11" s="636">
        <f>E11-C11</f>
        <v>-117</v>
      </c>
      <c r="G11" s="790">
        <v>2193</v>
      </c>
      <c r="H11" s="785"/>
      <c r="I11" s="4"/>
      <c r="J11" s="100"/>
      <c r="K11" s="46"/>
    </row>
    <row r="12" spans="1:12" ht="18.75" customHeight="1" x14ac:dyDescent="0.25">
      <c r="A12" s="684" t="s">
        <v>57</v>
      </c>
      <c r="B12" s="679"/>
      <c r="C12" s="130"/>
      <c r="D12" s="130"/>
      <c r="E12" s="686"/>
      <c r="F12" s="688"/>
      <c r="G12" s="793"/>
      <c r="H12" s="787"/>
      <c r="I12" s="111"/>
      <c r="J12" s="100"/>
      <c r="K12" s="46"/>
    </row>
    <row r="13" spans="1:12" ht="19.5" customHeight="1" thickBot="1" x14ac:dyDescent="0.3">
      <c r="A13" s="685" t="s">
        <v>60</v>
      </c>
      <c r="B13" s="666" t="s">
        <v>27</v>
      </c>
      <c r="C13" s="638">
        <f>C9-C11</f>
        <v>-36</v>
      </c>
      <c r="D13" s="638">
        <f t="shared" ref="D13:E13" si="0">D9-D11</f>
        <v>-540</v>
      </c>
      <c r="E13" s="638">
        <f t="shared" si="0"/>
        <v>244</v>
      </c>
      <c r="F13" s="636">
        <f>E13-C13</f>
        <v>280</v>
      </c>
      <c r="G13" s="791">
        <f>G9-G11</f>
        <v>-732</v>
      </c>
      <c r="H13" s="792"/>
      <c r="I13" s="111"/>
      <c r="J13" s="120"/>
    </row>
    <row r="14" spans="1:12" s="254" customFormat="1" ht="30" customHeight="1" x14ac:dyDescent="0.2">
      <c r="A14" s="777" t="s">
        <v>219</v>
      </c>
      <c r="B14" s="777"/>
      <c r="C14" s="777"/>
      <c r="D14" s="777"/>
      <c r="E14" s="777"/>
      <c r="F14" s="777"/>
      <c r="G14" s="777"/>
      <c r="H14" s="777"/>
    </row>
    <row r="15" spans="1:12" s="254" customFormat="1" ht="31.5" customHeight="1" x14ac:dyDescent="0.2">
      <c r="A15" s="767" t="s">
        <v>469</v>
      </c>
      <c r="B15" s="767"/>
      <c r="C15" s="767"/>
      <c r="D15" s="767"/>
      <c r="E15" s="767"/>
      <c r="F15" s="767"/>
      <c r="G15" s="767"/>
      <c r="H15" s="767"/>
    </row>
    <row r="16" spans="1:12" s="254" customFormat="1" ht="24.75" customHeight="1" x14ac:dyDescent="0.2">
      <c r="A16" s="767" t="s">
        <v>468</v>
      </c>
      <c r="B16" s="767"/>
      <c r="C16" s="767"/>
      <c r="D16" s="767"/>
      <c r="E16" s="767"/>
      <c r="F16" s="767"/>
      <c r="G16" s="767"/>
      <c r="H16" s="767"/>
    </row>
    <row r="17" spans="1:10" s="254" customFormat="1" ht="18" customHeight="1" thickBot="1" x14ac:dyDescent="0.3">
      <c r="A17" s="663"/>
      <c r="B17" s="663"/>
      <c r="C17" s="661"/>
      <c r="D17" s="661"/>
      <c r="E17" s="661"/>
      <c r="F17" s="661"/>
      <c r="G17" s="661"/>
      <c r="H17" s="661"/>
    </row>
    <row r="18" spans="1:10" s="254" customFormat="1" ht="53.45" customHeight="1" thickBot="1" x14ac:dyDescent="0.25">
      <c r="A18" s="775" t="s">
        <v>61</v>
      </c>
      <c r="B18" s="770" t="s">
        <v>267</v>
      </c>
      <c r="C18" s="794" t="s">
        <v>209</v>
      </c>
      <c r="D18" s="794"/>
      <c r="E18" s="794"/>
      <c r="F18" s="794"/>
      <c r="G18" s="795" t="s">
        <v>270</v>
      </c>
      <c r="H18" s="796"/>
      <c r="J18" s="170"/>
    </row>
    <row r="19" spans="1:10" s="254" customFormat="1" ht="44.25" customHeight="1" thickBot="1" x14ac:dyDescent="0.25">
      <c r="A19" s="776"/>
      <c r="B19" s="771"/>
      <c r="C19" s="662" t="s">
        <v>551</v>
      </c>
      <c r="D19" s="662" t="s">
        <v>438</v>
      </c>
      <c r="E19" s="664" t="s">
        <v>552</v>
      </c>
      <c r="F19" s="700" t="s">
        <v>553</v>
      </c>
      <c r="G19" s="797" t="s">
        <v>548</v>
      </c>
      <c r="H19" s="798"/>
      <c r="J19" s="170"/>
    </row>
    <row r="20" spans="1:10" s="254" customFormat="1" ht="19.5" customHeight="1" thickBot="1" x14ac:dyDescent="0.3">
      <c r="A20" s="665" t="s">
        <v>31</v>
      </c>
      <c r="B20" s="666" t="s">
        <v>27</v>
      </c>
      <c r="C20" s="717">
        <v>1817</v>
      </c>
      <c r="D20" s="253">
        <v>2735</v>
      </c>
      <c r="E20" s="717">
        <v>1748</v>
      </c>
      <c r="F20" s="717">
        <f>E20-C20</f>
        <v>-69</v>
      </c>
      <c r="G20" s="799">
        <v>304</v>
      </c>
      <c r="H20" s="800"/>
      <c r="J20" s="171"/>
    </row>
    <row r="21" spans="1:10" s="254" customFormat="1" ht="20.25" customHeight="1" thickBot="1" x14ac:dyDescent="0.3">
      <c r="A21" s="667" t="s">
        <v>32</v>
      </c>
      <c r="B21" s="668" t="s">
        <v>27</v>
      </c>
      <c r="C21" s="717">
        <v>702</v>
      </c>
      <c r="D21" s="253">
        <v>1060</v>
      </c>
      <c r="E21" s="717">
        <v>720</v>
      </c>
      <c r="F21" s="717">
        <f>E21-C21</f>
        <v>18</v>
      </c>
      <c r="G21" s="799">
        <v>227</v>
      </c>
      <c r="H21" s="800"/>
      <c r="J21" s="171"/>
    </row>
    <row r="22" spans="1:10" s="254" customFormat="1" ht="18.75" customHeight="1" x14ac:dyDescent="0.25">
      <c r="A22" s="669" t="s">
        <v>144</v>
      </c>
      <c r="B22" s="801" t="s">
        <v>27</v>
      </c>
      <c r="C22" s="803">
        <f>C20-C21</f>
        <v>1115</v>
      </c>
      <c r="D22" s="803">
        <f>D20-D21</f>
        <v>1675</v>
      </c>
      <c r="E22" s="803">
        <f>E20-E21</f>
        <v>1028</v>
      </c>
      <c r="F22" s="803">
        <f>E22-C22</f>
        <v>-87</v>
      </c>
      <c r="G22" s="805">
        <f>G20-G21</f>
        <v>77</v>
      </c>
      <c r="H22" s="806"/>
      <c r="J22" s="170"/>
    </row>
    <row r="23" spans="1:10" s="254" customFormat="1" ht="17.25" thickBot="1" x14ac:dyDescent="0.3">
      <c r="A23" s="670" t="s">
        <v>60</v>
      </c>
      <c r="B23" s="802"/>
      <c r="C23" s="804"/>
      <c r="D23" s="804"/>
      <c r="E23" s="804"/>
      <c r="F23" s="804"/>
      <c r="G23" s="791"/>
      <c r="H23" s="792"/>
      <c r="J23" s="170"/>
    </row>
    <row r="24" spans="1:10" s="254" customFormat="1" ht="19.5" customHeight="1" thickBot="1" x14ac:dyDescent="0.3">
      <c r="A24" s="671" t="s">
        <v>275</v>
      </c>
      <c r="B24" s="666"/>
      <c r="C24" s="717">
        <v>1218</v>
      </c>
      <c r="D24" s="253">
        <v>1924</v>
      </c>
      <c r="E24" s="717">
        <v>1210</v>
      </c>
      <c r="F24" s="717">
        <f>E24-C24</f>
        <v>-8</v>
      </c>
      <c r="G24" s="799">
        <v>145</v>
      </c>
      <c r="H24" s="800"/>
      <c r="J24" s="170"/>
    </row>
    <row r="25" spans="1:10" s="254" customFormat="1" ht="20.25" customHeight="1" thickBot="1" x14ac:dyDescent="0.3">
      <c r="A25" s="672" t="s">
        <v>274</v>
      </c>
      <c r="B25" s="668"/>
      <c r="C25" s="717">
        <v>912</v>
      </c>
      <c r="D25" s="253">
        <v>1400</v>
      </c>
      <c r="E25" s="717">
        <v>844</v>
      </c>
      <c r="F25" s="717">
        <f>E25-C25</f>
        <v>-68</v>
      </c>
      <c r="G25" s="799">
        <v>122</v>
      </c>
      <c r="H25" s="800"/>
      <c r="J25" s="170"/>
    </row>
    <row r="26" spans="1:10" s="254" customFormat="1" ht="16.5" x14ac:dyDescent="0.25">
      <c r="A26" s="673" t="s">
        <v>429</v>
      </c>
      <c r="B26" s="674"/>
      <c r="C26" s="640"/>
      <c r="D26" s="640"/>
      <c r="E26" s="640"/>
      <c r="F26" s="640"/>
      <c r="G26" s="640"/>
      <c r="H26" s="100"/>
    </row>
    <row r="27" spans="1:10" s="254" customFormat="1" ht="16.5" x14ac:dyDescent="0.25">
      <c r="A27" s="675" t="s">
        <v>467</v>
      </c>
      <c r="B27" s="674"/>
      <c r="C27" s="640"/>
      <c r="D27" s="640"/>
      <c r="E27" s="640"/>
      <c r="F27" s="640"/>
      <c r="G27" s="640"/>
      <c r="H27" s="100"/>
    </row>
    <row r="28" spans="1:10" s="254" customFormat="1" x14ac:dyDescent="0.2">
      <c r="C28" s="23"/>
      <c r="D28" s="23"/>
      <c r="E28" s="23"/>
      <c r="F28" s="23"/>
      <c r="G28" s="23"/>
    </row>
    <row r="37" s="2" customFormat="1" ht="12" customHeight="1" x14ac:dyDescent="0.2"/>
  </sheetData>
  <mergeCells count="33">
    <mergeCell ref="G24:H24"/>
    <mergeCell ref="G25:H25"/>
    <mergeCell ref="E22:E23"/>
    <mergeCell ref="F22:F23"/>
    <mergeCell ref="G22:H23"/>
    <mergeCell ref="G18:H18"/>
    <mergeCell ref="G19:H19"/>
    <mergeCell ref="G20:H20"/>
    <mergeCell ref="G21:H21"/>
    <mergeCell ref="B22:B23"/>
    <mergeCell ref="C22:C23"/>
    <mergeCell ref="D22:D23"/>
    <mergeCell ref="J5:J7"/>
    <mergeCell ref="A18:A19"/>
    <mergeCell ref="B18:B19"/>
    <mergeCell ref="A14:H14"/>
    <mergeCell ref="G3:H3"/>
    <mergeCell ref="G4:H4"/>
    <mergeCell ref="G5:H5"/>
    <mergeCell ref="G9:H9"/>
    <mergeCell ref="G8:H8"/>
    <mergeCell ref="G10:H10"/>
    <mergeCell ref="G11:H11"/>
    <mergeCell ref="G13:H13"/>
    <mergeCell ref="G12:H12"/>
    <mergeCell ref="C3:F3"/>
    <mergeCell ref="A16:H16"/>
    <mergeCell ref="C18:F18"/>
    <mergeCell ref="A15:H15"/>
    <mergeCell ref="A3:A4"/>
    <mergeCell ref="B3:B4"/>
    <mergeCell ref="A1:H1"/>
    <mergeCell ref="G2:H2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7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6"/>
  <sheetViews>
    <sheetView view="pageBreakPreview" zoomScale="80" zoomScaleNormal="80" zoomScaleSheetLayoutView="80" workbookViewId="0">
      <selection activeCell="F31" sqref="F31"/>
    </sheetView>
  </sheetViews>
  <sheetFormatPr defaultColWidth="9.140625" defaultRowHeight="12.75" x14ac:dyDescent="0.2"/>
  <cols>
    <col min="1" max="1" width="7.42578125" style="2" customWidth="1"/>
    <col min="2" max="2" width="79.28515625" style="2" customWidth="1"/>
    <col min="3" max="3" width="9.28515625" style="254" customWidth="1"/>
    <col min="4" max="4" width="12.5703125" style="2" customWidth="1"/>
    <col min="5" max="5" width="12.5703125" style="708" customWidth="1"/>
    <col min="6" max="6" width="12.5703125" style="2" customWidth="1"/>
    <col min="7" max="7" width="12.28515625" style="2" customWidth="1"/>
    <col min="8" max="8" width="13.85546875" style="2" customWidth="1"/>
    <col min="9" max="9" width="12" style="2" hidden="1" customWidth="1"/>
    <col min="10" max="16384" width="9.140625" style="2"/>
  </cols>
  <sheetData>
    <row r="1" spans="1:12" s="708" customFormat="1" ht="21" customHeight="1" x14ac:dyDescent="0.2">
      <c r="A1" s="814" t="s">
        <v>281</v>
      </c>
      <c r="B1" s="814"/>
      <c r="C1" s="814"/>
      <c r="D1" s="814"/>
      <c r="E1" s="814"/>
      <c r="F1" s="814"/>
      <c r="G1" s="814"/>
      <c r="H1" s="814"/>
      <c r="I1" s="814"/>
    </row>
    <row r="2" spans="1:12" s="708" customFormat="1" ht="12" customHeight="1" thickBot="1" x14ac:dyDescent="0.35">
      <c r="B2" s="728"/>
      <c r="C2" s="728"/>
      <c r="D2" s="858"/>
      <c r="E2" s="858"/>
      <c r="F2" s="858"/>
      <c r="G2" s="858"/>
      <c r="H2" s="858"/>
      <c r="I2" s="728"/>
    </row>
    <row r="3" spans="1:12" s="708" customFormat="1" ht="17.25" customHeight="1" thickBot="1" x14ac:dyDescent="0.25">
      <c r="A3" s="859"/>
      <c r="B3" s="862" t="s">
        <v>61</v>
      </c>
      <c r="C3" s="865" t="s">
        <v>267</v>
      </c>
      <c r="D3" s="868" t="s">
        <v>554</v>
      </c>
      <c r="E3" s="868" t="s">
        <v>428</v>
      </c>
      <c r="F3" s="868" t="s">
        <v>555</v>
      </c>
      <c r="G3" s="871" t="s">
        <v>556</v>
      </c>
      <c r="H3" s="872"/>
      <c r="I3" s="545" t="s">
        <v>50</v>
      </c>
    </row>
    <row r="4" spans="1:12" s="708" customFormat="1" ht="13.5" customHeight="1" thickBot="1" x14ac:dyDescent="0.25">
      <c r="A4" s="860"/>
      <c r="B4" s="863"/>
      <c r="C4" s="866"/>
      <c r="D4" s="869"/>
      <c r="E4" s="869"/>
      <c r="F4" s="869"/>
      <c r="G4" s="873"/>
      <c r="H4" s="874"/>
      <c r="I4" s="545"/>
    </row>
    <row r="5" spans="1:12" s="708" customFormat="1" ht="15.75" customHeight="1" thickBot="1" x14ac:dyDescent="0.25">
      <c r="A5" s="861"/>
      <c r="B5" s="864"/>
      <c r="C5" s="867"/>
      <c r="D5" s="870"/>
      <c r="E5" s="870"/>
      <c r="F5" s="870"/>
      <c r="G5" s="446" t="s">
        <v>109</v>
      </c>
      <c r="H5" s="546" t="s">
        <v>28</v>
      </c>
      <c r="I5" s="547" t="s">
        <v>106</v>
      </c>
    </row>
    <row r="6" spans="1:12" ht="41.25" customHeight="1" x14ac:dyDescent="0.2">
      <c r="A6" s="548" t="s">
        <v>56</v>
      </c>
      <c r="B6" s="549" t="s">
        <v>320</v>
      </c>
      <c r="C6" s="550" t="s">
        <v>27</v>
      </c>
      <c r="D6" s="451">
        <v>86025</v>
      </c>
      <c r="E6" s="451">
        <v>85567</v>
      </c>
      <c r="F6" s="451">
        <v>85137</v>
      </c>
      <c r="G6" s="451">
        <f>F6-D6</f>
        <v>-888</v>
      </c>
      <c r="H6" s="563">
        <f>F6/D6*100</f>
        <v>98.967741935483872</v>
      </c>
      <c r="I6" s="269"/>
      <c r="J6" s="24"/>
      <c r="K6" s="24"/>
    </row>
    <row r="7" spans="1:12" ht="19.5" hidden="1" x14ac:dyDescent="0.2">
      <c r="A7" s="551" t="s">
        <v>233</v>
      </c>
      <c r="B7" s="552" t="s">
        <v>258</v>
      </c>
      <c r="C7" s="553"/>
      <c r="D7" s="734" t="s">
        <v>214</v>
      </c>
      <c r="E7" s="452"/>
      <c r="F7" s="452" t="s">
        <v>214</v>
      </c>
      <c r="G7" s="453"/>
      <c r="H7" s="564"/>
      <c r="I7" s="270"/>
    </row>
    <row r="8" spans="1:12" ht="16.5" x14ac:dyDescent="0.2">
      <c r="A8" s="551" t="s">
        <v>233</v>
      </c>
      <c r="B8" s="554" t="s">
        <v>247</v>
      </c>
      <c r="C8" s="555" t="s">
        <v>27</v>
      </c>
      <c r="D8" s="453">
        <v>10496</v>
      </c>
      <c r="E8" s="453">
        <v>10381</v>
      </c>
      <c r="F8" s="453">
        <v>11018</v>
      </c>
      <c r="G8" s="453">
        <f>F8-D8</f>
        <v>522</v>
      </c>
      <c r="H8" s="564">
        <f t="shared" ref="H8:H18" si="0">F8/D8*100</f>
        <v>104.97332317073172</v>
      </c>
      <c r="I8" s="270"/>
      <c r="J8" s="7"/>
      <c r="K8" s="24"/>
      <c r="L8" s="7"/>
    </row>
    <row r="9" spans="1:12" ht="16.5" x14ac:dyDescent="0.2">
      <c r="A9" s="551" t="s">
        <v>234</v>
      </c>
      <c r="B9" s="556" t="s">
        <v>248</v>
      </c>
      <c r="C9" s="555" t="s">
        <v>27</v>
      </c>
      <c r="D9" s="453">
        <v>24246</v>
      </c>
      <c r="E9" s="453">
        <v>23985</v>
      </c>
      <c r="F9" s="453">
        <v>23168</v>
      </c>
      <c r="G9" s="453">
        <f t="shared" ref="G9:G19" si="1">F9-D9</f>
        <v>-1078</v>
      </c>
      <c r="H9" s="564">
        <f t="shared" si="0"/>
        <v>95.553905798894661</v>
      </c>
      <c r="I9" s="270"/>
      <c r="J9" s="7"/>
      <c r="K9" s="24"/>
      <c r="L9" s="7"/>
    </row>
    <row r="10" spans="1:12" ht="16.5" x14ac:dyDescent="0.2">
      <c r="A10" s="551" t="s">
        <v>235</v>
      </c>
      <c r="B10" s="713" t="s">
        <v>249</v>
      </c>
      <c r="C10" s="555" t="s">
        <v>27</v>
      </c>
      <c r="D10" s="453">
        <v>3499</v>
      </c>
      <c r="E10" s="453">
        <v>3497</v>
      </c>
      <c r="F10" s="453">
        <v>3542</v>
      </c>
      <c r="G10" s="453">
        <f t="shared" si="1"/>
        <v>43</v>
      </c>
      <c r="H10" s="564">
        <f t="shared" si="0"/>
        <v>101.22892254929981</v>
      </c>
      <c r="I10" s="270"/>
      <c r="J10" s="7"/>
      <c r="K10" s="24"/>
      <c r="L10" s="7"/>
    </row>
    <row r="11" spans="1:12" ht="16.5" x14ac:dyDescent="0.2">
      <c r="A11" s="551" t="s">
        <v>236</v>
      </c>
      <c r="B11" s="712" t="s">
        <v>250</v>
      </c>
      <c r="C11" s="555" t="s">
        <v>27</v>
      </c>
      <c r="D11" s="453">
        <v>8158</v>
      </c>
      <c r="E11" s="453">
        <v>7846</v>
      </c>
      <c r="F11" s="453">
        <v>9158</v>
      </c>
      <c r="G11" s="453">
        <f t="shared" si="1"/>
        <v>1000</v>
      </c>
      <c r="H11" s="564">
        <f t="shared" si="0"/>
        <v>112.25790634959549</v>
      </c>
      <c r="I11" s="270"/>
      <c r="J11" s="7"/>
      <c r="K11" s="24"/>
      <c r="L11" s="7"/>
    </row>
    <row r="12" spans="1:12" ht="33" x14ac:dyDescent="0.2">
      <c r="A12" s="551" t="s">
        <v>237</v>
      </c>
      <c r="B12" s="557" t="s">
        <v>251</v>
      </c>
      <c r="C12" s="558" t="s">
        <v>27</v>
      </c>
      <c r="D12" s="453">
        <v>1667</v>
      </c>
      <c r="E12" s="453">
        <v>1726</v>
      </c>
      <c r="F12" s="453">
        <v>1743</v>
      </c>
      <c r="G12" s="453">
        <f t="shared" si="1"/>
        <v>76</v>
      </c>
      <c r="H12" s="564">
        <f t="shared" si="0"/>
        <v>104.55908818236352</v>
      </c>
      <c r="I12" s="270"/>
      <c r="J12" s="7"/>
      <c r="K12" s="24"/>
      <c r="L12" s="7"/>
    </row>
    <row r="13" spans="1:12" s="25" customFormat="1" ht="16.5" x14ac:dyDescent="0.2">
      <c r="A13" s="551" t="s">
        <v>238</v>
      </c>
      <c r="B13" s="557" t="s">
        <v>252</v>
      </c>
      <c r="C13" s="558" t="s">
        <v>27</v>
      </c>
      <c r="D13" s="453">
        <v>1276</v>
      </c>
      <c r="E13" s="453">
        <v>1240</v>
      </c>
      <c r="F13" s="453">
        <v>1161</v>
      </c>
      <c r="G13" s="453">
        <f t="shared" si="1"/>
        <v>-115</v>
      </c>
      <c r="H13" s="564">
        <f t="shared" si="0"/>
        <v>90.987460815047015</v>
      </c>
      <c r="I13" s="271"/>
      <c r="J13" s="42"/>
      <c r="K13" s="209"/>
      <c r="L13" s="42"/>
    </row>
    <row r="14" spans="1:12" ht="16.5" x14ac:dyDescent="0.2">
      <c r="A14" s="551" t="s">
        <v>239</v>
      </c>
      <c r="B14" s="711" t="s">
        <v>143</v>
      </c>
      <c r="C14" s="555" t="s">
        <v>27</v>
      </c>
      <c r="D14" s="453">
        <v>9602</v>
      </c>
      <c r="E14" s="453">
        <v>9871</v>
      </c>
      <c r="F14" s="453">
        <v>9560</v>
      </c>
      <c r="G14" s="453">
        <f t="shared" si="1"/>
        <v>-42</v>
      </c>
      <c r="H14" s="564">
        <f t="shared" si="0"/>
        <v>99.562591126848574</v>
      </c>
      <c r="I14" s="270"/>
      <c r="J14" s="7"/>
      <c r="K14" s="24"/>
      <c r="L14" s="7"/>
    </row>
    <row r="15" spans="1:12" ht="16.5" x14ac:dyDescent="0.2">
      <c r="A15" s="551" t="s">
        <v>240</v>
      </c>
      <c r="B15" s="559" t="s">
        <v>253</v>
      </c>
      <c r="C15" s="555" t="s">
        <v>27</v>
      </c>
      <c r="D15" s="453">
        <v>677</v>
      </c>
      <c r="E15" s="453">
        <v>707</v>
      </c>
      <c r="F15" s="453">
        <v>544</v>
      </c>
      <c r="G15" s="453">
        <f t="shared" si="1"/>
        <v>-133</v>
      </c>
      <c r="H15" s="564">
        <f t="shared" si="0"/>
        <v>80.354505169867068</v>
      </c>
      <c r="I15" s="270"/>
      <c r="J15" s="7"/>
      <c r="K15" s="24"/>
      <c r="L15" s="7"/>
    </row>
    <row r="16" spans="1:12" ht="16.5" customHeight="1" x14ac:dyDescent="0.2">
      <c r="A16" s="551" t="s">
        <v>241</v>
      </c>
      <c r="B16" s="712" t="s">
        <v>254</v>
      </c>
      <c r="C16" s="555" t="s">
        <v>27</v>
      </c>
      <c r="D16" s="453">
        <v>5756</v>
      </c>
      <c r="E16" s="453">
        <v>5689</v>
      </c>
      <c r="F16" s="453">
        <v>5128</v>
      </c>
      <c r="G16" s="453">
        <f t="shared" si="1"/>
        <v>-628</v>
      </c>
      <c r="H16" s="564">
        <f t="shared" si="0"/>
        <v>89.08964558721334</v>
      </c>
      <c r="I16" s="270"/>
      <c r="J16" s="7"/>
      <c r="K16" s="24"/>
      <c r="L16" s="7"/>
    </row>
    <row r="17" spans="1:12" ht="33" x14ac:dyDescent="0.2">
      <c r="A17" s="551" t="s">
        <v>242</v>
      </c>
      <c r="B17" s="712" t="s">
        <v>255</v>
      </c>
      <c r="C17" s="555" t="s">
        <v>27</v>
      </c>
      <c r="D17" s="453">
        <v>4323</v>
      </c>
      <c r="E17" s="453">
        <v>4375</v>
      </c>
      <c r="F17" s="453">
        <v>4048</v>
      </c>
      <c r="G17" s="453">
        <f t="shared" si="1"/>
        <v>-275</v>
      </c>
      <c r="H17" s="564">
        <f t="shared" si="0"/>
        <v>93.638676844783717</v>
      </c>
      <c r="I17" s="270"/>
      <c r="J17" s="7"/>
      <c r="K17" s="24"/>
      <c r="L17" s="7"/>
    </row>
    <row r="18" spans="1:12" ht="16.5" x14ac:dyDescent="0.2">
      <c r="A18" s="551" t="s">
        <v>243</v>
      </c>
      <c r="B18" s="712" t="s">
        <v>51</v>
      </c>
      <c r="C18" s="555" t="s">
        <v>27</v>
      </c>
      <c r="D18" s="453">
        <v>7340</v>
      </c>
      <c r="E18" s="453">
        <v>7475</v>
      </c>
      <c r="F18" s="453">
        <v>7159</v>
      </c>
      <c r="G18" s="453">
        <f t="shared" si="1"/>
        <v>-181</v>
      </c>
      <c r="H18" s="564">
        <f t="shared" si="0"/>
        <v>97.534059945504097</v>
      </c>
      <c r="I18" s="270"/>
      <c r="J18" s="7"/>
      <c r="K18" s="24"/>
      <c r="L18" s="7"/>
    </row>
    <row r="19" spans="1:12" ht="16.5" x14ac:dyDescent="0.2">
      <c r="A19" s="551" t="s">
        <v>244</v>
      </c>
      <c r="B19" s="712" t="s">
        <v>256</v>
      </c>
      <c r="C19" s="555" t="s">
        <v>27</v>
      </c>
      <c r="D19" s="453">
        <v>6233</v>
      </c>
      <c r="E19" s="453">
        <v>6250</v>
      </c>
      <c r="F19" s="453">
        <v>6221</v>
      </c>
      <c r="G19" s="453">
        <f t="shared" si="1"/>
        <v>-12</v>
      </c>
      <c r="H19" s="564">
        <f>F19/D19*100</f>
        <v>99.807476335632913</v>
      </c>
      <c r="I19" s="270"/>
      <c r="J19" s="7"/>
      <c r="K19" s="24"/>
      <c r="L19" s="7"/>
    </row>
    <row r="20" spans="1:12" ht="35.25" customHeight="1" thickBot="1" x14ac:dyDescent="0.25">
      <c r="A20" s="560" t="s">
        <v>245</v>
      </c>
      <c r="B20" s="561" t="s">
        <v>98</v>
      </c>
      <c r="C20" s="562" t="s">
        <v>27</v>
      </c>
      <c r="D20" s="454">
        <v>2731</v>
      </c>
      <c r="E20" s="454">
        <v>2501</v>
      </c>
      <c r="F20" s="454">
        <v>2662</v>
      </c>
      <c r="G20" s="454">
        <f>F20-D20</f>
        <v>-69</v>
      </c>
      <c r="H20" s="565">
        <f>F20/D20*100</f>
        <v>97.473452947638222</v>
      </c>
      <c r="I20" s="270"/>
      <c r="J20" s="7"/>
      <c r="K20" s="24"/>
      <c r="L20" s="7"/>
    </row>
    <row r="21" spans="1:12" s="10" customFormat="1" ht="19.5" hidden="1" x14ac:dyDescent="0.2">
      <c r="A21" s="272" t="s">
        <v>246</v>
      </c>
      <c r="B21" s="273" t="s">
        <v>259</v>
      </c>
      <c r="C21" s="735" t="s">
        <v>27</v>
      </c>
      <c r="D21" s="274" t="s">
        <v>214</v>
      </c>
      <c r="E21" s="455" t="s">
        <v>214</v>
      </c>
      <c r="F21" s="274" t="s">
        <v>214</v>
      </c>
      <c r="G21" s="275"/>
      <c r="H21" s="276"/>
      <c r="I21" s="277"/>
      <c r="J21" s="7"/>
      <c r="K21" s="24"/>
      <c r="L21" s="7"/>
    </row>
    <row r="22" spans="1:12" s="709" customFormat="1" ht="69.75" customHeight="1" x14ac:dyDescent="0.2">
      <c r="A22" s="807" t="s">
        <v>510</v>
      </c>
      <c r="B22" s="807"/>
      <c r="C22" s="807"/>
      <c r="D22" s="807"/>
      <c r="E22" s="807"/>
      <c r="F22" s="807"/>
      <c r="G22" s="807"/>
      <c r="H22" s="807"/>
      <c r="I22" s="464"/>
      <c r="J22" s="7"/>
      <c r="K22" s="24"/>
      <c r="L22" s="7"/>
    </row>
    <row r="23" spans="1:12" s="709" customFormat="1" ht="21" customHeight="1" x14ac:dyDescent="0.2">
      <c r="A23" s="849" t="s">
        <v>269</v>
      </c>
      <c r="B23" s="849"/>
      <c r="C23" s="849"/>
      <c r="D23" s="849"/>
      <c r="E23" s="849"/>
      <c r="F23" s="849"/>
      <c r="G23" s="849"/>
      <c r="H23" s="849"/>
      <c r="I23" s="464"/>
      <c r="J23" s="7"/>
      <c r="K23" s="24"/>
      <c r="L23" s="7"/>
    </row>
    <row r="24" spans="1:12" s="709" customFormat="1" ht="34.5" hidden="1" customHeight="1" x14ac:dyDescent="0.2">
      <c r="A24" s="849" t="s">
        <v>257</v>
      </c>
      <c r="B24" s="849"/>
      <c r="C24" s="849"/>
      <c r="D24" s="849"/>
      <c r="E24" s="849"/>
      <c r="F24" s="849"/>
      <c r="G24" s="849"/>
      <c r="H24" s="849"/>
      <c r="I24" s="464"/>
      <c r="J24" s="7"/>
      <c r="K24" s="24"/>
      <c r="L24" s="7"/>
    </row>
    <row r="25" spans="1:12" s="709" customFormat="1" ht="19.5" customHeight="1" x14ac:dyDescent="0.2">
      <c r="A25" s="849"/>
      <c r="B25" s="849"/>
      <c r="C25" s="849"/>
      <c r="D25" s="849"/>
      <c r="E25" s="849"/>
      <c r="F25" s="849"/>
      <c r="G25" s="849"/>
      <c r="H25" s="849"/>
      <c r="I25" s="445"/>
      <c r="J25" s="7"/>
      <c r="K25" s="24"/>
      <c r="L25" s="7"/>
    </row>
    <row r="26" spans="1:12" s="709" customFormat="1" ht="9" customHeight="1" x14ac:dyDescent="0.2">
      <c r="A26" s="727"/>
      <c r="B26" s="727"/>
      <c r="C26" s="727"/>
      <c r="D26" s="727"/>
      <c r="E26" s="727"/>
      <c r="F26" s="727"/>
      <c r="G26" s="727"/>
      <c r="H26" s="727"/>
      <c r="I26" s="445"/>
      <c r="J26" s="7"/>
      <c r="K26" s="24"/>
      <c r="L26" s="7"/>
    </row>
    <row r="27" spans="1:12" s="709" customFormat="1" ht="19.5" customHeight="1" x14ac:dyDescent="0.2">
      <c r="A27" s="814" t="s">
        <v>402</v>
      </c>
      <c r="B27" s="814"/>
      <c r="C27" s="814"/>
      <c r="D27" s="814"/>
      <c r="E27" s="814"/>
      <c r="F27" s="814"/>
      <c r="G27" s="814"/>
      <c r="H27" s="814"/>
      <c r="I27" s="445"/>
      <c r="J27" s="7"/>
      <c r="K27" s="24"/>
      <c r="L27" s="7"/>
    </row>
    <row r="28" spans="1:12" s="709" customFormat="1" ht="12.75" customHeight="1" thickBot="1" x14ac:dyDescent="0.25">
      <c r="A28" s="727"/>
      <c r="B28" s="727"/>
      <c r="C28" s="727"/>
      <c r="D28" s="727"/>
      <c r="E28" s="727"/>
      <c r="F28" s="727"/>
      <c r="G28" s="727"/>
      <c r="H28" s="727"/>
      <c r="I28" s="445"/>
      <c r="J28" s="7"/>
      <c r="K28" s="24"/>
      <c r="L28" s="7"/>
    </row>
    <row r="29" spans="1:12" s="709" customFormat="1" ht="28.5" customHeight="1" thickBot="1" x14ac:dyDescent="0.25">
      <c r="A29" s="850" t="s">
        <v>61</v>
      </c>
      <c r="B29" s="851"/>
      <c r="C29" s="854" t="s">
        <v>99</v>
      </c>
      <c r="D29" s="823" t="s">
        <v>557</v>
      </c>
      <c r="E29" s="823" t="s">
        <v>409</v>
      </c>
      <c r="F29" s="823" t="s">
        <v>558</v>
      </c>
      <c r="G29" s="856" t="s">
        <v>559</v>
      </c>
      <c r="H29" s="857"/>
      <c r="I29" s="445"/>
      <c r="J29" s="7"/>
      <c r="K29" s="169"/>
      <c r="L29" s="7"/>
    </row>
    <row r="30" spans="1:12" s="709" customFormat="1" ht="17.25" thickBot="1" x14ac:dyDescent="0.25">
      <c r="A30" s="852"/>
      <c r="B30" s="853"/>
      <c r="C30" s="855"/>
      <c r="D30" s="824"/>
      <c r="E30" s="824"/>
      <c r="F30" s="824"/>
      <c r="G30" s="446" t="s">
        <v>109</v>
      </c>
      <c r="H30" s="447" t="s">
        <v>28</v>
      </c>
      <c r="I30" s="445"/>
      <c r="J30" s="7"/>
      <c r="K30" s="169"/>
      <c r="L30" s="7"/>
    </row>
    <row r="31" spans="1:12" s="10" customFormat="1" ht="25.5" customHeight="1" x14ac:dyDescent="0.2">
      <c r="A31" s="843" t="s">
        <v>317</v>
      </c>
      <c r="B31" s="844"/>
      <c r="C31" s="748" t="s">
        <v>27</v>
      </c>
      <c r="D31" s="456">
        <f>D32+D34+D35+D36+D37</f>
        <v>9540</v>
      </c>
      <c r="E31" s="456">
        <v>9669</v>
      </c>
      <c r="F31" s="456">
        <f>F32+F34+F35+F36+F37</f>
        <v>9423.6</v>
      </c>
      <c r="G31" s="456">
        <f>F31-D31</f>
        <v>-116.39999999999964</v>
      </c>
      <c r="H31" s="753">
        <f>F31/D31*100</f>
        <v>98.779874213836479</v>
      </c>
      <c r="I31" s="105"/>
      <c r="J31" s="7"/>
      <c r="K31" s="169"/>
      <c r="L31" s="7"/>
    </row>
    <row r="32" spans="1:12" s="10" customFormat="1" ht="30.75" customHeight="1" x14ac:dyDescent="0.2">
      <c r="A32" s="812" t="s">
        <v>228</v>
      </c>
      <c r="B32" s="813"/>
      <c r="C32" s="743" t="s">
        <v>27</v>
      </c>
      <c r="D32" s="449">
        <v>812</v>
      </c>
      <c r="E32" s="449">
        <v>820</v>
      </c>
      <c r="F32" s="449">
        <v>768.4</v>
      </c>
      <c r="G32" s="449">
        <f>F32-D32</f>
        <v>-43.600000000000023</v>
      </c>
      <c r="H32" s="746">
        <f>F32/D32*100</f>
        <v>94.630541871921181</v>
      </c>
      <c r="I32" s="105"/>
      <c r="J32" s="7"/>
      <c r="K32" s="169"/>
      <c r="L32" s="7"/>
    </row>
    <row r="33" spans="1:13" s="10" customFormat="1" ht="19.5" customHeight="1" x14ac:dyDescent="0.2">
      <c r="A33" s="812" t="s">
        <v>229</v>
      </c>
      <c r="B33" s="813"/>
      <c r="C33" s="749"/>
      <c r="D33" s="457"/>
      <c r="E33" s="457"/>
      <c r="F33" s="752"/>
      <c r="G33" s="566"/>
      <c r="H33" s="262"/>
      <c r="I33" s="105"/>
      <c r="J33" s="7"/>
      <c r="K33" s="169"/>
      <c r="L33" s="7"/>
    </row>
    <row r="34" spans="1:13" s="10" customFormat="1" ht="19.5" customHeight="1" x14ac:dyDescent="0.2">
      <c r="A34" s="845" t="s">
        <v>230</v>
      </c>
      <c r="B34" s="846"/>
      <c r="C34" s="750" t="s">
        <v>27</v>
      </c>
      <c r="D34" s="458">
        <v>408</v>
      </c>
      <c r="E34" s="458">
        <v>412</v>
      </c>
      <c r="F34" s="458">
        <v>402.4</v>
      </c>
      <c r="G34" s="458">
        <f>F34-D34</f>
        <v>-5.6000000000000227</v>
      </c>
      <c r="H34" s="754">
        <f>F34/D34*100</f>
        <v>98.627450980392155</v>
      </c>
      <c r="I34" s="105"/>
      <c r="J34" s="7"/>
      <c r="K34" s="169"/>
      <c r="L34" s="7"/>
    </row>
    <row r="35" spans="1:13" s="10" customFormat="1" ht="36" customHeight="1" x14ac:dyDescent="0.2">
      <c r="A35" s="845" t="s">
        <v>305</v>
      </c>
      <c r="B35" s="846"/>
      <c r="C35" s="750" t="s">
        <v>27</v>
      </c>
      <c r="D35" s="458">
        <v>400</v>
      </c>
      <c r="E35" s="458">
        <v>404</v>
      </c>
      <c r="F35" s="458">
        <v>397</v>
      </c>
      <c r="G35" s="458">
        <f>F35-D35</f>
        <v>-3</v>
      </c>
      <c r="H35" s="754">
        <f>F35/D35*100</f>
        <v>99.25</v>
      </c>
      <c r="I35" s="105"/>
      <c r="J35" s="7"/>
      <c r="K35" s="169"/>
      <c r="L35" s="7"/>
    </row>
    <row r="36" spans="1:13" s="10" customFormat="1" ht="19.5" customHeight="1" x14ac:dyDescent="0.2">
      <c r="A36" s="847" t="s">
        <v>231</v>
      </c>
      <c r="B36" s="848"/>
      <c r="C36" s="751" t="s">
        <v>27</v>
      </c>
      <c r="D36" s="459">
        <v>6677</v>
      </c>
      <c r="E36" s="459">
        <v>6756</v>
      </c>
      <c r="F36" s="459">
        <v>6522.2</v>
      </c>
      <c r="G36" s="458">
        <f>F36-D36</f>
        <v>-154.80000000000018</v>
      </c>
      <c r="H36" s="754">
        <f>F36/D36*100</f>
        <v>97.681593530028451</v>
      </c>
      <c r="I36" s="105"/>
      <c r="J36" s="7"/>
      <c r="K36" s="169"/>
      <c r="L36" s="7"/>
    </row>
    <row r="37" spans="1:13" s="10" customFormat="1" ht="17.25" customHeight="1" thickBot="1" x14ac:dyDescent="0.25">
      <c r="A37" s="827" t="s">
        <v>232</v>
      </c>
      <c r="B37" s="828"/>
      <c r="C37" s="115" t="s">
        <v>27</v>
      </c>
      <c r="D37" s="115">
        <v>1243</v>
      </c>
      <c r="E37" s="115">
        <v>1277</v>
      </c>
      <c r="F37" s="115">
        <v>1333.6</v>
      </c>
      <c r="G37" s="742">
        <f>F37-D37</f>
        <v>90.599999999999909</v>
      </c>
      <c r="H37" s="718">
        <f>F37/D37*100</f>
        <v>107.28881737731295</v>
      </c>
      <c r="I37" s="105"/>
      <c r="J37" s="7"/>
      <c r="K37" s="169"/>
      <c r="L37" s="7"/>
    </row>
    <row r="38" spans="1:13" s="10" customFormat="1" ht="16.5" hidden="1" customHeight="1" x14ac:dyDescent="0.2">
      <c r="A38" s="829" t="s">
        <v>396</v>
      </c>
      <c r="B38" s="830"/>
      <c r="C38" s="736" t="s">
        <v>27</v>
      </c>
      <c r="D38" s="401">
        <v>92</v>
      </c>
      <c r="E38" s="460">
        <v>68</v>
      </c>
      <c r="F38" s="401">
        <v>89</v>
      </c>
      <c r="G38" s="401">
        <f t="shared" ref="G38:G40" si="2">F38-D38</f>
        <v>-3</v>
      </c>
      <c r="H38" s="402">
        <f t="shared" ref="H38:H40" si="3">F38/D38*100</f>
        <v>96.739130434782609</v>
      </c>
      <c r="I38" s="105"/>
      <c r="J38" s="7"/>
      <c r="K38" s="169"/>
      <c r="L38" s="7"/>
    </row>
    <row r="39" spans="1:13" s="10" customFormat="1" ht="16.5" hidden="1" customHeight="1" x14ac:dyDescent="0.2">
      <c r="A39" s="831" t="s">
        <v>397</v>
      </c>
      <c r="B39" s="832"/>
      <c r="C39" s="737" t="s">
        <v>27</v>
      </c>
      <c r="D39" s="248">
        <v>1777</v>
      </c>
      <c r="E39" s="461">
        <v>1841</v>
      </c>
      <c r="F39" s="248">
        <v>1409</v>
      </c>
      <c r="G39" s="248">
        <f t="shared" si="2"/>
        <v>-368</v>
      </c>
      <c r="H39" s="249">
        <f t="shared" si="3"/>
        <v>79.290939786156443</v>
      </c>
      <c r="I39" s="105"/>
      <c r="J39" s="7"/>
      <c r="K39" s="169"/>
      <c r="L39" s="7"/>
    </row>
    <row r="40" spans="1:13" s="10" customFormat="1" ht="18" hidden="1" customHeight="1" thickBot="1" x14ac:dyDescent="0.25">
      <c r="A40" s="833" t="s">
        <v>316</v>
      </c>
      <c r="B40" s="834"/>
      <c r="C40" s="738" t="s">
        <v>27</v>
      </c>
      <c r="D40" s="250">
        <f>D31+D38+D39</f>
        <v>11409</v>
      </c>
      <c r="E40" s="462">
        <f>E31+E38+E39</f>
        <v>11578</v>
      </c>
      <c r="F40" s="250">
        <f>F31+F38+F39</f>
        <v>10921.6</v>
      </c>
      <c r="G40" s="251">
        <f t="shared" si="2"/>
        <v>-487.39999999999964</v>
      </c>
      <c r="H40" s="252">
        <f t="shared" si="3"/>
        <v>95.727934087124197</v>
      </c>
      <c r="I40" s="105"/>
      <c r="J40" s="7"/>
      <c r="K40" s="169"/>
      <c r="L40" s="7"/>
      <c r="M40" s="109"/>
    </row>
    <row r="41" spans="1:13" s="10" customFormat="1" ht="16.5" hidden="1" customHeight="1" x14ac:dyDescent="0.2">
      <c r="A41" s="842" t="s">
        <v>398</v>
      </c>
      <c r="B41" s="842"/>
      <c r="C41" s="842"/>
      <c r="D41" s="842"/>
      <c r="E41" s="842"/>
      <c r="F41" s="842"/>
      <c r="G41" s="842"/>
      <c r="H41" s="842"/>
      <c r="I41" s="105"/>
      <c r="J41" s="7"/>
      <c r="K41" s="169"/>
      <c r="L41" s="7"/>
    </row>
    <row r="42" spans="1:13" s="709" customFormat="1" ht="21.75" customHeight="1" x14ac:dyDescent="0.2">
      <c r="A42" s="809"/>
      <c r="B42" s="809"/>
      <c r="C42" s="809"/>
      <c r="D42" s="809"/>
      <c r="E42" s="809"/>
      <c r="F42" s="809"/>
      <c r="G42" s="809"/>
      <c r="H42" s="809"/>
      <c r="I42" s="445"/>
      <c r="J42" s="7"/>
      <c r="K42" s="24"/>
      <c r="L42" s="7"/>
    </row>
    <row r="43" spans="1:13" s="709" customFormat="1" ht="9.75" customHeight="1" x14ac:dyDescent="0.25">
      <c r="A43" s="463"/>
      <c r="B43" s="463"/>
      <c r="C43" s="463"/>
      <c r="D43" s="463"/>
      <c r="E43" s="463"/>
      <c r="F43" s="463"/>
      <c r="G43" s="463"/>
      <c r="H43" s="463"/>
      <c r="I43" s="445"/>
      <c r="J43" s="7"/>
      <c r="K43" s="24"/>
      <c r="L43" s="7"/>
    </row>
    <row r="44" spans="1:13" s="709" customFormat="1" ht="20.25" customHeight="1" x14ac:dyDescent="0.2">
      <c r="A44" s="814" t="s">
        <v>300</v>
      </c>
      <c r="B44" s="814"/>
      <c r="C44" s="814"/>
      <c r="D44" s="814"/>
      <c r="E44" s="814"/>
      <c r="F44" s="814"/>
      <c r="G44" s="814"/>
      <c r="H44" s="814"/>
      <c r="I44" s="445"/>
      <c r="J44" s="7"/>
      <c r="K44" s="24"/>
      <c r="L44" s="7"/>
    </row>
    <row r="45" spans="1:13" s="709" customFormat="1" ht="9.75" customHeight="1" thickBot="1" x14ac:dyDescent="0.25">
      <c r="A45" s="727"/>
      <c r="B45" s="727"/>
      <c r="C45" s="727"/>
      <c r="D45" s="727"/>
      <c r="E45" s="727"/>
      <c r="F45" s="727"/>
      <c r="G45" s="727"/>
      <c r="H45" s="727"/>
      <c r="I45" s="445"/>
      <c r="J45" s="7"/>
      <c r="K45" s="24"/>
      <c r="L45" s="7"/>
    </row>
    <row r="46" spans="1:13" s="709" customFormat="1" ht="33.75" customHeight="1" thickBot="1" x14ac:dyDescent="0.25">
      <c r="A46" s="815" t="s">
        <v>61</v>
      </c>
      <c r="B46" s="816"/>
      <c r="C46" s="819" t="s">
        <v>99</v>
      </c>
      <c r="D46" s="821" t="s">
        <v>560</v>
      </c>
      <c r="E46" s="823" t="s">
        <v>410</v>
      </c>
      <c r="F46" s="823" t="s">
        <v>561</v>
      </c>
      <c r="G46" s="825" t="s">
        <v>562</v>
      </c>
      <c r="H46" s="826"/>
      <c r="I46" s="445"/>
      <c r="J46" s="7"/>
      <c r="K46" s="52"/>
      <c r="L46" s="7"/>
    </row>
    <row r="47" spans="1:13" s="709" customFormat="1" ht="17.25" thickBot="1" x14ac:dyDescent="0.25">
      <c r="A47" s="817"/>
      <c r="B47" s="818"/>
      <c r="C47" s="820"/>
      <c r="D47" s="822"/>
      <c r="E47" s="824"/>
      <c r="F47" s="824"/>
      <c r="G47" s="446" t="s">
        <v>109</v>
      </c>
      <c r="H47" s="447" t="s">
        <v>28</v>
      </c>
      <c r="I47" s="445"/>
      <c r="J47" s="7"/>
      <c r="K47" s="52"/>
      <c r="L47" s="7"/>
    </row>
    <row r="48" spans="1:13" ht="26.25" customHeight="1" x14ac:dyDescent="0.2">
      <c r="A48" s="810" t="s">
        <v>282</v>
      </c>
      <c r="B48" s="811"/>
      <c r="C48" s="743" t="s">
        <v>27</v>
      </c>
      <c r="D48" s="444">
        <v>40546</v>
      </c>
      <c r="E48" s="444">
        <v>41226</v>
      </c>
      <c r="F48" s="444">
        <f>F49+F50</f>
        <v>41173</v>
      </c>
      <c r="G48" s="449">
        <f>F48-D48</f>
        <v>627</v>
      </c>
      <c r="H48" s="746">
        <f>F48/D48*100</f>
        <v>101.54639175257731</v>
      </c>
      <c r="I48" s="98"/>
      <c r="K48" s="4"/>
      <c r="L48" s="46"/>
    </row>
    <row r="49" spans="1:12" ht="16.5" x14ac:dyDescent="0.2">
      <c r="A49" s="812" t="s">
        <v>154</v>
      </c>
      <c r="B49" s="813"/>
      <c r="C49" s="744" t="s">
        <v>27</v>
      </c>
      <c r="D49" s="448">
        <v>22307</v>
      </c>
      <c r="E49" s="448">
        <v>22791</v>
      </c>
      <c r="F49" s="448">
        <v>22464</v>
      </c>
      <c r="G49" s="449">
        <f t="shared" ref="G49:G50" si="4">F49-D49</f>
        <v>157</v>
      </c>
      <c r="H49" s="746">
        <f t="shared" ref="H49:H50" si="5">F49/D49*100</f>
        <v>100.70381494598108</v>
      </c>
      <c r="I49" s="98"/>
      <c r="J49" s="835"/>
      <c r="K49" s="4"/>
    </row>
    <row r="50" spans="1:12" ht="16.5" x14ac:dyDescent="0.2">
      <c r="A50" s="812" t="s">
        <v>155</v>
      </c>
      <c r="B50" s="813"/>
      <c r="C50" s="744" t="s">
        <v>27</v>
      </c>
      <c r="D50" s="448">
        <v>18239</v>
      </c>
      <c r="E50" s="448">
        <v>18435</v>
      </c>
      <c r="F50" s="448">
        <v>18709</v>
      </c>
      <c r="G50" s="449">
        <f t="shared" si="4"/>
        <v>470</v>
      </c>
      <c r="H50" s="746">
        <f t="shared" si="5"/>
        <v>102.57689566313944</v>
      </c>
      <c r="I50" s="98"/>
      <c r="J50" s="835"/>
      <c r="K50" s="4"/>
    </row>
    <row r="51" spans="1:12" s="254" customFormat="1" ht="18" customHeight="1" x14ac:dyDescent="0.2">
      <c r="A51" s="836" t="s">
        <v>213</v>
      </c>
      <c r="B51" s="837"/>
      <c r="C51" s="744"/>
      <c r="D51" s="448"/>
      <c r="E51" s="448"/>
      <c r="F51" s="448"/>
      <c r="G51" s="449"/>
      <c r="H51" s="746"/>
      <c r="I51" s="98"/>
      <c r="J51" s="835"/>
      <c r="K51" s="4"/>
    </row>
    <row r="52" spans="1:12" ht="19.5" customHeight="1" x14ac:dyDescent="0.2">
      <c r="A52" s="836" t="s">
        <v>406</v>
      </c>
      <c r="B52" s="837"/>
      <c r="C52" s="744" t="s">
        <v>27</v>
      </c>
      <c r="D52" s="448">
        <v>37618</v>
      </c>
      <c r="E52" s="448">
        <v>35868</v>
      </c>
      <c r="F52" s="448">
        <f>F53+F54</f>
        <v>35738</v>
      </c>
      <c r="G52" s="449">
        <f>F52-D52</f>
        <v>-1880</v>
      </c>
      <c r="H52" s="746">
        <f>F52/D52*100</f>
        <v>95.002392471689092</v>
      </c>
      <c r="I52" s="98"/>
      <c r="J52" s="835"/>
      <c r="K52" s="4"/>
      <c r="L52" s="4"/>
    </row>
    <row r="53" spans="1:12" ht="16.5" x14ac:dyDescent="0.2">
      <c r="A53" s="812" t="s">
        <v>154</v>
      </c>
      <c r="B53" s="813"/>
      <c r="C53" s="744" t="s">
        <v>27</v>
      </c>
      <c r="D53" s="448">
        <v>22256</v>
      </c>
      <c r="E53" s="448">
        <v>22409</v>
      </c>
      <c r="F53" s="448">
        <v>22058</v>
      </c>
      <c r="G53" s="449">
        <f t="shared" ref="G53:G54" si="6">F53-D53</f>
        <v>-198</v>
      </c>
      <c r="H53" s="746">
        <f t="shared" ref="H53:H54" si="7">F53/D53*100</f>
        <v>99.110352264557875</v>
      </c>
      <c r="I53" s="98"/>
      <c r="J53" s="835"/>
      <c r="K53" s="4"/>
    </row>
    <row r="54" spans="1:12" ht="16.5" x14ac:dyDescent="0.2">
      <c r="A54" s="812" t="s">
        <v>155</v>
      </c>
      <c r="B54" s="813"/>
      <c r="C54" s="744" t="s">
        <v>27</v>
      </c>
      <c r="D54" s="448">
        <v>15362</v>
      </c>
      <c r="E54" s="448">
        <v>13459</v>
      </c>
      <c r="F54" s="448">
        <v>13680</v>
      </c>
      <c r="G54" s="449">
        <f t="shared" si="6"/>
        <v>-1682</v>
      </c>
      <c r="H54" s="746">
        <f t="shared" si="7"/>
        <v>89.050904830100251</v>
      </c>
      <c r="I54" s="98"/>
      <c r="J54" s="835"/>
      <c r="K54" s="4"/>
      <c r="L54" s="4"/>
    </row>
    <row r="55" spans="1:12" ht="16.5" x14ac:dyDescent="0.2">
      <c r="A55" s="838" t="s">
        <v>142</v>
      </c>
      <c r="B55" s="839"/>
      <c r="C55" s="744" t="s">
        <v>27</v>
      </c>
      <c r="D55" s="448" t="s">
        <v>307</v>
      </c>
      <c r="E55" s="448" t="s">
        <v>307</v>
      </c>
      <c r="F55" s="448" t="s">
        <v>307</v>
      </c>
      <c r="G55" s="449"/>
      <c r="H55" s="746"/>
      <c r="I55" s="98"/>
      <c r="J55" s="835"/>
      <c r="K55" s="4"/>
      <c r="L55" s="46"/>
    </row>
    <row r="56" spans="1:12" ht="16.5" x14ac:dyDescent="0.2">
      <c r="A56" s="812" t="s">
        <v>154</v>
      </c>
      <c r="B56" s="813"/>
      <c r="C56" s="744" t="s">
        <v>27</v>
      </c>
      <c r="D56" s="448" t="s">
        <v>307</v>
      </c>
      <c r="E56" s="448" t="s">
        <v>307</v>
      </c>
      <c r="F56" s="448" t="s">
        <v>307</v>
      </c>
      <c r="G56" s="449"/>
      <c r="H56" s="746"/>
      <c r="I56" s="98"/>
      <c r="J56" s="835"/>
      <c r="K56" s="4"/>
    </row>
    <row r="57" spans="1:12" ht="16.5" x14ac:dyDescent="0.2">
      <c r="A57" s="812" t="s">
        <v>155</v>
      </c>
      <c r="B57" s="813"/>
      <c r="C57" s="744" t="s">
        <v>27</v>
      </c>
      <c r="D57" s="448" t="s">
        <v>307</v>
      </c>
      <c r="E57" s="448" t="s">
        <v>307</v>
      </c>
      <c r="F57" s="448" t="s">
        <v>307</v>
      </c>
      <c r="G57" s="449"/>
      <c r="H57" s="746"/>
      <c r="I57" s="98"/>
      <c r="J57" s="835"/>
      <c r="K57" s="4"/>
    </row>
    <row r="58" spans="1:12" s="254" customFormat="1" ht="33.75" customHeight="1" thickBot="1" x14ac:dyDescent="0.25">
      <c r="A58" s="840" t="s">
        <v>227</v>
      </c>
      <c r="B58" s="841"/>
      <c r="C58" s="745" t="s">
        <v>27</v>
      </c>
      <c r="D58" s="450" t="s">
        <v>307</v>
      </c>
      <c r="E58" s="450" t="s">
        <v>307</v>
      </c>
      <c r="F58" s="450" t="s">
        <v>307</v>
      </c>
      <c r="G58" s="115"/>
      <c r="H58" s="747"/>
      <c r="I58" s="544"/>
      <c r="J58" s="835"/>
      <c r="K58" s="4"/>
    </row>
    <row r="59" spans="1:12" s="708" customFormat="1" ht="49.5" customHeight="1" x14ac:dyDescent="0.2">
      <c r="A59" s="808" t="s">
        <v>306</v>
      </c>
      <c r="B59" s="808"/>
      <c r="C59" s="808"/>
      <c r="D59" s="808"/>
      <c r="E59" s="808"/>
      <c r="F59" s="808"/>
      <c r="G59" s="808"/>
      <c r="H59" s="808"/>
    </row>
    <row r="60" spans="1:12" s="708" customFormat="1" ht="16.5" x14ac:dyDescent="0.2">
      <c r="A60" s="809" t="s">
        <v>403</v>
      </c>
      <c r="B60" s="809"/>
      <c r="C60" s="809"/>
      <c r="D60" s="809"/>
      <c r="E60" s="809"/>
      <c r="F60" s="809"/>
      <c r="G60" s="809"/>
      <c r="H60" s="809"/>
    </row>
    <row r="66" spans="2:9" x14ac:dyDescent="0.2">
      <c r="B66" s="10"/>
      <c r="C66" s="10"/>
      <c r="D66" s="10"/>
      <c r="E66" s="709"/>
      <c r="F66" s="10"/>
      <c r="G66" s="10"/>
      <c r="H66" s="10"/>
      <c r="I66" s="10"/>
    </row>
  </sheetData>
  <mergeCells count="53">
    <mergeCell ref="A1:I1"/>
    <mergeCell ref="D2:H2"/>
    <mergeCell ref="A3:A5"/>
    <mergeCell ref="B3:B5"/>
    <mergeCell ref="C3:C5"/>
    <mergeCell ref="D3:D5"/>
    <mergeCell ref="F3:F5"/>
    <mergeCell ref="G3:H4"/>
    <mergeCell ref="E3:E5"/>
    <mergeCell ref="A23:H23"/>
    <mergeCell ref="A24:H24"/>
    <mergeCell ref="A25:H25"/>
    <mergeCell ref="A27:H27"/>
    <mergeCell ref="A29:B30"/>
    <mergeCell ref="C29:C30"/>
    <mergeCell ref="D29:D30"/>
    <mergeCell ref="E29:E30"/>
    <mergeCell ref="F29:F30"/>
    <mergeCell ref="G29:H29"/>
    <mergeCell ref="A41:H41"/>
    <mergeCell ref="A42:H42"/>
    <mergeCell ref="A31:B31"/>
    <mergeCell ref="A32:B32"/>
    <mergeCell ref="A33:B33"/>
    <mergeCell ref="A34:B34"/>
    <mergeCell ref="A35:B35"/>
    <mergeCell ref="A36:B36"/>
    <mergeCell ref="J49:J58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22:H22"/>
    <mergeCell ref="A59:H59"/>
    <mergeCell ref="A60:H60"/>
    <mergeCell ref="A48:B48"/>
    <mergeCell ref="A49:B49"/>
    <mergeCell ref="A44:H44"/>
    <mergeCell ref="A46:B47"/>
    <mergeCell ref="C46:C47"/>
    <mergeCell ref="D46:D47"/>
    <mergeCell ref="E46:E47"/>
    <mergeCell ref="F46:F47"/>
    <mergeCell ref="G46:H46"/>
    <mergeCell ref="A37:B37"/>
    <mergeCell ref="A38:B38"/>
    <mergeCell ref="A39:B39"/>
    <mergeCell ref="A40:B40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8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54"/>
  <sheetViews>
    <sheetView zoomScale="80" zoomScaleNormal="80" workbookViewId="0">
      <selection activeCell="A14" sqref="A14:H14"/>
    </sheetView>
  </sheetViews>
  <sheetFormatPr defaultColWidth="9.140625" defaultRowHeight="12.75" x14ac:dyDescent="0.2"/>
  <cols>
    <col min="1" max="1" width="47.85546875" style="2" customWidth="1"/>
    <col min="2" max="2" width="10.85546875" style="2" customWidth="1"/>
    <col min="3" max="3" width="18.5703125" style="2" customWidth="1"/>
    <col min="4" max="4" width="18.28515625" style="708" customWidth="1"/>
    <col min="5" max="5" width="18.140625" style="2" customWidth="1"/>
    <col min="6" max="6" width="13" style="2" customWidth="1"/>
    <col min="7" max="7" width="17.28515625" style="708" customWidth="1"/>
    <col min="8" max="8" width="14.5703125" style="2" customWidth="1"/>
    <col min="9" max="9" width="9.140625" style="254"/>
    <col min="10" max="16384" width="9.140625" style="2"/>
  </cols>
  <sheetData>
    <row r="1" spans="1:13" s="254" customFormat="1" ht="24.75" customHeight="1" x14ac:dyDescent="0.3">
      <c r="A1" s="875" t="s">
        <v>38</v>
      </c>
      <c r="B1" s="875"/>
      <c r="C1" s="875"/>
      <c r="D1" s="875"/>
      <c r="E1" s="875"/>
      <c r="F1" s="875"/>
      <c r="G1" s="875"/>
      <c r="H1" s="875"/>
    </row>
    <row r="2" spans="1:13" s="254" customFormat="1" ht="19.5" thickBot="1" x14ac:dyDescent="0.25">
      <c r="A2" s="279"/>
      <c r="B2" s="279"/>
      <c r="C2" s="279"/>
      <c r="D2" s="279"/>
      <c r="E2" s="279"/>
      <c r="F2" s="279"/>
      <c r="G2" s="708"/>
      <c r="H2" s="9"/>
    </row>
    <row r="3" spans="1:13" s="708" customFormat="1" ht="60" customHeight="1" thickBot="1" x14ac:dyDescent="0.25">
      <c r="A3" s="768" t="s">
        <v>61</v>
      </c>
      <c r="B3" s="770" t="s">
        <v>267</v>
      </c>
      <c r="C3" s="877" t="s">
        <v>59</v>
      </c>
      <c r="D3" s="878"/>
      <c r="E3" s="878"/>
      <c r="F3" s="879"/>
      <c r="G3" s="757" t="s">
        <v>584</v>
      </c>
      <c r="H3" s="280" t="s">
        <v>55</v>
      </c>
      <c r="M3" s="26"/>
    </row>
    <row r="4" spans="1:13" s="708" customFormat="1" ht="54.75" customHeight="1" thickBot="1" x14ac:dyDescent="0.25">
      <c r="A4" s="769"/>
      <c r="B4" s="876"/>
      <c r="C4" s="281" t="s">
        <v>549</v>
      </c>
      <c r="D4" s="281" t="s">
        <v>411</v>
      </c>
      <c r="E4" s="281" t="s">
        <v>550</v>
      </c>
      <c r="F4" s="282" t="s">
        <v>563</v>
      </c>
      <c r="G4" s="283" t="s">
        <v>550</v>
      </c>
      <c r="H4" s="283" t="s">
        <v>550</v>
      </c>
      <c r="M4" s="722"/>
    </row>
    <row r="5" spans="1:13" ht="36.75" customHeight="1" x14ac:dyDescent="0.2">
      <c r="A5" s="289" t="s">
        <v>146</v>
      </c>
      <c r="B5" s="285" t="s">
        <v>27</v>
      </c>
      <c r="C5" s="290">
        <v>1609</v>
      </c>
      <c r="D5" s="290">
        <v>1750</v>
      </c>
      <c r="E5" s="725">
        <v>1545</v>
      </c>
      <c r="F5" s="723">
        <f>E5-C5</f>
        <v>-64</v>
      </c>
      <c r="G5" s="756">
        <v>219</v>
      </c>
      <c r="H5" s="723">
        <v>23400</v>
      </c>
      <c r="M5" s="27"/>
    </row>
    <row r="6" spans="1:13" s="708" customFormat="1" ht="20.25" customHeight="1" thickBot="1" x14ac:dyDescent="0.25">
      <c r="A6" s="291" t="s">
        <v>30</v>
      </c>
      <c r="B6" s="286" t="s">
        <v>27</v>
      </c>
      <c r="C6" s="292">
        <v>890</v>
      </c>
      <c r="D6" s="292">
        <v>999</v>
      </c>
      <c r="E6" s="726">
        <v>919</v>
      </c>
      <c r="F6" s="724">
        <f>E6-C6</f>
        <v>29</v>
      </c>
      <c r="G6" s="153" t="s">
        <v>105</v>
      </c>
      <c r="H6" s="724">
        <v>19200</v>
      </c>
      <c r="M6" s="722"/>
    </row>
    <row r="7" spans="1:13" ht="35.25" customHeight="1" thickBot="1" x14ac:dyDescent="0.25">
      <c r="A7" s="293" t="s">
        <v>37</v>
      </c>
      <c r="B7" s="287" t="s">
        <v>28</v>
      </c>
      <c r="C7" s="294">
        <v>0.73</v>
      </c>
      <c r="D7" s="294">
        <v>0.82</v>
      </c>
      <c r="E7" s="263">
        <v>0.8</v>
      </c>
      <c r="F7" s="729">
        <f>E7-C7</f>
        <v>7.0000000000000062E-2</v>
      </c>
      <c r="G7" s="268">
        <v>1.1000000000000001</v>
      </c>
      <c r="H7" s="403">
        <v>1.3</v>
      </c>
      <c r="M7" s="27"/>
    </row>
    <row r="8" spans="1:13" ht="54.75" customHeight="1" thickBot="1" x14ac:dyDescent="0.25">
      <c r="A8" s="295" t="s">
        <v>466</v>
      </c>
      <c r="B8" s="287" t="s">
        <v>310</v>
      </c>
      <c r="C8" s="296">
        <v>3085</v>
      </c>
      <c r="D8" s="296">
        <v>2816</v>
      </c>
      <c r="E8" s="298">
        <v>2124</v>
      </c>
      <c r="F8" s="724">
        <f>E8-C8</f>
        <v>-961</v>
      </c>
      <c r="G8" s="758" t="s">
        <v>105</v>
      </c>
      <c r="H8" s="253">
        <v>50300</v>
      </c>
      <c r="M8" s="27"/>
    </row>
    <row r="9" spans="1:13" ht="43.5" customHeight="1" thickBot="1" x14ac:dyDescent="0.25">
      <c r="A9" s="297" t="s">
        <v>45</v>
      </c>
      <c r="B9" s="287" t="s">
        <v>27</v>
      </c>
      <c r="C9" s="294">
        <v>0.51</v>
      </c>
      <c r="D9" s="294">
        <v>0.61</v>
      </c>
      <c r="E9" s="263">
        <v>0.7</v>
      </c>
      <c r="F9" s="299">
        <f>E9-C9</f>
        <v>0.18999999999999995</v>
      </c>
      <c r="G9" s="268" t="s">
        <v>105</v>
      </c>
      <c r="H9" s="729">
        <v>0.46500000000000002</v>
      </c>
      <c r="J9" s="708"/>
    </row>
    <row r="10" spans="1:13" ht="33" hidden="1" x14ac:dyDescent="0.2">
      <c r="A10" s="568" t="s">
        <v>149</v>
      </c>
      <c r="B10" s="569"/>
      <c r="C10" s="570"/>
      <c r="D10" s="643"/>
      <c r="E10" s="571"/>
      <c r="F10" s="572"/>
      <c r="G10" s="106"/>
      <c r="H10" s="573"/>
      <c r="J10" s="708"/>
    </row>
    <row r="11" spans="1:13" ht="16.5" hidden="1" customHeight="1" x14ac:dyDescent="0.2">
      <c r="A11" s="574" t="s">
        <v>150</v>
      </c>
      <c r="B11" s="575" t="s">
        <v>28</v>
      </c>
      <c r="C11" s="576">
        <v>21.5</v>
      </c>
      <c r="D11" s="1"/>
      <c r="E11" s="400">
        <v>29.4</v>
      </c>
      <c r="F11" s="576">
        <f>E11-C11</f>
        <v>7.8999999999999986</v>
      </c>
      <c r="G11" s="732"/>
      <c r="H11" s="577"/>
      <c r="J11" s="708"/>
    </row>
    <row r="12" spans="1:13" ht="16.5" hidden="1" customHeight="1" x14ac:dyDescent="0.2">
      <c r="A12" s="574" t="s">
        <v>151</v>
      </c>
      <c r="B12" s="575" t="s">
        <v>28</v>
      </c>
      <c r="C12" s="576">
        <v>69.2</v>
      </c>
      <c r="D12" s="1"/>
      <c r="E12" s="400">
        <v>64.7</v>
      </c>
      <c r="F12" s="576">
        <f>E12-C12</f>
        <v>-4.5</v>
      </c>
      <c r="G12" s="732"/>
      <c r="H12" s="577"/>
      <c r="J12" s="708"/>
    </row>
    <row r="13" spans="1:13" ht="17.25" hidden="1" customHeight="1" thickBot="1" x14ac:dyDescent="0.25">
      <c r="A13" s="578" t="s">
        <v>152</v>
      </c>
      <c r="B13" s="579" t="s">
        <v>28</v>
      </c>
      <c r="C13" s="567">
        <v>9.3000000000000007</v>
      </c>
      <c r="D13" s="644"/>
      <c r="E13" s="580">
        <v>5.9</v>
      </c>
      <c r="F13" s="567">
        <f>E13-C13</f>
        <v>-3.4000000000000004</v>
      </c>
      <c r="G13" s="733"/>
      <c r="H13" s="581"/>
      <c r="J13" s="708"/>
    </row>
    <row r="14" spans="1:13" s="47" customFormat="1" ht="17.25" customHeight="1" x14ac:dyDescent="0.2">
      <c r="A14" s="767"/>
      <c r="B14" s="767"/>
      <c r="C14" s="767"/>
      <c r="D14" s="767"/>
      <c r="E14" s="767"/>
      <c r="F14" s="767"/>
      <c r="G14" s="767"/>
      <c r="H14" s="767"/>
    </row>
    <row r="15" spans="1:13" s="4" customFormat="1" ht="40.5" customHeight="1" x14ac:dyDescent="0.2">
      <c r="A15" s="288"/>
      <c r="B15" s="284"/>
      <c r="C15" s="284"/>
      <c r="D15" s="284"/>
      <c r="E15" s="284"/>
      <c r="F15" s="284"/>
      <c r="G15" s="284"/>
      <c r="H15" s="284"/>
      <c r="I15" s="284"/>
    </row>
    <row r="16" spans="1:13" s="4" customFormat="1" ht="19.5" customHeight="1" x14ac:dyDescent="0.25">
      <c r="A16" s="5"/>
      <c r="B16" s="300"/>
      <c r="C16" s="103"/>
      <c r="D16" s="103"/>
      <c r="E16" s="278"/>
    </row>
    <row r="17" spans="1:18" s="4" customFormat="1" ht="19.5" customHeight="1" x14ac:dyDescent="0.25">
      <c r="A17" s="5"/>
      <c r="B17" s="300"/>
      <c r="C17" s="103"/>
      <c r="D17" s="103"/>
      <c r="E17" s="278"/>
    </row>
    <row r="18" spans="1:18" s="4" customFormat="1" ht="21.75" customHeight="1" x14ac:dyDescent="0.25">
      <c r="A18" s="5"/>
      <c r="B18" s="300"/>
      <c r="C18" s="103"/>
      <c r="D18" s="103"/>
      <c r="E18" s="278"/>
    </row>
    <row r="19" spans="1:18" s="4" customFormat="1" ht="19.5" customHeight="1" x14ac:dyDescent="0.25">
      <c r="A19" s="5"/>
      <c r="B19" s="300"/>
      <c r="C19" s="103"/>
      <c r="D19" s="103"/>
      <c r="E19" s="278"/>
    </row>
    <row r="20" spans="1:18" s="4" customFormat="1" ht="19.5" customHeight="1" x14ac:dyDescent="0.25">
      <c r="A20" s="5"/>
      <c r="B20" s="300"/>
      <c r="C20" s="103"/>
      <c r="D20" s="103"/>
      <c r="E20" s="278"/>
    </row>
    <row r="21" spans="1:18" s="4" customFormat="1" ht="19.5" customHeight="1" x14ac:dyDescent="0.25">
      <c r="A21" s="5"/>
      <c r="B21" s="300"/>
      <c r="C21" s="103"/>
      <c r="D21" s="103"/>
      <c r="E21" s="278"/>
    </row>
    <row r="22" spans="1:18" s="4" customFormat="1" ht="19.5" customHeight="1" x14ac:dyDescent="0.25">
      <c r="A22" s="5"/>
      <c r="B22" s="300"/>
      <c r="C22" s="103"/>
      <c r="D22" s="103"/>
      <c r="E22" s="278"/>
      <c r="P22" s="21"/>
      <c r="Q22" s="51"/>
      <c r="R22" s="51"/>
    </row>
    <row r="23" spans="1:18" s="4" customFormat="1" ht="19.5" customHeight="1" x14ac:dyDescent="0.25">
      <c r="A23" s="5"/>
      <c r="B23" s="300"/>
      <c r="C23" s="103"/>
      <c r="D23" s="103"/>
      <c r="E23" s="278"/>
      <c r="P23" s="21"/>
      <c r="Q23" s="51"/>
      <c r="R23" s="51"/>
    </row>
    <row r="24" spans="1:18" ht="15.75" x14ac:dyDescent="0.25">
      <c r="A24" s="254"/>
      <c r="B24" s="254"/>
      <c r="C24" s="254"/>
      <c r="E24" s="254"/>
      <c r="F24" s="254"/>
      <c r="H24" s="254"/>
      <c r="J24" s="708"/>
      <c r="K24" s="254"/>
      <c r="P24" s="21"/>
      <c r="Q24" s="51"/>
      <c r="R24" s="51"/>
    </row>
    <row r="25" spans="1:18" ht="15.75" x14ac:dyDescent="0.25">
      <c r="A25" s="254"/>
      <c r="B25" s="254"/>
      <c r="C25" s="254"/>
      <c r="E25" s="254"/>
      <c r="F25" s="254"/>
      <c r="H25" s="254"/>
      <c r="J25" s="708"/>
      <c r="K25" s="254"/>
      <c r="P25" s="21"/>
      <c r="Q25" s="51"/>
      <c r="R25" s="51"/>
    </row>
    <row r="26" spans="1:18" ht="15.75" x14ac:dyDescent="0.25">
      <c r="A26" s="254"/>
      <c r="B26" s="254"/>
      <c r="C26" s="254"/>
      <c r="E26" s="254"/>
      <c r="F26" s="254"/>
      <c r="H26" s="254"/>
      <c r="J26" s="708"/>
      <c r="K26" s="254"/>
      <c r="P26" s="21"/>
      <c r="Q26" s="51"/>
      <c r="R26" s="51"/>
    </row>
    <row r="27" spans="1:18" s="254" customFormat="1" x14ac:dyDescent="0.2">
      <c r="D27" s="708"/>
      <c r="G27" s="708"/>
      <c r="J27" s="708"/>
    </row>
    <row r="28" spans="1:18" s="254" customFormat="1" ht="25.5" customHeight="1" x14ac:dyDescent="0.2">
      <c r="D28" s="708"/>
      <c r="G28" s="708"/>
      <c r="J28" s="708"/>
    </row>
    <row r="29" spans="1:18" s="254" customFormat="1" x14ac:dyDescent="0.2">
      <c r="D29" s="708"/>
      <c r="G29" s="708"/>
      <c r="J29" s="708"/>
    </row>
    <row r="30" spans="1:18" s="254" customFormat="1" x14ac:dyDescent="0.2">
      <c r="D30" s="708"/>
      <c r="G30" s="708"/>
      <c r="J30" s="708"/>
    </row>
    <row r="31" spans="1:18" x14ac:dyDescent="0.2">
      <c r="A31" s="254"/>
      <c r="B31" s="254"/>
      <c r="C31" s="254"/>
      <c r="E31" s="254"/>
      <c r="F31" s="254"/>
      <c r="H31" s="254"/>
      <c r="J31" s="708"/>
      <c r="K31" s="254"/>
    </row>
    <row r="32" spans="1:18" x14ac:dyDescent="0.2">
      <c r="A32" s="254"/>
      <c r="B32" s="254"/>
      <c r="C32" s="254"/>
      <c r="E32" s="254"/>
      <c r="F32" s="254"/>
      <c r="H32" s="254"/>
      <c r="J32" s="708"/>
      <c r="K32" s="254"/>
    </row>
    <row r="33" spans="1:11" x14ac:dyDescent="0.2">
      <c r="A33" s="254"/>
      <c r="B33" s="254"/>
      <c r="C33" s="254"/>
      <c r="E33" s="254"/>
      <c r="F33" s="254"/>
      <c r="H33" s="254"/>
      <c r="J33" s="708"/>
      <c r="K33" s="254"/>
    </row>
    <row r="34" spans="1:11" x14ac:dyDescent="0.2">
      <c r="A34" s="254"/>
      <c r="B34" s="254"/>
      <c r="C34" s="254"/>
      <c r="E34" s="254"/>
      <c r="F34" s="254"/>
      <c r="H34" s="254"/>
      <c r="J34" s="708"/>
      <c r="K34" s="254"/>
    </row>
    <row r="35" spans="1:11" x14ac:dyDescent="0.2">
      <c r="A35" s="254"/>
      <c r="B35" s="254"/>
      <c r="C35" s="254"/>
      <c r="E35" s="254"/>
      <c r="F35" s="254"/>
      <c r="H35" s="254"/>
      <c r="J35" s="708"/>
      <c r="K35" s="254"/>
    </row>
    <row r="36" spans="1:11" x14ac:dyDescent="0.2">
      <c r="A36" s="254"/>
      <c r="B36" s="254"/>
      <c r="C36" s="254"/>
      <c r="E36" s="254"/>
      <c r="F36" s="254"/>
      <c r="H36" s="254"/>
      <c r="J36" s="708"/>
      <c r="K36" s="254"/>
    </row>
    <row r="37" spans="1:11" x14ac:dyDescent="0.2">
      <c r="A37" s="254"/>
      <c r="B37" s="254"/>
      <c r="C37" s="254"/>
      <c r="E37" s="254"/>
      <c r="F37" s="254"/>
      <c r="H37" s="254"/>
      <c r="J37" s="708"/>
      <c r="K37" s="254"/>
    </row>
    <row r="38" spans="1:11" x14ac:dyDescent="0.2">
      <c r="A38" s="254"/>
      <c r="B38" s="254"/>
      <c r="C38" s="254"/>
      <c r="E38" s="254"/>
      <c r="F38" s="254"/>
      <c r="H38" s="254"/>
      <c r="J38" s="708"/>
      <c r="K38" s="254"/>
    </row>
    <row r="39" spans="1:11" x14ac:dyDescent="0.2">
      <c r="A39" s="254"/>
      <c r="B39" s="254"/>
      <c r="C39" s="254"/>
      <c r="E39" s="254"/>
      <c r="F39" s="254"/>
      <c r="H39" s="254"/>
      <c r="J39" s="708"/>
      <c r="K39" s="254"/>
    </row>
    <row r="40" spans="1:11" x14ac:dyDescent="0.2">
      <c r="A40" s="254"/>
      <c r="B40" s="254"/>
      <c r="C40" s="254"/>
      <c r="E40" s="254"/>
      <c r="F40" s="254"/>
      <c r="H40" s="254"/>
      <c r="J40" s="708"/>
      <c r="K40" s="254"/>
    </row>
    <row r="41" spans="1:11" x14ac:dyDescent="0.2">
      <c r="A41" s="254"/>
      <c r="B41" s="254"/>
      <c r="C41" s="254"/>
      <c r="E41" s="254"/>
      <c r="F41" s="254"/>
      <c r="H41" s="254"/>
      <c r="J41" s="708"/>
      <c r="K41" s="254"/>
    </row>
    <row r="42" spans="1:11" x14ac:dyDescent="0.2">
      <c r="A42" s="254"/>
      <c r="B42" s="254"/>
      <c r="C42" s="254"/>
      <c r="E42" s="254"/>
      <c r="F42" s="254"/>
      <c r="H42" s="254"/>
      <c r="J42" s="708"/>
      <c r="K42" s="254"/>
    </row>
    <row r="43" spans="1:11" x14ac:dyDescent="0.2">
      <c r="A43" s="254"/>
      <c r="B43" s="254"/>
      <c r="C43" s="254"/>
      <c r="E43" s="254"/>
      <c r="F43" s="254"/>
      <c r="H43" s="254"/>
      <c r="J43" s="708"/>
      <c r="K43" s="254"/>
    </row>
    <row r="44" spans="1:11" x14ac:dyDescent="0.2">
      <c r="A44" s="254"/>
      <c r="B44" s="254"/>
      <c r="C44" s="254"/>
      <c r="E44" s="254"/>
      <c r="F44" s="254"/>
      <c r="H44" s="254"/>
      <c r="J44" s="708"/>
      <c r="K44" s="254"/>
    </row>
    <row r="45" spans="1:11" x14ac:dyDescent="0.2">
      <c r="A45" s="254"/>
      <c r="B45" s="254"/>
      <c r="C45" s="254"/>
      <c r="E45" s="254"/>
      <c r="F45" s="254"/>
      <c r="H45" s="254"/>
      <c r="J45" s="708"/>
      <c r="K45" s="254"/>
    </row>
    <row r="46" spans="1:11" x14ac:dyDescent="0.2">
      <c r="A46" s="254"/>
      <c r="B46" s="254"/>
      <c r="C46" s="254"/>
      <c r="E46" s="254"/>
      <c r="F46" s="254"/>
      <c r="H46" s="254"/>
      <c r="J46" s="708"/>
      <c r="K46" s="254"/>
    </row>
    <row r="47" spans="1:11" x14ac:dyDescent="0.2">
      <c r="A47" s="254"/>
      <c r="B47" s="254"/>
      <c r="C47" s="254"/>
      <c r="E47" s="254"/>
      <c r="F47" s="254"/>
      <c r="H47" s="254"/>
      <c r="J47" s="708"/>
      <c r="K47" s="254"/>
    </row>
    <row r="48" spans="1:11" x14ac:dyDescent="0.2">
      <c r="A48" s="254"/>
      <c r="B48" s="254"/>
      <c r="C48" s="254"/>
      <c r="E48" s="254"/>
      <c r="F48" s="254"/>
      <c r="H48" s="254"/>
      <c r="J48" s="708"/>
      <c r="K48" s="254"/>
    </row>
    <row r="49" spans="1:11" x14ac:dyDescent="0.2">
      <c r="A49" s="254"/>
      <c r="B49" s="254"/>
      <c r="C49" s="254"/>
      <c r="E49" s="254"/>
      <c r="F49" s="254"/>
      <c r="H49" s="254"/>
      <c r="J49" s="708"/>
      <c r="K49" s="254"/>
    </row>
    <row r="50" spans="1:11" x14ac:dyDescent="0.2">
      <c r="A50" s="254"/>
      <c r="B50" s="254"/>
      <c r="C50" s="254"/>
      <c r="E50" s="254"/>
      <c r="F50" s="254"/>
      <c r="H50" s="254"/>
      <c r="J50" s="708"/>
      <c r="K50" s="254"/>
    </row>
    <row r="51" spans="1:11" x14ac:dyDescent="0.2">
      <c r="A51" s="254"/>
      <c r="B51" s="254"/>
      <c r="C51" s="254"/>
      <c r="E51" s="254"/>
      <c r="F51" s="254"/>
      <c r="H51" s="254"/>
      <c r="J51" s="254"/>
    </row>
    <row r="52" spans="1:11" x14ac:dyDescent="0.2">
      <c r="A52" s="254"/>
      <c r="B52" s="254"/>
      <c r="C52" s="254"/>
      <c r="E52" s="254"/>
      <c r="F52" s="254"/>
      <c r="H52" s="254"/>
      <c r="J52" s="254"/>
    </row>
    <row r="53" spans="1:11" x14ac:dyDescent="0.2">
      <c r="A53" s="254"/>
      <c r="B53" s="254"/>
      <c r="C53" s="254"/>
      <c r="E53" s="254"/>
      <c r="F53" s="254"/>
      <c r="H53" s="254"/>
      <c r="J53" s="254"/>
    </row>
    <row r="54" spans="1:11" x14ac:dyDescent="0.2">
      <c r="A54" s="254"/>
      <c r="B54" s="254"/>
      <c r="C54" s="254"/>
      <c r="E54" s="254"/>
      <c r="F54" s="254"/>
      <c r="H54" s="254"/>
      <c r="J54" s="254"/>
    </row>
  </sheetData>
  <mergeCells count="5">
    <mergeCell ref="A1:H1"/>
    <mergeCell ref="A3:A4"/>
    <mergeCell ref="B3:B4"/>
    <mergeCell ref="C3:F3"/>
    <mergeCell ref="A14:H14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5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N112"/>
  <sheetViews>
    <sheetView view="pageBreakPreview" zoomScale="80" zoomScaleSheetLayoutView="80" zoomScalePageLayoutView="80" workbookViewId="0">
      <selection activeCell="T134" sqref="T134"/>
    </sheetView>
  </sheetViews>
  <sheetFormatPr defaultColWidth="9.140625" defaultRowHeight="15.75" x14ac:dyDescent="0.2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3" customWidth="1"/>
    <col min="9" max="9" width="14.5703125" style="13" bestFit="1" customWidth="1"/>
    <col min="10" max="10" width="13.7109375" style="13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ht="34.5" customHeight="1" thickBot="1" x14ac:dyDescent="0.3">
      <c r="A1" s="883" t="s">
        <v>225</v>
      </c>
      <c r="B1" s="883"/>
      <c r="C1" s="883"/>
      <c r="D1" s="883"/>
      <c r="E1" s="883"/>
      <c r="F1" s="883"/>
      <c r="G1" s="883"/>
      <c r="H1" s="883"/>
      <c r="I1" s="883"/>
      <c r="J1" s="883"/>
      <c r="K1" s="83"/>
      <c r="L1" s="20"/>
      <c r="M1" s="20"/>
    </row>
    <row r="2" spans="1:13" ht="22.5" customHeight="1" thickBot="1" x14ac:dyDescent="0.3">
      <c r="A2" s="894"/>
      <c r="B2" s="886" t="s">
        <v>221</v>
      </c>
      <c r="C2" s="887"/>
      <c r="D2" s="888"/>
      <c r="E2" s="886" t="s">
        <v>55</v>
      </c>
      <c r="F2" s="887"/>
      <c r="G2" s="888"/>
      <c r="H2" s="897" t="s">
        <v>24</v>
      </c>
      <c r="I2" s="887"/>
      <c r="J2" s="888"/>
      <c r="K2" s="18"/>
      <c r="L2" s="20"/>
      <c r="M2" s="20"/>
    </row>
    <row r="3" spans="1:13" ht="14.25" x14ac:dyDescent="0.2">
      <c r="A3" s="895"/>
      <c r="B3" s="898" t="s">
        <v>21</v>
      </c>
      <c r="C3" s="899" t="s">
        <v>25</v>
      </c>
      <c r="D3" s="884" t="s">
        <v>424</v>
      </c>
      <c r="E3" s="889" t="s">
        <v>21</v>
      </c>
      <c r="F3" s="891" t="s">
        <v>25</v>
      </c>
      <c r="G3" s="893" t="s">
        <v>424</v>
      </c>
      <c r="H3" s="900" t="s">
        <v>21</v>
      </c>
      <c r="I3" s="899" t="s">
        <v>25</v>
      </c>
      <c r="J3" s="884" t="s">
        <v>425</v>
      </c>
      <c r="K3" s="19"/>
      <c r="L3" s="19"/>
      <c r="M3" s="19"/>
    </row>
    <row r="4" spans="1:13" ht="36" customHeight="1" thickBot="1" x14ac:dyDescent="0.25">
      <c r="A4" s="896"/>
      <c r="B4" s="890"/>
      <c r="C4" s="892"/>
      <c r="D4" s="885"/>
      <c r="E4" s="890"/>
      <c r="F4" s="892"/>
      <c r="G4" s="885"/>
      <c r="H4" s="901"/>
      <c r="I4" s="892"/>
      <c r="J4" s="885"/>
      <c r="K4" s="19"/>
      <c r="L4" s="19"/>
      <c r="M4" s="19"/>
    </row>
    <row r="5" spans="1:13" hidden="1" x14ac:dyDescent="0.25">
      <c r="A5" s="303" t="s">
        <v>9</v>
      </c>
      <c r="B5" s="304">
        <v>2679.4</v>
      </c>
      <c r="C5" s="305">
        <v>101.1</v>
      </c>
      <c r="D5" s="306">
        <v>101.1</v>
      </c>
      <c r="E5" s="304">
        <v>1662.34</v>
      </c>
      <c r="F5" s="307">
        <f>E5/1645.8*100</f>
        <v>101.00498237938996</v>
      </c>
      <c r="G5" s="308">
        <f t="shared" ref="G5:G10" si="0">E5/1645.8*100</f>
        <v>101.00498237938996</v>
      </c>
      <c r="H5" s="304">
        <v>1506.8</v>
      </c>
      <c r="I5" s="305">
        <v>102.2</v>
      </c>
      <c r="J5" s="306">
        <v>102.2</v>
      </c>
      <c r="K5" s="19"/>
      <c r="L5" s="19"/>
      <c r="M5" s="19"/>
    </row>
    <row r="6" spans="1:13" hidden="1" x14ac:dyDescent="0.25">
      <c r="A6" s="309" t="s">
        <v>10</v>
      </c>
      <c r="B6" s="310">
        <v>2703.1</v>
      </c>
      <c r="C6" s="311">
        <v>100.9</v>
      </c>
      <c r="D6" s="312">
        <v>102</v>
      </c>
      <c r="E6" s="310">
        <v>1671.55</v>
      </c>
      <c r="F6" s="313">
        <f t="shared" ref="F6:F11" si="1">E6/E5*100</f>
        <v>100.55403828338368</v>
      </c>
      <c r="G6" s="314">
        <f t="shared" si="0"/>
        <v>101.56458864989671</v>
      </c>
      <c r="H6" s="310">
        <v>1524.3</v>
      </c>
      <c r="I6" s="311">
        <v>101.2</v>
      </c>
      <c r="J6" s="312">
        <v>103.4</v>
      </c>
      <c r="K6" s="19"/>
      <c r="L6" s="19"/>
      <c r="M6" s="19"/>
    </row>
    <row r="7" spans="1:13" hidden="1" x14ac:dyDescent="0.25">
      <c r="A7" s="309" t="s">
        <v>11</v>
      </c>
      <c r="B7" s="310">
        <v>2800.3</v>
      </c>
      <c r="C7" s="311">
        <v>103.6</v>
      </c>
      <c r="D7" s="312">
        <v>105.6</v>
      </c>
      <c r="E7" s="310">
        <v>1684.83</v>
      </c>
      <c r="F7" s="313">
        <f t="shared" si="1"/>
        <v>100.79447219646435</v>
      </c>
      <c r="G7" s="314">
        <f t="shared" si="0"/>
        <v>102.37149106817354</v>
      </c>
      <c r="H7" s="310">
        <v>1542.5</v>
      </c>
      <c r="I7" s="311">
        <v>101.2</v>
      </c>
      <c r="J7" s="312">
        <v>104.7</v>
      </c>
      <c r="K7" s="19"/>
      <c r="L7" s="19"/>
      <c r="M7" s="19"/>
    </row>
    <row r="8" spans="1:13" hidden="1" x14ac:dyDescent="0.25">
      <c r="A8" s="309" t="s">
        <v>12</v>
      </c>
      <c r="B8" s="310">
        <v>2903.6</v>
      </c>
      <c r="C8" s="311">
        <v>103.7</v>
      </c>
      <c r="D8" s="312">
        <v>109.5</v>
      </c>
      <c r="E8" s="310">
        <v>1703.7</v>
      </c>
      <c r="F8" s="313">
        <f t="shared" si="1"/>
        <v>101.11999430209578</v>
      </c>
      <c r="G8" s="314">
        <f t="shared" si="0"/>
        <v>103.51804593510757</v>
      </c>
      <c r="H8" s="310">
        <v>1555.4</v>
      </c>
      <c r="I8" s="311">
        <v>100.8</v>
      </c>
      <c r="J8" s="312">
        <v>105.5</v>
      </c>
      <c r="K8" s="19"/>
      <c r="L8" s="18"/>
      <c r="M8" s="18"/>
    </row>
    <row r="9" spans="1:13" hidden="1" x14ac:dyDescent="0.25">
      <c r="A9" s="309" t="s">
        <v>13</v>
      </c>
      <c r="B9" s="310">
        <v>2944.1</v>
      </c>
      <c r="C9" s="311">
        <v>101.4</v>
      </c>
      <c r="D9" s="312">
        <v>111.1</v>
      </c>
      <c r="E9" s="310">
        <v>1752.4</v>
      </c>
      <c r="F9" s="313">
        <f t="shared" si="1"/>
        <v>102.85848447496626</v>
      </c>
      <c r="G9" s="314">
        <f t="shared" si="0"/>
        <v>106.47709320695104</v>
      </c>
      <c r="H9" s="310">
        <v>1589.8</v>
      </c>
      <c r="I9" s="311">
        <v>102.2</v>
      </c>
      <c r="J9" s="312">
        <v>107.9</v>
      </c>
      <c r="K9" s="12"/>
      <c r="L9" s="12"/>
      <c r="M9" s="12"/>
    </row>
    <row r="10" spans="1:13" hidden="1" x14ac:dyDescent="0.25">
      <c r="A10" s="309" t="s">
        <v>14</v>
      </c>
      <c r="B10" s="310">
        <v>2989.1</v>
      </c>
      <c r="C10" s="311">
        <v>101.5</v>
      </c>
      <c r="D10" s="312">
        <v>112.8</v>
      </c>
      <c r="E10" s="310">
        <v>1769.4</v>
      </c>
      <c r="F10" s="313">
        <f t="shared" si="1"/>
        <v>100.97009815110705</v>
      </c>
      <c r="G10" s="314">
        <f t="shared" si="0"/>
        <v>107.5100255195042</v>
      </c>
      <c r="H10" s="310">
        <v>1666.3</v>
      </c>
      <c r="I10" s="311">
        <v>102.2</v>
      </c>
      <c r="J10" s="312">
        <v>113.1</v>
      </c>
      <c r="K10" s="12"/>
      <c r="L10" s="12"/>
      <c r="M10" s="12"/>
    </row>
    <row r="11" spans="1:13" hidden="1" x14ac:dyDescent="0.25">
      <c r="A11" s="309" t="s">
        <v>112</v>
      </c>
      <c r="B11" s="310">
        <v>2970.1</v>
      </c>
      <c r="C11" s="311">
        <v>99.4</v>
      </c>
      <c r="D11" s="312">
        <v>112</v>
      </c>
      <c r="E11" s="310">
        <v>1775.6</v>
      </c>
      <c r="F11" s="313">
        <f t="shared" si="1"/>
        <v>100.35040126596586</v>
      </c>
      <c r="G11" s="314">
        <f>E11/1645.8*100</f>
        <v>107.88674200996475</v>
      </c>
      <c r="H11" s="310">
        <v>1726.5</v>
      </c>
      <c r="I11" s="313">
        <f t="shared" ref="I11:I17" si="2">H11/H10*100</f>
        <v>103.61279481485927</v>
      </c>
      <c r="J11" s="314">
        <f>H11/1473.8*100</f>
        <v>117.14615280227983</v>
      </c>
      <c r="K11" s="12"/>
      <c r="L11" s="12"/>
      <c r="M11" s="12"/>
    </row>
    <row r="12" spans="1:13" hidden="1" x14ac:dyDescent="0.25">
      <c r="A12" s="309" t="s">
        <v>120</v>
      </c>
      <c r="B12" s="310">
        <v>2889.4</v>
      </c>
      <c r="C12" s="313">
        <f t="shared" ref="C12:C17" si="3">B12/B11*100</f>
        <v>97.282919767011222</v>
      </c>
      <c r="D12" s="315">
        <f>B12/2650.25*100</f>
        <v>109.0236770116027</v>
      </c>
      <c r="E12" s="310">
        <v>1783.1</v>
      </c>
      <c r="F12" s="313">
        <f t="shared" ref="F12:F17" si="4">E12/E11*100</f>
        <v>100.42239243072764</v>
      </c>
      <c r="G12" s="314">
        <f>E12/1645.8*100</f>
        <v>108.3424474419735</v>
      </c>
      <c r="H12" s="310">
        <v>1656.9</v>
      </c>
      <c r="I12" s="313">
        <f t="shared" si="2"/>
        <v>95.968722849695922</v>
      </c>
      <c r="J12" s="314">
        <f>H12/1473.8*100</f>
        <v>112.42366671190123</v>
      </c>
      <c r="K12" s="12"/>
      <c r="L12" s="12"/>
      <c r="M12" s="12"/>
    </row>
    <row r="13" spans="1:13" hidden="1" x14ac:dyDescent="0.25">
      <c r="A13" s="316" t="s">
        <v>126</v>
      </c>
      <c r="B13" s="317">
        <v>2726.8</v>
      </c>
      <c r="C13" s="318">
        <f t="shared" si="3"/>
        <v>94.372534090122514</v>
      </c>
      <c r="D13" s="319">
        <f>B13/2650.25*100</f>
        <v>102.88840675407982</v>
      </c>
      <c r="E13" s="317">
        <v>1718.9</v>
      </c>
      <c r="F13" s="318">
        <f t="shared" si="4"/>
        <v>96.399528910324733</v>
      </c>
      <c r="G13" s="320">
        <f>E13/1645.8*100</f>
        <v>104.44160894397862</v>
      </c>
      <c r="H13" s="317">
        <v>1640.4</v>
      </c>
      <c r="I13" s="318">
        <f t="shared" si="2"/>
        <v>99.004164403403948</v>
      </c>
      <c r="J13" s="320">
        <f>H13/1473.8*100</f>
        <v>111.30411181978559</v>
      </c>
      <c r="K13" s="12"/>
      <c r="L13" s="12"/>
      <c r="M13" s="12"/>
    </row>
    <row r="14" spans="1:13" hidden="1" x14ac:dyDescent="0.25">
      <c r="A14" s="316" t="s">
        <v>127</v>
      </c>
      <c r="B14" s="317">
        <v>2842.3</v>
      </c>
      <c r="C14" s="318">
        <f t="shared" si="3"/>
        <v>104.23573419392696</v>
      </c>
      <c r="D14" s="319">
        <f>B14/2650.25*100</f>
        <v>107.24648618054901</v>
      </c>
      <c r="E14" s="317">
        <v>1788.9</v>
      </c>
      <c r="F14" s="318">
        <f t="shared" si="4"/>
        <v>104.07237186572809</v>
      </c>
      <c r="G14" s="320">
        <f>E14/1645.8*100</f>
        <v>108.69485964272695</v>
      </c>
      <c r="H14" s="317">
        <v>1706.3</v>
      </c>
      <c r="I14" s="318">
        <f t="shared" si="2"/>
        <v>104.01731285052425</v>
      </c>
      <c r="J14" s="320">
        <f>H14/1473.8*100</f>
        <v>115.77554620708372</v>
      </c>
      <c r="K14" s="12"/>
      <c r="L14" s="12"/>
      <c r="M14" s="12"/>
    </row>
    <row r="15" spans="1:13" ht="16.5" hidden="1" thickBot="1" x14ac:dyDescent="0.3">
      <c r="A15" s="316" t="s">
        <v>131</v>
      </c>
      <c r="B15" s="317">
        <v>2955.4</v>
      </c>
      <c r="C15" s="318">
        <f t="shared" si="3"/>
        <v>103.97917179748795</v>
      </c>
      <c r="D15" s="319">
        <f>B15/2650.25*100</f>
        <v>111.51400811244223</v>
      </c>
      <c r="E15" s="317">
        <v>1847.5</v>
      </c>
      <c r="F15" s="318">
        <f t="shared" si="4"/>
        <v>103.27575605120465</v>
      </c>
      <c r="G15" s="320">
        <f>E15/1645.8*100</f>
        <v>112.25543808482198</v>
      </c>
      <c r="H15" s="317">
        <v>1754.5</v>
      </c>
      <c r="I15" s="318">
        <f t="shared" si="2"/>
        <v>102.82482564613491</v>
      </c>
      <c r="J15" s="320">
        <f>H15/1473.8*100</f>
        <v>119.04600352829422</v>
      </c>
      <c r="K15" s="12"/>
      <c r="L15" s="12"/>
      <c r="M15" s="12"/>
    </row>
    <row r="16" spans="1:13" hidden="1" x14ac:dyDescent="0.25">
      <c r="A16" s="321" t="s">
        <v>133</v>
      </c>
      <c r="B16" s="304">
        <v>3026.4</v>
      </c>
      <c r="C16" s="307">
        <f t="shared" si="3"/>
        <v>102.40238208025987</v>
      </c>
      <c r="D16" s="322">
        <f>B16/B16*100</f>
        <v>100</v>
      </c>
      <c r="E16" s="323">
        <v>1922.04</v>
      </c>
      <c r="F16" s="307">
        <f t="shared" si="4"/>
        <v>104.03464140730716</v>
      </c>
      <c r="G16" s="308">
        <f>E16/E16*100</f>
        <v>100</v>
      </c>
      <c r="H16" s="323">
        <v>1802</v>
      </c>
      <c r="I16" s="307">
        <f t="shared" si="2"/>
        <v>102.70732402393845</v>
      </c>
      <c r="J16" s="308">
        <f>H16/H16*100</f>
        <v>100</v>
      </c>
      <c r="K16" s="12"/>
      <c r="L16" s="12"/>
      <c r="M16" s="12"/>
    </row>
    <row r="17" spans="1:13" hidden="1" x14ac:dyDescent="0.25">
      <c r="A17" s="324" t="s">
        <v>9</v>
      </c>
      <c r="B17" s="325">
        <v>3049.23</v>
      </c>
      <c r="C17" s="318">
        <f t="shared" si="3"/>
        <v>100.75436161776368</v>
      </c>
      <c r="D17" s="319">
        <f>B17/B16*100</f>
        <v>100.75436161776368</v>
      </c>
      <c r="E17" s="325">
        <v>2038.6</v>
      </c>
      <c r="F17" s="318">
        <f t="shared" si="4"/>
        <v>106.06438991904434</v>
      </c>
      <c r="G17" s="320">
        <f>E17/1922*100</f>
        <v>106.06659729448491</v>
      </c>
      <c r="H17" s="325">
        <v>1880</v>
      </c>
      <c r="I17" s="318">
        <f t="shared" si="2"/>
        <v>104.32852386237515</v>
      </c>
      <c r="J17" s="320">
        <f>H17/1802*100</f>
        <v>104.32852386237515</v>
      </c>
      <c r="K17" s="12"/>
      <c r="L17" s="12"/>
      <c r="M17" s="12"/>
    </row>
    <row r="18" spans="1:13" hidden="1" x14ac:dyDescent="0.25">
      <c r="A18" s="324" t="s">
        <v>10</v>
      </c>
      <c r="B18" s="325">
        <v>3222.24</v>
      </c>
      <c r="C18" s="318">
        <f t="shared" ref="C18:C23" si="5">B18/B17*100</f>
        <v>105.67389144144586</v>
      </c>
      <c r="D18" s="319">
        <f>B18/B16*100</f>
        <v>106.4710547184774</v>
      </c>
      <c r="E18" s="325">
        <v>2109.6</v>
      </c>
      <c r="F18" s="318">
        <f t="shared" ref="F18:F23" si="6">E18/E17*100</f>
        <v>103.48278230157952</v>
      </c>
      <c r="G18" s="320">
        <f>E18/E16*100</f>
        <v>109.75838171942311</v>
      </c>
      <c r="H18" s="325">
        <v>1941</v>
      </c>
      <c r="I18" s="318">
        <f t="shared" ref="I18:I23" si="7">H18/H17*100</f>
        <v>103.24468085106382</v>
      </c>
      <c r="J18" s="320">
        <f>H18/H16*100</f>
        <v>107.71365149833518</v>
      </c>
      <c r="K18" s="12"/>
      <c r="L18" s="12"/>
      <c r="M18" s="12"/>
    </row>
    <row r="19" spans="1:13" hidden="1" x14ac:dyDescent="0.25">
      <c r="A19" s="324" t="s">
        <v>11</v>
      </c>
      <c r="B19" s="325">
        <v>3317.51</v>
      </c>
      <c r="C19" s="318">
        <f t="shared" si="5"/>
        <v>102.95663885992354</v>
      </c>
      <c r="D19" s="319">
        <f>B19/B16*100</f>
        <v>109.61901929685436</v>
      </c>
      <c r="E19" s="325">
        <v>2179.4</v>
      </c>
      <c r="F19" s="318">
        <f t="shared" si="6"/>
        <v>103.3086841107319</v>
      </c>
      <c r="G19" s="320">
        <f>E19/E16*100</f>
        <v>113.38993985557013</v>
      </c>
      <c r="H19" s="325">
        <v>1993.5</v>
      </c>
      <c r="I19" s="318">
        <f t="shared" si="7"/>
        <v>102.7047913446677</v>
      </c>
      <c r="J19" s="320">
        <f>H19/H16*100</f>
        <v>110.62708102108768</v>
      </c>
      <c r="K19" s="12"/>
      <c r="L19" s="12"/>
      <c r="M19" s="12"/>
    </row>
    <row r="20" spans="1:13" hidden="1" x14ac:dyDescent="0.25">
      <c r="A20" s="326" t="s">
        <v>12</v>
      </c>
      <c r="B20" s="325">
        <v>3437.04</v>
      </c>
      <c r="C20" s="318">
        <f t="shared" si="5"/>
        <v>103.60300345741234</v>
      </c>
      <c r="D20" s="319">
        <f>B20/B16*100</f>
        <v>113.56859635210151</v>
      </c>
      <c r="E20" s="325">
        <v>2274.83</v>
      </c>
      <c r="F20" s="318">
        <f t="shared" si="6"/>
        <v>104.37872809030007</v>
      </c>
      <c r="G20" s="320">
        <f>E20/E16*100</f>
        <v>118.35497700360034</v>
      </c>
      <c r="H20" s="317">
        <v>2070.3000000000002</v>
      </c>
      <c r="I20" s="318">
        <f t="shared" si="7"/>
        <v>103.85252069224981</v>
      </c>
      <c r="J20" s="320">
        <f>H20/H16*100</f>
        <v>114.88901220865706</v>
      </c>
      <c r="K20" s="12"/>
      <c r="L20" s="12"/>
      <c r="M20" s="12"/>
    </row>
    <row r="21" spans="1:13" hidden="1" x14ac:dyDescent="0.25">
      <c r="A21" s="327" t="s">
        <v>13</v>
      </c>
      <c r="B21" s="328">
        <v>3674.67</v>
      </c>
      <c r="C21" s="313">
        <f t="shared" si="5"/>
        <v>106.91379791913972</v>
      </c>
      <c r="D21" s="315">
        <f>B21/B16*100</f>
        <v>121.42049960348929</v>
      </c>
      <c r="E21" s="328">
        <v>2357.1</v>
      </c>
      <c r="F21" s="313">
        <f t="shared" si="6"/>
        <v>103.61653398275914</v>
      </c>
      <c r="G21" s="314">
        <f>E21/E16*100</f>
        <v>122.63532496722232</v>
      </c>
      <c r="H21" s="310">
        <v>2155.1999999999998</v>
      </c>
      <c r="I21" s="313">
        <f t="shared" si="7"/>
        <v>104.10085494855817</v>
      </c>
      <c r="J21" s="314">
        <f>H21/H16*100</f>
        <v>119.60044395116536</v>
      </c>
      <c r="K21" s="12"/>
      <c r="L21" s="12"/>
      <c r="M21" s="12"/>
    </row>
    <row r="22" spans="1:13" hidden="1" x14ac:dyDescent="0.25">
      <c r="A22" s="326" t="s">
        <v>14</v>
      </c>
      <c r="B22" s="325">
        <v>3705.87</v>
      </c>
      <c r="C22" s="318">
        <f t="shared" si="5"/>
        <v>100.84905583358506</v>
      </c>
      <c r="D22" s="319">
        <f>B22/B16*100</f>
        <v>122.45142743854083</v>
      </c>
      <c r="E22" s="325">
        <v>2355.83</v>
      </c>
      <c r="F22" s="318">
        <f t="shared" si="6"/>
        <v>99.946120232489079</v>
      </c>
      <c r="G22" s="320">
        <f>E22/E16*100</f>
        <v>122.56924933924371</v>
      </c>
      <c r="H22" s="317">
        <v>2173.9</v>
      </c>
      <c r="I22" s="318">
        <f t="shared" si="7"/>
        <v>100.86766889383819</v>
      </c>
      <c r="J22" s="320">
        <f>H22/H16*100</f>
        <v>120.63817980022198</v>
      </c>
      <c r="K22" s="12"/>
      <c r="L22" s="12"/>
      <c r="M22" s="12"/>
    </row>
    <row r="23" spans="1:13" hidden="1" x14ac:dyDescent="0.25">
      <c r="A23" s="326" t="s">
        <v>112</v>
      </c>
      <c r="B23" s="325">
        <v>3734.85</v>
      </c>
      <c r="C23" s="318">
        <f t="shared" si="5"/>
        <v>100.78200260667536</v>
      </c>
      <c r="D23" s="319">
        <f>B23/B16*100</f>
        <v>123.40900079302139</v>
      </c>
      <c r="E23" s="325">
        <v>2382.3000000000002</v>
      </c>
      <c r="F23" s="318">
        <f t="shared" si="6"/>
        <v>101.12359550561798</v>
      </c>
      <c r="G23" s="320">
        <f>E23/E16*100</f>
        <v>123.94643191608917</v>
      </c>
      <c r="H23" s="317">
        <v>2147.4</v>
      </c>
      <c r="I23" s="318">
        <f t="shared" si="7"/>
        <v>98.780992685956122</v>
      </c>
      <c r="J23" s="320">
        <f>H23/H16*100</f>
        <v>119.16759156492786</v>
      </c>
      <c r="K23" s="12"/>
      <c r="L23" s="12"/>
      <c r="M23" s="12"/>
    </row>
    <row r="24" spans="1:13" hidden="1" x14ac:dyDescent="0.25">
      <c r="A24" s="326" t="s">
        <v>120</v>
      </c>
      <c r="B24" s="328">
        <v>3311.01</v>
      </c>
      <c r="C24" s="313">
        <f t="shared" ref="C24:C31" si="8">B24/B23*100</f>
        <v>88.651753082453126</v>
      </c>
      <c r="D24" s="315">
        <f>B24/B16*100</f>
        <v>109.40424266455196</v>
      </c>
      <c r="E24" s="328">
        <v>2262.54</v>
      </c>
      <c r="F24" s="313">
        <f t="shared" ref="F24:F34" si="9">E24/E23*100</f>
        <v>94.972925324266456</v>
      </c>
      <c r="G24" s="314">
        <f>E24/E16*100</f>
        <v>117.71555222576013</v>
      </c>
      <c r="H24" s="310">
        <v>2068.1</v>
      </c>
      <c r="I24" s="313">
        <f t="shared" ref="I24:I31" si="10">H24/H23*100</f>
        <v>96.307162149576214</v>
      </c>
      <c r="J24" s="314">
        <f>H24/H16*100</f>
        <v>114.76692563817979</v>
      </c>
      <c r="K24" s="12"/>
      <c r="L24" s="12"/>
      <c r="M24" s="12"/>
    </row>
    <row r="25" spans="1:13" hidden="1" x14ac:dyDescent="0.25">
      <c r="A25" s="326" t="s">
        <v>126</v>
      </c>
      <c r="B25" s="325">
        <v>3270.26</v>
      </c>
      <c r="C25" s="318">
        <f t="shared" si="8"/>
        <v>98.769257718943777</v>
      </c>
      <c r="D25" s="319">
        <f>B25/B16*100</f>
        <v>108.05775839280993</v>
      </c>
      <c r="E25" s="325">
        <v>2196.8000000000002</v>
      </c>
      <c r="F25" s="318">
        <f t="shared" si="9"/>
        <v>97.094416010324693</v>
      </c>
      <c r="G25" s="320">
        <f>E25/E16*100</f>
        <v>114.29522798693057</v>
      </c>
      <c r="H25" s="317">
        <v>2037.8</v>
      </c>
      <c r="I25" s="318">
        <f t="shared" si="10"/>
        <v>98.534887094434509</v>
      </c>
      <c r="J25" s="320">
        <f>H25/H16*100</f>
        <v>113.08546059933407</v>
      </c>
      <c r="K25" s="12"/>
      <c r="L25" s="12"/>
      <c r="M25" s="12"/>
    </row>
    <row r="26" spans="1:13" hidden="1" x14ac:dyDescent="0.25">
      <c r="A26" s="326" t="s">
        <v>127</v>
      </c>
      <c r="B26" s="325">
        <v>3404.45</v>
      </c>
      <c r="C26" s="318">
        <f t="shared" si="8"/>
        <v>104.10334346504557</v>
      </c>
      <c r="D26" s="319">
        <f>B26/B16*100</f>
        <v>112.49173936029607</v>
      </c>
      <c r="E26" s="325">
        <v>2201.81</v>
      </c>
      <c r="F26" s="318">
        <f t="shared" si="9"/>
        <v>100.22805899490166</v>
      </c>
      <c r="G26" s="320">
        <f>E26/E16*100</f>
        <v>114.55588853509812</v>
      </c>
      <c r="H26" s="317">
        <v>2066.8000000000002</v>
      </c>
      <c r="I26" s="318">
        <f t="shared" si="10"/>
        <v>101.42310334674652</v>
      </c>
      <c r="J26" s="320">
        <f>H26/H16*100</f>
        <v>114.69478357380689</v>
      </c>
      <c r="K26" s="12"/>
      <c r="L26" s="12"/>
      <c r="M26" s="12"/>
    </row>
    <row r="27" spans="1:13" ht="16.5" hidden="1" thickBot="1" x14ac:dyDescent="0.3">
      <c r="A27" s="326" t="s">
        <v>131</v>
      </c>
      <c r="B27" s="325">
        <v>3476.63</v>
      </c>
      <c r="C27" s="318">
        <f>B27/B26*100</f>
        <v>102.12016625299241</v>
      </c>
      <c r="D27" s="319">
        <f>B27/B16*100</f>
        <v>114.87675125561722</v>
      </c>
      <c r="E27" s="325">
        <v>2225.09</v>
      </c>
      <c r="F27" s="318">
        <f>E27/E26*100</f>
        <v>101.05731193881398</v>
      </c>
      <c r="G27" s="320">
        <f>E27/E16*100</f>
        <v>115.76710162119417</v>
      </c>
      <c r="H27" s="317">
        <v>2093.5</v>
      </c>
      <c r="I27" s="318">
        <f>H27/H26*100</f>
        <v>101.2918521385717</v>
      </c>
      <c r="J27" s="320">
        <f>H27/H16*100</f>
        <v>116.1764705882353</v>
      </c>
      <c r="K27" s="12"/>
      <c r="L27" s="12"/>
      <c r="M27" s="12"/>
    </row>
    <row r="28" spans="1:13" hidden="1" x14ac:dyDescent="0.25">
      <c r="A28" s="329" t="s">
        <v>145</v>
      </c>
      <c r="B28" s="323">
        <v>3437.58</v>
      </c>
      <c r="C28" s="307">
        <f>B28/B27*100</f>
        <v>98.876785852966805</v>
      </c>
      <c r="D28" s="308">
        <v>120.1</v>
      </c>
      <c r="E28" s="330">
        <v>2241.8000000000002</v>
      </c>
      <c r="F28" s="307">
        <f>E28/E27*100</f>
        <v>100.75098085920121</v>
      </c>
      <c r="G28" s="331">
        <f>E28/E16*100</f>
        <v>116.63649039562134</v>
      </c>
      <c r="H28" s="332">
        <v>2116.4</v>
      </c>
      <c r="I28" s="307">
        <f>H28/H27*100</f>
        <v>101.09386195366612</v>
      </c>
      <c r="J28" s="308">
        <f>H28/H16*100</f>
        <v>117.44728079911211</v>
      </c>
      <c r="K28" s="12"/>
      <c r="L28" s="12"/>
      <c r="M28" s="12"/>
    </row>
    <row r="29" spans="1:13" hidden="1" x14ac:dyDescent="0.25">
      <c r="A29" s="333" t="s">
        <v>9</v>
      </c>
      <c r="B29" s="328">
        <v>3458.68</v>
      </c>
      <c r="C29" s="313">
        <f>B29/B28*100</f>
        <v>100.61380389692749</v>
      </c>
      <c r="D29" s="314">
        <f t="shared" ref="D29:D34" si="11">B29/B$28*100</f>
        <v>100.61380389692749</v>
      </c>
      <c r="E29" s="334">
        <v>2295.15</v>
      </c>
      <c r="F29" s="313">
        <f>E29/E28*100</f>
        <v>102.37978410206084</v>
      </c>
      <c r="G29" s="335">
        <f t="shared" ref="G29:G34" si="12">E29/E$28*100</f>
        <v>102.37978410206084</v>
      </c>
      <c r="H29" s="310">
        <v>2159.42</v>
      </c>
      <c r="I29" s="313">
        <f>H29/H28*100</f>
        <v>102.03269703269704</v>
      </c>
      <c r="J29" s="314">
        <f t="shared" ref="J29:J34" si="13">H29/H$28*100</f>
        <v>102.03269703269704</v>
      </c>
      <c r="K29" s="12"/>
      <c r="L29" s="12"/>
      <c r="M29" s="12"/>
    </row>
    <row r="30" spans="1:13" hidden="1" x14ac:dyDescent="0.25">
      <c r="A30" s="333" t="s">
        <v>10</v>
      </c>
      <c r="B30" s="328">
        <v>3610.8</v>
      </c>
      <c r="C30" s="313">
        <f t="shared" si="8"/>
        <v>104.39820972162792</v>
      </c>
      <c r="D30" s="314">
        <f t="shared" si="11"/>
        <v>105.0390100012218</v>
      </c>
      <c r="E30" s="334">
        <v>2360.09</v>
      </c>
      <c r="F30" s="313">
        <f t="shared" si="9"/>
        <v>102.82944469860358</v>
      </c>
      <c r="G30" s="335">
        <f t="shared" si="12"/>
        <v>105.27656347577839</v>
      </c>
      <c r="H30" s="310">
        <v>2190.87</v>
      </c>
      <c r="I30" s="313">
        <f t="shared" si="10"/>
        <v>101.45640959146436</v>
      </c>
      <c r="J30" s="314">
        <f t="shared" si="13"/>
        <v>103.51871101871102</v>
      </c>
      <c r="K30" s="12"/>
      <c r="L30" s="12"/>
      <c r="M30" s="12"/>
    </row>
    <row r="31" spans="1:13" hidden="1" x14ac:dyDescent="0.25">
      <c r="A31" s="333" t="s">
        <v>11</v>
      </c>
      <c r="B31" s="328">
        <v>3757.48</v>
      </c>
      <c r="C31" s="313">
        <f t="shared" si="8"/>
        <v>104.06225767143016</v>
      </c>
      <c r="D31" s="314">
        <f t="shared" si="11"/>
        <v>109.30596524299072</v>
      </c>
      <c r="E31" s="334">
        <v>2423.02</v>
      </c>
      <c r="F31" s="313">
        <f t="shared" si="9"/>
        <v>102.66642373807777</v>
      </c>
      <c r="G31" s="335">
        <f t="shared" si="12"/>
        <v>108.08368275492906</v>
      </c>
      <c r="H31" s="310">
        <v>2204.0500000000002</v>
      </c>
      <c r="I31" s="313">
        <f t="shared" si="10"/>
        <v>100.60158749720432</v>
      </c>
      <c r="J31" s="314">
        <f t="shared" si="13"/>
        <v>104.14146664146664</v>
      </c>
      <c r="K31" s="12"/>
      <c r="L31" s="12"/>
      <c r="M31" s="12"/>
    </row>
    <row r="32" spans="1:13" hidden="1" x14ac:dyDescent="0.25">
      <c r="A32" s="333" t="s">
        <v>12</v>
      </c>
      <c r="B32" s="328">
        <v>3814.09</v>
      </c>
      <c r="C32" s="313">
        <f t="shared" ref="C32:C37" si="14">B32/B31*100</f>
        <v>101.50659484548154</v>
      </c>
      <c r="D32" s="314">
        <f t="shared" si="11"/>
        <v>110.95276328114548</v>
      </c>
      <c r="E32" s="334">
        <v>2406.36</v>
      </c>
      <c r="F32" s="313">
        <f t="shared" si="9"/>
        <v>99.312428291966228</v>
      </c>
      <c r="G32" s="335">
        <f t="shared" si="12"/>
        <v>107.34052993130521</v>
      </c>
      <c r="H32" s="310">
        <v>2212.92</v>
      </c>
      <c r="I32" s="313">
        <f t="shared" ref="I32:I37" si="15">H32/H31*100</f>
        <v>100.40244096095823</v>
      </c>
      <c r="J32" s="314">
        <f t="shared" si="13"/>
        <v>104.56057456057455</v>
      </c>
      <c r="K32" s="12"/>
      <c r="L32" s="12"/>
      <c r="M32" s="12"/>
    </row>
    <row r="33" spans="1:13" hidden="1" x14ac:dyDescent="0.25">
      <c r="A33" s="336" t="s">
        <v>13</v>
      </c>
      <c r="B33" s="325">
        <v>3947.2</v>
      </c>
      <c r="C33" s="318">
        <f t="shared" si="14"/>
        <v>103.48995435346306</v>
      </c>
      <c r="D33" s="320">
        <f t="shared" si="11"/>
        <v>114.82496407356338</v>
      </c>
      <c r="E33" s="337">
        <v>2406.1</v>
      </c>
      <c r="F33" s="338">
        <f t="shared" si="9"/>
        <v>99.989195299123978</v>
      </c>
      <c r="G33" s="339">
        <f t="shared" si="12"/>
        <v>107.32893210812739</v>
      </c>
      <c r="H33" s="340">
        <v>2240.4</v>
      </c>
      <c r="I33" s="318">
        <f t="shared" si="15"/>
        <v>101.2417981671276</v>
      </c>
      <c r="J33" s="320">
        <f t="shared" si="13"/>
        <v>105.85900585900585</v>
      </c>
      <c r="K33" s="12"/>
      <c r="L33" s="12"/>
      <c r="M33" s="12"/>
    </row>
    <row r="34" spans="1:13" hidden="1" x14ac:dyDescent="0.25">
      <c r="A34" s="333" t="s">
        <v>14</v>
      </c>
      <c r="B34" s="328">
        <v>3926.3</v>
      </c>
      <c r="C34" s="313">
        <f t="shared" si="14"/>
        <v>99.470510741791657</v>
      </c>
      <c r="D34" s="314">
        <f t="shared" si="11"/>
        <v>114.21697822305228</v>
      </c>
      <c r="E34" s="334">
        <v>2410.9299999999998</v>
      </c>
      <c r="F34" s="341">
        <f t="shared" si="9"/>
        <v>100.20073978637629</v>
      </c>
      <c r="G34" s="335">
        <f t="shared" si="12"/>
        <v>107.54438397716119</v>
      </c>
      <c r="H34" s="310">
        <v>2270.63</v>
      </c>
      <c r="I34" s="313">
        <f t="shared" si="15"/>
        <v>101.34931262274594</v>
      </c>
      <c r="J34" s="314">
        <f t="shared" si="13"/>
        <v>107.28737478737477</v>
      </c>
      <c r="K34" s="12"/>
      <c r="L34" s="12"/>
      <c r="M34" s="12"/>
    </row>
    <row r="35" spans="1:13" hidden="1" x14ac:dyDescent="0.25">
      <c r="A35" s="333" t="s">
        <v>112</v>
      </c>
      <c r="B35" s="328">
        <v>3709.52</v>
      </c>
      <c r="C35" s="313">
        <f t="shared" si="14"/>
        <v>94.478771362351324</v>
      </c>
      <c r="D35" s="314">
        <f>B35/B$28*100</f>
        <v>107.91079771234415</v>
      </c>
      <c r="E35" s="334">
        <v>2423.37</v>
      </c>
      <c r="F35" s="313">
        <f t="shared" ref="F35:F40" si="16">E35/E34*100</f>
        <v>100.51598345866533</v>
      </c>
      <c r="G35" s="335">
        <f>E35/E$28*100</f>
        <v>108.09929520920687</v>
      </c>
      <c r="H35" s="342">
        <v>2305.1999999999998</v>
      </c>
      <c r="I35" s="313">
        <f t="shared" si="15"/>
        <v>101.52248494911103</v>
      </c>
      <c r="J35" s="314">
        <f>H35/H$28*100</f>
        <v>108.92080892080891</v>
      </c>
      <c r="K35" s="12"/>
      <c r="L35" s="12"/>
      <c r="M35" s="12"/>
    </row>
    <row r="36" spans="1:13" hidden="1" x14ac:dyDescent="0.25">
      <c r="A36" s="333" t="s">
        <v>120</v>
      </c>
      <c r="B36" s="328">
        <v>3718.28</v>
      </c>
      <c r="C36" s="313">
        <f t="shared" si="14"/>
        <v>100.23614915137269</v>
      </c>
      <c r="D36" s="314">
        <f>B36/B$28*100</f>
        <v>108.16562814538135</v>
      </c>
      <c r="E36" s="334">
        <v>2428.86</v>
      </c>
      <c r="F36" s="313">
        <f t="shared" si="16"/>
        <v>100.22654402753193</v>
      </c>
      <c r="G36" s="335">
        <f>E36/E$28*100</f>
        <v>108.34418770630742</v>
      </c>
      <c r="H36" s="342">
        <v>2225.67</v>
      </c>
      <c r="I36" s="313">
        <f t="shared" si="15"/>
        <v>96.549973971889642</v>
      </c>
      <c r="J36" s="314">
        <f>H36/H$28*100</f>
        <v>105.16301266301267</v>
      </c>
      <c r="K36" s="12"/>
      <c r="L36" s="12"/>
      <c r="M36" s="12"/>
    </row>
    <row r="37" spans="1:13" hidden="1" x14ac:dyDescent="0.25">
      <c r="A37" s="343" t="s">
        <v>126</v>
      </c>
      <c r="B37" s="328">
        <v>3475.35</v>
      </c>
      <c r="C37" s="313">
        <f t="shared" si="14"/>
        <v>93.466602837871278</v>
      </c>
      <c r="D37" s="314">
        <f>B37/B$28*100</f>
        <v>101.09873806573229</v>
      </c>
      <c r="E37" s="334">
        <v>2313.62</v>
      </c>
      <c r="F37" s="313">
        <f t="shared" si="16"/>
        <v>95.25538730103834</v>
      </c>
      <c r="G37" s="314">
        <f>E37/E$28*100</f>
        <v>103.20367561780711</v>
      </c>
      <c r="H37" s="328">
        <v>2139.96</v>
      </c>
      <c r="I37" s="313">
        <f t="shared" si="15"/>
        <v>96.149024788041345</v>
      </c>
      <c r="J37" s="314">
        <f>H37/H$28*100</f>
        <v>101.11321111321112</v>
      </c>
      <c r="K37" s="12"/>
      <c r="L37" s="12"/>
      <c r="M37" s="12"/>
    </row>
    <row r="38" spans="1:13" hidden="1" x14ac:dyDescent="0.25">
      <c r="A38" s="343" t="s">
        <v>127</v>
      </c>
      <c r="B38" s="328">
        <v>3484.3</v>
      </c>
      <c r="C38" s="313">
        <f t="shared" ref="C38:C43" si="17">B38/B37*100</f>
        <v>100.25752801876071</v>
      </c>
      <c r="D38" s="314">
        <f>B38/B$28*100</f>
        <v>101.35909564286504</v>
      </c>
      <c r="E38" s="334">
        <v>2259.6999999999998</v>
      </c>
      <c r="F38" s="313">
        <f t="shared" si="16"/>
        <v>97.669453064893972</v>
      </c>
      <c r="G38" s="314">
        <f>E38/E$28*100</f>
        <v>100.79846551877954</v>
      </c>
      <c r="H38" s="328">
        <v>2101.3000000000002</v>
      </c>
      <c r="I38" s="313">
        <f t="shared" ref="I38:I43" si="18">H38/H37*100</f>
        <v>98.193424176152831</v>
      </c>
      <c r="J38" s="314">
        <f>H38/H$28*100</f>
        <v>99.286524286524298</v>
      </c>
      <c r="K38" s="12"/>
      <c r="L38" s="12"/>
      <c r="M38" s="12"/>
    </row>
    <row r="39" spans="1:13" ht="16.5" hidden="1" thickBot="1" x14ac:dyDescent="0.3">
      <c r="A39" s="344" t="s">
        <v>131</v>
      </c>
      <c r="B39" s="345">
        <v>3509.28</v>
      </c>
      <c r="C39" s="346">
        <f t="shared" si="17"/>
        <v>100.71693022988835</v>
      </c>
      <c r="D39" s="347">
        <f>B39/B$28*100</f>
        <v>102.0857696402702</v>
      </c>
      <c r="E39" s="348">
        <v>2268.39</v>
      </c>
      <c r="F39" s="346">
        <f t="shared" si="16"/>
        <v>100.38456432269771</v>
      </c>
      <c r="G39" s="347">
        <f>E39/E$28*100</f>
        <v>101.1861004549915</v>
      </c>
      <c r="H39" s="345">
        <v>2107.6999999999998</v>
      </c>
      <c r="I39" s="346">
        <f t="shared" si="18"/>
        <v>100.30457335934895</v>
      </c>
      <c r="J39" s="347">
        <f>H39/H$28*100</f>
        <v>99.58892458892457</v>
      </c>
      <c r="K39" s="12"/>
      <c r="L39" s="12"/>
      <c r="M39" s="12"/>
    </row>
    <row r="40" spans="1:13" hidden="1" x14ac:dyDescent="0.2">
      <c r="A40" s="329" t="s">
        <v>156</v>
      </c>
      <c r="B40" s="349">
        <v>3484.4</v>
      </c>
      <c r="C40" s="350">
        <f t="shared" si="17"/>
        <v>99.291022659918838</v>
      </c>
      <c r="D40" s="351">
        <f t="shared" ref="D40:D45" si="19">B40/B$40*100</f>
        <v>100</v>
      </c>
      <c r="E40" s="352">
        <v>2298.23</v>
      </c>
      <c r="F40" s="350">
        <f t="shared" si="16"/>
        <v>101.31547044379494</v>
      </c>
      <c r="G40" s="353">
        <f t="shared" ref="G40:G45" si="20">E40/E$40*100</f>
        <v>100</v>
      </c>
      <c r="H40" s="349">
        <v>2131</v>
      </c>
      <c r="I40" s="350">
        <f t="shared" si="18"/>
        <v>101.10547041799119</v>
      </c>
      <c r="J40" s="351">
        <f t="shared" ref="J40:J45" si="21">H40/H$40*100</f>
        <v>100</v>
      </c>
      <c r="K40" s="12"/>
      <c r="L40" s="12"/>
      <c r="M40" s="12"/>
    </row>
    <row r="41" spans="1:13" hidden="1" x14ac:dyDescent="0.25">
      <c r="A41" s="333" t="s">
        <v>9</v>
      </c>
      <c r="B41" s="328">
        <v>3582.03</v>
      </c>
      <c r="C41" s="313">
        <f t="shared" si="17"/>
        <v>102.80191711628974</v>
      </c>
      <c r="D41" s="354">
        <f t="shared" si="19"/>
        <v>102.80191711628974</v>
      </c>
      <c r="E41" s="334">
        <v>2348.34</v>
      </c>
      <c r="F41" s="313">
        <f t="shared" ref="F41:F46" si="22">E41/E40*100</f>
        <v>102.18037359185112</v>
      </c>
      <c r="G41" s="355">
        <f t="shared" si="20"/>
        <v>102.18037359185112</v>
      </c>
      <c r="H41" s="356">
        <v>2192.7199999999998</v>
      </c>
      <c r="I41" s="313">
        <f t="shared" si="18"/>
        <v>102.89629282027218</v>
      </c>
      <c r="J41" s="354">
        <f t="shared" si="21"/>
        <v>102.89629282027218</v>
      </c>
      <c r="K41" s="12"/>
      <c r="L41" s="12"/>
      <c r="M41" s="12"/>
    </row>
    <row r="42" spans="1:13" hidden="1" x14ac:dyDescent="0.25">
      <c r="A42" s="333" t="s">
        <v>10</v>
      </c>
      <c r="B42" s="328">
        <v>3667.61</v>
      </c>
      <c r="C42" s="313">
        <f t="shared" si="17"/>
        <v>102.38914805291972</v>
      </c>
      <c r="D42" s="354">
        <f t="shared" si="19"/>
        <v>105.25800711743771</v>
      </c>
      <c r="E42" s="334">
        <v>2397.3200000000002</v>
      </c>
      <c r="F42" s="313">
        <f t="shared" si="22"/>
        <v>102.08572864236014</v>
      </c>
      <c r="G42" s="355">
        <f t="shared" si="20"/>
        <v>104.31157891072695</v>
      </c>
      <c r="H42" s="356">
        <v>2239.67</v>
      </c>
      <c r="I42" s="313">
        <f t="shared" si="18"/>
        <v>102.14117625597432</v>
      </c>
      <c r="J42" s="354">
        <f t="shared" si="21"/>
        <v>105.09948381041765</v>
      </c>
      <c r="K42" s="12"/>
      <c r="L42" s="12"/>
      <c r="M42" s="12"/>
    </row>
    <row r="43" spans="1:13" hidden="1" x14ac:dyDescent="0.25">
      <c r="A43" s="333" t="s">
        <v>11</v>
      </c>
      <c r="B43" s="328">
        <v>3761.96</v>
      </c>
      <c r="C43" s="313">
        <f t="shared" si="17"/>
        <v>102.57251997895087</v>
      </c>
      <c r="D43" s="354">
        <f t="shared" si="19"/>
        <v>107.96579037997932</v>
      </c>
      <c r="E43" s="334">
        <v>2457.02</v>
      </c>
      <c r="F43" s="313">
        <f t="shared" si="22"/>
        <v>102.49028081357514</v>
      </c>
      <c r="G43" s="355">
        <f t="shared" si="20"/>
        <v>106.9092301466781</v>
      </c>
      <c r="H43" s="356">
        <v>2272.67</v>
      </c>
      <c r="I43" s="313">
        <f t="shared" si="18"/>
        <v>101.47343135372621</v>
      </c>
      <c r="J43" s="354">
        <f t="shared" si="21"/>
        <v>106.64805255748475</v>
      </c>
      <c r="K43" s="12"/>
      <c r="L43" s="12"/>
      <c r="M43" s="12"/>
    </row>
    <row r="44" spans="1:13" hidden="1" x14ac:dyDescent="0.25">
      <c r="A44" s="333" t="s">
        <v>12</v>
      </c>
      <c r="B44" s="328">
        <v>3809.35</v>
      </c>
      <c r="C44" s="313">
        <f t="shared" ref="C44:C49" si="23">B44/B43*100</f>
        <v>101.2597156801242</v>
      </c>
      <c r="D44" s="354">
        <f t="shared" si="19"/>
        <v>109.32585237056594</v>
      </c>
      <c r="E44" s="334">
        <v>2470.25</v>
      </c>
      <c r="F44" s="313">
        <f t="shared" si="22"/>
        <v>100.53845715541591</v>
      </c>
      <c r="G44" s="355">
        <f t="shared" si="20"/>
        <v>107.48489054620293</v>
      </c>
      <c r="H44" s="356">
        <v>2282.61</v>
      </c>
      <c r="I44" s="313">
        <f t="shared" ref="I44:I49" si="24">H44/H43*100</f>
        <v>100.43737102174974</v>
      </c>
      <c r="J44" s="354">
        <f t="shared" si="21"/>
        <v>107.11450023463162</v>
      </c>
      <c r="K44" s="12"/>
      <c r="L44" s="12"/>
      <c r="M44" s="12"/>
    </row>
    <row r="45" spans="1:13" hidden="1" x14ac:dyDescent="0.2">
      <c r="A45" s="357" t="s">
        <v>13</v>
      </c>
      <c r="B45" s="356">
        <v>3854.5</v>
      </c>
      <c r="C45" s="358">
        <f t="shared" si="23"/>
        <v>101.18524157664694</v>
      </c>
      <c r="D45" s="354">
        <f t="shared" si="19"/>
        <v>110.62162782688554</v>
      </c>
      <c r="E45" s="359">
        <v>2532.1999999999998</v>
      </c>
      <c r="F45" s="358">
        <f t="shared" si="22"/>
        <v>102.50784333569476</v>
      </c>
      <c r="G45" s="355">
        <f t="shared" si="20"/>
        <v>110.18044321064471</v>
      </c>
      <c r="H45" s="356">
        <v>2316.8000000000002</v>
      </c>
      <c r="I45" s="358">
        <f t="shared" si="24"/>
        <v>101.49784676313519</v>
      </c>
      <c r="J45" s="354">
        <f t="shared" si="21"/>
        <v>108.71891130924449</v>
      </c>
      <c r="K45" s="12"/>
      <c r="L45" s="12"/>
      <c r="M45" s="12"/>
    </row>
    <row r="46" spans="1:13" hidden="1" x14ac:dyDescent="0.2">
      <c r="A46" s="357" t="s">
        <v>14</v>
      </c>
      <c r="B46" s="356">
        <v>3808.84</v>
      </c>
      <c r="C46" s="358">
        <f t="shared" si="23"/>
        <v>98.815410559086786</v>
      </c>
      <c r="D46" s="354">
        <f t="shared" ref="D46:D51" si="25">B46/B$40*100</f>
        <v>109.31121570428195</v>
      </c>
      <c r="E46" s="359">
        <v>2548.98</v>
      </c>
      <c r="F46" s="358">
        <f t="shared" si="22"/>
        <v>100.66266487639209</v>
      </c>
      <c r="G46" s="355">
        <f t="shared" ref="G46:G51" si="26">E46/E$40*100</f>
        <v>110.91057030845477</v>
      </c>
      <c r="H46" s="356">
        <v>2344.36</v>
      </c>
      <c r="I46" s="358">
        <f t="shared" si="24"/>
        <v>101.18957182320443</v>
      </c>
      <c r="J46" s="354">
        <f t="shared" ref="J46:J51" si="27">H46/H$40*100</f>
        <v>110.01220084467387</v>
      </c>
      <c r="K46" s="12"/>
      <c r="L46" s="12"/>
      <c r="M46" s="12"/>
    </row>
    <row r="47" spans="1:13" hidden="1" x14ac:dyDescent="0.2">
      <c r="A47" s="360" t="s">
        <v>112</v>
      </c>
      <c r="B47" s="361">
        <v>3758.33</v>
      </c>
      <c r="C47" s="362">
        <f t="shared" si="23"/>
        <v>98.673874460465655</v>
      </c>
      <c r="D47" s="363">
        <f t="shared" si="25"/>
        <v>107.86161175525197</v>
      </c>
      <c r="E47" s="364">
        <v>2617.46</v>
      </c>
      <c r="F47" s="362">
        <f>E47/E46*100</f>
        <v>102.68656482200724</v>
      </c>
      <c r="G47" s="365">
        <f t="shared" si="26"/>
        <v>113.89025467424932</v>
      </c>
      <c r="H47" s="361">
        <v>2354.6</v>
      </c>
      <c r="I47" s="362">
        <f t="shared" si="24"/>
        <v>100.4367929840127</v>
      </c>
      <c r="J47" s="363">
        <f t="shared" si="27"/>
        <v>110.49272641952135</v>
      </c>
      <c r="K47" s="12"/>
      <c r="L47" s="12"/>
      <c r="M47" s="12"/>
    </row>
    <row r="48" spans="1:13" hidden="1" x14ac:dyDescent="0.2">
      <c r="A48" s="360" t="s">
        <v>120</v>
      </c>
      <c r="B48" s="361">
        <v>3877.71</v>
      </c>
      <c r="C48" s="362">
        <f t="shared" si="23"/>
        <v>103.17641079947744</v>
      </c>
      <c r="D48" s="363">
        <f t="shared" si="25"/>
        <v>111.28773963953623</v>
      </c>
      <c r="E48" s="364">
        <v>2590.12</v>
      </c>
      <c r="F48" s="362">
        <f>E48/E47*100</f>
        <v>98.955475919402772</v>
      </c>
      <c r="G48" s="365">
        <f t="shared" si="26"/>
        <v>112.70064353872327</v>
      </c>
      <c r="H48" s="361">
        <v>2371.96</v>
      </c>
      <c r="I48" s="362">
        <f t="shared" si="24"/>
        <v>100.7372802174467</v>
      </c>
      <c r="J48" s="363">
        <f t="shared" si="27"/>
        <v>111.30736743312998</v>
      </c>
      <c r="K48" s="12"/>
      <c r="L48" s="12"/>
      <c r="M48" s="12"/>
    </row>
    <row r="49" spans="1:13" hidden="1" x14ac:dyDescent="0.2">
      <c r="A49" s="360" t="s">
        <v>126</v>
      </c>
      <c r="B49" s="361">
        <v>3758.21</v>
      </c>
      <c r="C49" s="362">
        <f t="shared" si="23"/>
        <v>96.918284245082802</v>
      </c>
      <c r="D49" s="363">
        <f t="shared" si="25"/>
        <v>107.85816783377338</v>
      </c>
      <c r="E49" s="364">
        <v>2496.67</v>
      </c>
      <c r="F49" s="362">
        <f>E49/E48*100</f>
        <v>96.392059055178919</v>
      </c>
      <c r="G49" s="365">
        <f t="shared" si="26"/>
        <v>108.63447087541283</v>
      </c>
      <c r="H49" s="361">
        <v>2442.54</v>
      </c>
      <c r="I49" s="362">
        <f t="shared" si="24"/>
        <v>102.97559823943068</v>
      </c>
      <c r="J49" s="363">
        <f t="shared" si="27"/>
        <v>114.61942749882684</v>
      </c>
      <c r="K49" s="12"/>
      <c r="L49" s="12"/>
      <c r="M49" s="12"/>
    </row>
    <row r="50" spans="1:13" hidden="1" x14ac:dyDescent="0.2">
      <c r="A50" s="360" t="s">
        <v>127</v>
      </c>
      <c r="B50" s="361">
        <v>3894.63</v>
      </c>
      <c r="C50" s="362">
        <f>B50/B49*100</f>
        <v>103.62991956277057</v>
      </c>
      <c r="D50" s="363">
        <f t="shared" si="25"/>
        <v>111.77333256801745</v>
      </c>
      <c r="E50" s="364">
        <v>2539.16</v>
      </c>
      <c r="F50" s="362">
        <f>E50/E49*100</f>
        <v>101.70186688669307</v>
      </c>
      <c r="G50" s="365">
        <f t="shared" si="26"/>
        <v>110.48328496277568</v>
      </c>
      <c r="H50" s="361">
        <v>2464.96</v>
      </c>
      <c r="I50" s="362">
        <f>H50/H49*100</f>
        <v>100.91789694334588</v>
      </c>
      <c r="J50" s="363">
        <f t="shared" si="27"/>
        <v>115.67151572031911</v>
      </c>
      <c r="K50" s="12"/>
      <c r="L50" s="12"/>
      <c r="M50" s="12"/>
    </row>
    <row r="51" spans="1:13" hidden="1" x14ac:dyDescent="0.2">
      <c r="A51" s="360" t="s">
        <v>131</v>
      </c>
      <c r="B51" s="361">
        <v>3912.55</v>
      </c>
      <c r="C51" s="362">
        <f>B51/B50*100</f>
        <v>100.46012073033896</v>
      </c>
      <c r="D51" s="363">
        <f t="shared" si="25"/>
        <v>112.2876248421536</v>
      </c>
      <c r="E51" s="364">
        <v>2618.0300000000002</v>
      </c>
      <c r="F51" s="362">
        <f>E51/E50*100</f>
        <v>103.10614533940358</v>
      </c>
      <c r="G51" s="365">
        <f t="shared" si="26"/>
        <v>113.91505636946695</v>
      </c>
      <c r="H51" s="361">
        <v>2519.35</v>
      </c>
      <c r="I51" s="362">
        <f>H51/H50*100</f>
        <v>102.20652667791769</v>
      </c>
      <c r="J51" s="363">
        <f t="shared" si="27"/>
        <v>118.22383857343969</v>
      </c>
      <c r="K51" s="12"/>
      <c r="L51" s="12"/>
      <c r="M51" s="12"/>
    </row>
    <row r="52" spans="1:13" ht="16.5" hidden="1" thickBot="1" x14ac:dyDescent="0.25">
      <c r="A52" s="366" t="s">
        <v>265</v>
      </c>
      <c r="B52" s="367">
        <v>4663.51</v>
      </c>
      <c r="C52" s="368">
        <v>98.945726894678785</v>
      </c>
      <c r="D52" s="369">
        <v>104.97088462568681</v>
      </c>
      <c r="E52" s="367">
        <v>3171.84</v>
      </c>
      <c r="F52" s="368">
        <v>101.01755157027794</v>
      </c>
      <c r="G52" s="369">
        <v>104.26755905615349</v>
      </c>
      <c r="H52" s="367">
        <v>2871.48</v>
      </c>
      <c r="I52" s="368">
        <v>101.24213309828119</v>
      </c>
      <c r="J52" s="369">
        <v>110.06309075716574</v>
      </c>
      <c r="K52" s="12"/>
      <c r="L52" s="12"/>
      <c r="M52" s="12"/>
    </row>
    <row r="53" spans="1:13" ht="16.5" hidden="1" thickBot="1" x14ac:dyDescent="0.25">
      <c r="A53" s="902" t="s">
        <v>268</v>
      </c>
      <c r="B53" s="903"/>
      <c r="C53" s="903"/>
      <c r="D53" s="903"/>
      <c r="E53" s="903"/>
      <c r="F53" s="903"/>
      <c r="G53" s="903"/>
      <c r="H53" s="903"/>
      <c r="I53" s="903"/>
      <c r="J53" s="904"/>
      <c r="K53" s="12"/>
      <c r="L53" s="12"/>
      <c r="M53" s="12"/>
    </row>
    <row r="54" spans="1:13" hidden="1" x14ac:dyDescent="0.2">
      <c r="A54" s="370" t="s">
        <v>9</v>
      </c>
      <c r="B54" s="371">
        <v>4636.76</v>
      </c>
      <c r="C54" s="350">
        <f>B54/B52*100</f>
        <v>99.426397713310365</v>
      </c>
      <c r="D54" s="351">
        <f>B54/B$52*100</f>
        <v>99.426397713310365</v>
      </c>
      <c r="E54" s="371">
        <v>3230.64</v>
      </c>
      <c r="F54" s="350">
        <f>E54/E52*100</f>
        <v>101.85381355932202</v>
      </c>
      <c r="G54" s="351">
        <f t="shared" ref="G54:G61" si="28">E54/E$52*100</f>
        <v>101.85381355932202</v>
      </c>
      <c r="H54" s="371">
        <v>2922.88</v>
      </c>
      <c r="I54" s="350">
        <f>H54/H52*100</f>
        <v>101.79001769122544</v>
      </c>
      <c r="J54" s="351">
        <f t="shared" ref="J54:J61" si="29">H54/H$52*100</f>
        <v>101.79001769122544</v>
      </c>
      <c r="K54" s="12"/>
      <c r="L54" s="12"/>
      <c r="M54" s="12"/>
    </row>
    <row r="55" spans="1:13" hidden="1" x14ac:dyDescent="0.2">
      <c r="A55" s="372" t="s">
        <v>10</v>
      </c>
      <c r="B55" s="373">
        <v>4730.58</v>
      </c>
      <c r="C55" s="358">
        <f>B55/B54*100</f>
        <v>102.02339564696037</v>
      </c>
      <c r="D55" s="354">
        <f t="shared" ref="D55:D61" si="30">B55/B$52*100</f>
        <v>101.438187116571</v>
      </c>
      <c r="E55" s="373">
        <v>3288.8</v>
      </c>
      <c r="F55" s="358">
        <f t="shared" ref="F55:F62" si="31">E55/E54*100</f>
        <v>101.80026248668996</v>
      </c>
      <c r="G55" s="354">
        <f t="shared" si="28"/>
        <v>103.68744955609361</v>
      </c>
      <c r="H55" s="373">
        <v>2998.3</v>
      </c>
      <c r="I55" s="358">
        <f t="shared" ref="I55:I62" si="32">H55/H54*100</f>
        <v>102.58033172761112</v>
      </c>
      <c r="J55" s="354">
        <f t="shared" si="29"/>
        <v>104.41653781325311</v>
      </c>
      <c r="K55" s="12"/>
      <c r="L55" s="12"/>
      <c r="M55" s="12"/>
    </row>
    <row r="56" spans="1:13" hidden="1" x14ac:dyDescent="0.2">
      <c r="A56" s="374" t="s">
        <v>11</v>
      </c>
      <c r="B56" s="375">
        <v>4763.34</v>
      </c>
      <c r="C56" s="362">
        <f t="shared" ref="C56:C62" si="33">B56/B55*100</f>
        <v>100.69251550549826</v>
      </c>
      <c r="D56" s="363">
        <f t="shared" si="30"/>
        <v>102.14066229084959</v>
      </c>
      <c r="E56" s="375">
        <v>3388</v>
      </c>
      <c r="F56" s="362">
        <f t="shared" si="31"/>
        <v>103.0162977377767</v>
      </c>
      <c r="G56" s="363">
        <f t="shared" si="28"/>
        <v>106.81497175141243</v>
      </c>
      <c r="H56" s="375">
        <v>3080.4</v>
      </c>
      <c r="I56" s="362">
        <f t="shared" si="32"/>
        <v>102.73821832371677</v>
      </c>
      <c r="J56" s="363">
        <f t="shared" si="29"/>
        <v>107.27569058464626</v>
      </c>
      <c r="K56" s="12"/>
      <c r="L56" s="12"/>
      <c r="M56" s="12"/>
    </row>
    <row r="57" spans="1:13" hidden="1" x14ac:dyDescent="0.2">
      <c r="A57" s="374" t="s">
        <v>12</v>
      </c>
      <c r="B57" s="375">
        <v>4923.8</v>
      </c>
      <c r="C57" s="362">
        <f t="shared" si="33"/>
        <v>103.3686446904903</v>
      </c>
      <c r="D57" s="363">
        <f t="shared" si="30"/>
        <v>105.58141828794191</v>
      </c>
      <c r="E57" s="375">
        <v>3444.6</v>
      </c>
      <c r="F57" s="362">
        <f t="shared" si="31"/>
        <v>101.67060212514758</v>
      </c>
      <c r="G57" s="363">
        <f t="shared" si="28"/>
        <v>108.5994249394673</v>
      </c>
      <c r="H57" s="375">
        <v>3137.5</v>
      </c>
      <c r="I57" s="362">
        <f t="shared" si="32"/>
        <v>101.85365536943254</v>
      </c>
      <c r="J57" s="363">
        <f t="shared" si="29"/>
        <v>109.26421218326439</v>
      </c>
      <c r="K57" s="12"/>
      <c r="L57" s="12"/>
      <c r="M57" s="12"/>
    </row>
    <row r="58" spans="1:13" hidden="1" x14ac:dyDescent="0.2">
      <c r="A58" s="374" t="s">
        <v>13</v>
      </c>
      <c r="B58" s="375">
        <v>5473.72</v>
      </c>
      <c r="C58" s="362">
        <f t="shared" si="33"/>
        <v>111.16860961046346</v>
      </c>
      <c r="D58" s="363">
        <f t="shared" si="30"/>
        <v>117.37339471771261</v>
      </c>
      <c r="E58" s="375">
        <v>3637</v>
      </c>
      <c r="F58" s="362">
        <f t="shared" si="31"/>
        <v>105.58555420077805</v>
      </c>
      <c r="G58" s="363">
        <f t="shared" si="28"/>
        <v>114.66530468119451</v>
      </c>
      <c r="H58" s="375">
        <v>3235.71</v>
      </c>
      <c r="I58" s="362">
        <f t="shared" si="32"/>
        <v>103.13019920318725</v>
      </c>
      <c r="J58" s="363">
        <f t="shared" si="29"/>
        <v>112.68439968239375</v>
      </c>
      <c r="K58" s="12"/>
      <c r="L58" s="12"/>
      <c r="M58" s="12"/>
    </row>
    <row r="59" spans="1:13" hidden="1" x14ac:dyDescent="0.2">
      <c r="A59" s="374" t="s">
        <v>14</v>
      </c>
      <c r="B59" s="375">
        <v>4886.84</v>
      </c>
      <c r="C59" s="362">
        <f t="shared" si="33"/>
        <v>89.278223950074178</v>
      </c>
      <c r="D59" s="363">
        <f t="shared" si="30"/>
        <v>104.78888219388401</v>
      </c>
      <c r="E59" s="375">
        <v>3571.24</v>
      </c>
      <c r="F59" s="362">
        <f t="shared" si="31"/>
        <v>98.191916414627428</v>
      </c>
      <c r="G59" s="363">
        <f t="shared" si="28"/>
        <v>112.59206012913639</v>
      </c>
      <c r="H59" s="375">
        <v>3281.88</v>
      </c>
      <c r="I59" s="362">
        <f t="shared" si="32"/>
        <v>101.42688930713817</v>
      </c>
      <c r="J59" s="363">
        <f t="shared" si="29"/>
        <v>114.29228133227465</v>
      </c>
      <c r="K59" s="12"/>
      <c r="L59" s="12"/>
      <c r="M59" s="12"/>
    </row>
    <row r="60" spans="1:13" hidden="1" x14ac:dyDescent="0.2">
      <c r="A60" s="374" t="s">
        <v>112</v>
      </c>
      <c r="B60" s="375">
        <v>4926.45</v>
      </c>
      <c r="C60" s="362">
        <f t="shared" si="33"/>
        <v>100.81054423717575</v>
      </c>
      <c r="D60" s="363">
        <f t="shared" si="30"/>
        <v>105.63824243970743</v>
      </c>
      <c r="E60" s="375">
        <v>3592.64</v>
      </c>
      <c r="F60" s="362">
        <f t="shared" si="31"/>
        <v>100.59923163943057</v>
      </c>
      <c r="G60" s="363">
        <f t="shared" si="28"/>
        <v>113.26674737691687</v>
      </c>
      <c r="H60" s="375">
        <v>3180.11</v>
      </c>
      <c r="I60" s="362">
        <f t="shared" si="32"/>
        <v>96.899033480809777</v>
      </c>
      <c r="J60" s="363">
        <f t="shared" si="29"/>
        <v>110.74811595414211</v>
      </c>
      <c r="K60" s="12"/>
      <c r="L60" s="12"/>
      <c r="M60" s="12"/>
    </row>
    <row r="61" spans="1:13" hidden="1" x14ac:dyDescent="0.2">
      <c r="A61" s="372" t="s">
        <v>120</v>
      </c>
      <c r="B61" s="373">
        <v>4913.3500000000004</v>
      </c>
      <c r="C61" s="358">
        <f>B61/B60*100</f>
        <v>99.73408844096663</v>
      </c>
      <c r="D61" s="354">
        <f t="shared" si="30"/>
        <v>105.35733814230055</v>
      </c>
      <c r="E61" s="373">
        <v>3552.92</v>
      </c>
      <c r="F61" s="358">
        <f>E61/E60*100</f>
        <v>98.894406341854463</v>
      </c>
      <c r="G61" s="354">
        <f t="shared" si="28"/>
        <v>112.01447740112994</v>
      </c>
      <c r="H61" s="373">
        <v>3017.5</v>
      </c>
      <c r="I61" s="358">
        <f>H61/H60*100</f>
        <v>94.886654864139913</v>
      </c>
      <c r="J61" s="354">
        <f t="shared" si="29"/>
        <v>105.08518255394431</v>
      </c>
      <c r="K61" s="12"/>
      <c r="L61" s="12"/>
      <c r="M61" s="12"/>
    </row>
    <row r="62" spans="1:13" hidden="1" x14ac:dyDescent="0.2">
      <c r="A62" s="372" t="s">
        <v>126</v>
      </c>
      <c r="B62" s="373">
        <v>4746.9399999999996</v>
      </c>
      <c r="C62" s="358">
        <f t="shared" si="33"/>
        <v>96.613105111583735</v>
      </c>
      <c r="D62" s="354">
        <f>B62/B$52*100</f>
        <v>101.78899584218752</v>
      </c>
      <c r="E62" s="373">
        <v>3429.76</v>
      </c>
      <c r="F62" s="358">
        <f t="shared" si="31"/>
        <v>96.533555498012902</v>
      </c>
      <c r="G62" s="354">
        <f>E62/E$52*100</f>
        <v>108.13155770782889</v>
      </c>
      <c r="H62" s="373">
        <v>2996.05</v>
      </c>
      <c r="I62" s="358">
        <f t="shared" si="32"/>
        <v>99.289146644573322</v>
      </c>
      <c r="J62" s="354">
        <f>H62/H$52*100</f>
        <v>104.33818100770335</v>
      </c>
      <c r="K62" s="12"/>
      <c r="L62" s="12"/>
      <c r="M62" s="12"/>
    </row>
    <row r="63" spans="1:13" hidden="1" x14ac:dyDescent="0.2">
      <c r="A63" s="376" t="s">
        <v>127</v>
      </c>
      <c r="B63" s="377">
        <v>4675.8999999999996</v>
      </c>
      <c r="C63" s="378">
        <f>B63/B62*100</f>
        <v>98.503456963854603</v>
      </c>
      <c r="D63" s="379">
        <f>B63/B$52*100</f>
        <v>100.26567971334894</v>
      </c>
      <c r="E63" s="377">
        <v>3401.8</v>
      </c>
      <c r="F63" s="378">
        <f>E63/E62*100</f>
        <v>99.184782608695656</v>
      </c>
      <c r="G63" s="379">
        <f>E63/E$52*100</f>
        <v>107.25005044390639</v>
      </c>
      <c r="H63" s="377">
        <v>3043.7</v>
      </c>
      <c r="I63" s="378">
        <f>H63/H62*100</f>
        <v>101.59042739607149</v>
      </c>
      <c r="J63" s="379">
        <f>H63/H$52*100</f>
        <v>105.99760402301253</v>
      </c>
      <c r="K63" s="12"/>
      <c r="L63" s="12"/>
      <c r="M63" s="12"/>
    </row>
    <row r="64" spans="1:13" hidden="1" x14ac:dyDescent="0.2">
      <c r="A64" s="374" t="s">
        <v>131</v>
      </c>
      <c r="B64" s="375">
        <v>4645.1000000000004</v>
      </c>
      <c r="C64" s="362">
        <f>B64/B63*100</f>
        <v>99.341303278513237</v>
      </c>
      <c r="D64" s="363">
        <f>B64/B$52*100</f>
        <v>99.605232968300712</v>
      </c>
      <c r="E64" s="375">
        <v>3472.7</v>
      </c>
      <c r="F64" s="362">
        <f>E64/E63*100</f>
        <v>102.08419072255863</v>
      </c>
      <c r="G64" s="363">
        <f>E64/E$52*100</f>
        <v>109.48534604519773</v>
      </c>
      <c r="H64" s="375">
        <v>3139.4</v>
      </c>
      <c r="I64" s="362">
        <f>H64/H63*100</f>
        <v>103.14419949403688</v>
      </c>
      <c r="J64" s="363">
        <f>H64/H$52*100</f>
        <v>109.33038015239529</v>
      </c>
      <c r="K64" s="12"/>
      <c r="L64" s="12"/>
      <c r="M64" s="12"/>
    </row>
    <row r="65" spans="1:13" ht="16.5" hidden="1" thickBot="1" x14ac:dyDescent="0.25">
      <c r="A65" s="366" t="s">
        <v>309</v>
      </c>
      <c r="B65" s="367">
        <v>4758.3999999999996</v>
      </c>
      <c r="C65" s="368">
        <f>B65/B64*100</f>
        <v>102.43912940517963</v>
      </c>
      <c r="D65" s="369">
        <f>B65/B$52*100</f>
        <v>102.0347334947282</v>
      </c>
      <c r="E65" s="367">
        <v>3603.54</v>
      </c>
      <c r="F65" s="368">
        <f>E65/E64*100</f>
        <v>103.76767356811702</v>
      </c>
      <c r="G65" s="369">
        <f>E65/E$52*100</f>
        <v>113.61039648910412</v>
      </c>
      <c r="H65" s="367">
        <v>3297.89</v>
      </c>
      <c r="I65" s="368">
        <f>H65/H64*100</f>
        <v>105.04841689494808</v>
      </c>
      <c r="J65" s="369">
        <f>H65/H$52*100</f>
        <v>114.84983353531976</v>
      </c>
      <c r="K65" s="12"/>
      <c r="L65" s="12"/>
      <c r="M65" s="12"/>
    </row>
    <row r="66" spans="1:13" ht="16.5" hidden="1" customHeight="1" thickBot="1" x14ac:dyDescent="0.25">
      <c r="A66" s="902" t="s">
        <v>311</v>
      </c>
      <c r="B66" s="903"/>
      <c r="C66" s="903"/>
      <c r="D66" s="903"/>
      <c r="E66" s="903"/>
      <c r="F66" s="903"/>
      <c r="G66" s="903"/>
      <c r="H66" s="903"/>
      <c r="I66" s="903"/>
      <c r="J66" s="904"/>
      <c r="K66" s="12"/>
      <c r="L66" s="12"/>
      <c r="M66" s="12"/>
    </row>
    <row r="67" spans="1:13" ht="16.5" hidden="1" customHeight="1" x14ac:dyDescent="0.2">
      <c r="A67" s="380" t="s">
        <v>9</v>
      </c>
      <c r="B67" s="381">
        <v>5223.7700000000004</v>
      </c>
      <c r="C67" s="382">
        <f>B67/B65*100</f>
        <v>109.77996805648959</v>
      </c>
      <c r="D67" s="383">
        <f>B67/B$65*100</f>
        <v>109.77996805648959</v>
      </c>
      <c r="E67" s="381">
        <v>3900.95</v>
      </c>
      <c r="F67" s="382">
        <f>E67/E65*100</f>
        <v>108.25327317027144</v>
      </c>
      <c r="G67" s="383">
        <f>E67/E$65*100</f>
        <v>108.25327317027144</v>
      </c>
      <c r="H67" s="381">
        <v>3592.51</v>
      </c>
      <c r="I67" s="382">
        <f>H67/H65*100</f>
        <v>108.93359087173921</v>
      </c>
      <c r="J67" s="383">
        <f>H67/H$65*100</f>
        <v>108.93359087173921</v>
      </c>
      <c r="K67" s="12"/>
      <c r="L67" s="12"/>
      <c r="M67" s="12"/>
    </row>
    <row r="68" spans="1:13" ht="16.5" hidden="1" customHeight="1" x14ac:dyDescent="0.2">
      <c r="A68" s="374" t="s">
        <v>10</v>
      </c>
      <c r="B68" s="375">
        <v>5449.3</v>
      </c>
      <c r="C68" s="362">
        <f>B68/B67*100</f>
        <v>104.31737997653035</v>
      </c>
      <c r="D68" s="363">
        <f>B68/B$65*100</f>
        <v>114.51958641560189</v>
      </c>
      <c r="E68" s="375">
        <v>4060.44</v>
      </c>
      <c r="F68" s="362">
        <f>E68/E67*100</f>
        <v>104.08849126494827</v>
      </c>
      <c r="G68" s="363">
        <f>E68/E$65*100</f>
        <v>112.67919878785861</v>
      </c>
      <c r="H68" s="375">
        <v>3730.03</v>
      </c>
      <c r="I68" s="362">
        <f>H68/H67*100</f>
        <v>103.82796429237497</v>
      </c>
      <c r="J68" s="363">
        <f>H68/H$65*100</f>
        <v>113.10352983271123</v>
      </c>
      <c r="K68" s="12"/>
      <c r="L68" s="12"/>
      <c r="M68" s="12"/>
    </row>
    <row r="69" spans="1:13" ht="16.5" hidden="1" customHeight="1" x14ac:dyDescent="0.2">
      <c r="A69" s="374" t="s">
        <v>11</v>
      </c>
      <c r="B69" s="375">
        <v>5698.93</v>
      </c>
      <c r="C69" s="362">
        <f>B69/B68*100</f>
        <v>104.58095535206357</v>
      </c>
      <c r="D69" s="363">
        <f>B69/B$65*100</f>
        <v>119.76567753866847</v>
      </c>
      <c r="E69" s="375">
        <v>4141.03</v>
      </c>
      <c r="F69" s="362">
        <f>E69/E68*100</f>
        <v>101.98476027228575</v>
      </c>
      <c r="G69" s="363">
        <f>E69/E$65*100</f>
        <v>114.91561076052992</v>
      </c>
      <c r="H69" s="375">
        <v>3774.34</v>
      </c>
      <c r="I69" s="362">
        <f>H69/H68*100</f>
        <v>101.18792610247102</v>
      </c>
      <c r="J69" s="363">
        <f>H69/H$65*100</f>
        <v>114.4471161864101</v>
      </c>
      <c r="K69" s="12"/>
      <c r="L69" s="12"/>
      <c r="M69" s="12"/>
    </row>
    <row r="70" spans="1:13" ht="16.5" hidden="1" customHeight="1" x14ac:dyDescent="0.2">
      <c r="A70" s="372" t="s">
        <v>12</v>
      </c>
      <c r="B70" s="373">
        <v>5747.51</v>
      </c>
      <c r="C70" s="362">
        <f t="shared" ref="C70:C73" si="34">B70/B69*100</f>
        <v>100.85244072132839</v>
      </c>
      <c r="D70" s="363">
        <f t="shared" ref="D70:D71" si="35">B70/B$65*100</f>
        <v>120.78660894418294</v>
      </c>
      <c r="E70" s="375">
        <v>4174.51</v>
      </c>
      <c r="F70" s="362">
        <f t="shared" ref="F70:F73" si="36">E70/E69*100</f>
        <v>100.80849450499032</v>
      </c>
      <c r="G70" s="363">
        <f t="shared" ref="G70:G71" si="37">E70/E$65*100</f>
        <v>115.84469715890486</v>
      </c>
      <c r="H70" s="375">
        <v>3785.74</v>
      </c>
      <c r="I70" s="362">
        <f t="shared" ref="I70:I73" si="38">H70/H69*100</f>
        <v>100.30203956188366</v>
      </c>
      <c r="J70" s="363">
        <f t="shared" ref="J70:J71" si="39">H70/H$65*100</f>
        <v>114.79279175472803</v>
      </c>
      <c r="K70" s="12"/>
      <c r="L70" s="12"/>
      <c r="M70" s="12"/>
    </row>
    <row r="71" spans="1:13" ht="16.5" hidden="1" customHeight="1" x14ac:dyDescent="0.2">
      <c r="A71" s="374" t="s">
        <v>13</v>
      </c>
      <c r="B71" s="375">
        <v>5664.71</v>
      </c>
      <c r="C71" s="362">
        <f t="shared" si="34"/>
        <v>98.559376147235938</v>
      </c>
      <c r="D71" s="363">
        <f t="shared" si="35"/>
        <v>119.04652824478816</v>
      </c>
      <c r="E71" s="375">
        <v>4204.16</v>
      </c>
      <c r="F71" s="362">
        <f t="shared" si="36"/>
        <v>100.71026300092704</v>
      </c>
      <c r="G71" s="363">
        <f t="shared" si="37"/>
        <v>116.66749918136054</v>
      </c>
      <c r="H71" s="375">
        <v>3824.29</v>
      </c>
      <c r="I71" s="362">
        <f t="shared" si="38"/>
        <v>101.01829497007191</v>
      </c>
      <c r="J71" s="363">
        <f t="shared" si="39"/>
        <v>115.96172097917155</v>
      </c>
      <c r="K71" s="12"/>
      <c r="L71" s="12"/>
      <c r="M71" s="12"/>
    </row>
    <row r="72" spans="1:13" ht="16.5" hidden="1" customHeight="1" x14ac:dyDescent="0.2">
      <c r="A72" s="374" t="s">
        <v>14</v>
      </c>
      <c r="B72" s="375">
        <v>5577.76</v>
      </c>
      <c r="C72" s="362">
        <f t="shared" si="34"/>
        <v>98.465058228929635</v>
      </c>
      <c r="D72" s="363">
        <f t="shared" ref="D72:D73" si="40">B72/B$65*100</f>
        <v>117.21923335574984</v>
      </c>
      <c r="E72" s="375">
        <v>4148.72</v>
      </c>
      <c r="F72" s="362">
        <f t="shared" si="36"/>
        <v>98.681306134875939</v>
      </c>
      <c r="G72" s="363">
        <f t="shared" ref="G72:G73" si="41">E72/E$65*100</f>
        <v>115.12901202706229</v>
      </c>
      <c r="H72" s="375">
        <v>3792.68</v>
      </c>
      <c r="I72" s="362">
        <f t="shared" si="38"/>
        <v>99.173441344667907</v>
      </c>
      <c r="J72" s="363">
        <f t="shared" ref="J72:J73" si="42">H72/H$65*100</f>
        <v>115.00322933754612</v>
      </c>
      <c r="K72" s="12"/>
      <c r="L72" s="12"/>
      <c r="M72" s="12"/>
    </row>
    <row r="73" spans="1:13" ht="16.5" hidden="1" customHeight="1" x14ac:dyDescent="0.2">
      <c r="A73" s="372" t="s">
        <v>112</v>
      </c>
      <c r="B73" s="373">
        <v>5623.5</v>
      </c>
      <c r="C73" s="358">
        <f t="shared" si="34"/>
        <v>100.82004245431857</v>
      </c>
      <c r="D73" s="354">
        <f t="shared" si="40"/>
        <v>118.18048083389377</v>
      </c>
      <c r="E73" s="373">
        <v>4224.0200000000004</v>
      </c>
      <c r="F73" s="358">
        <f t="shared" si="36"/>
        <v>101.81501764399623</v>
      </c>
      <c r="G73" s="354">
        <f t="shared" si="41"/>
        <v>117.218623908712</v>
      </c>
      <c r="H73" s="373">
        <v>3765.76</v>
      </c>
      <c r="I73" s="358">
        <f t="shared" si="38"/>
        <v>99.290211670902906</v>
      </c>
      <c r="J73" s="354">
        <f t="shared" si="42"/>
        <v>114.18694983762346</v>
      </c>
      <c r="K73" s="12"/>
      <c r="L73" s="12"/>
      <c r="M73" s="12"/>
    </row>
    <row r="74" spans="1:13" ht="16.5" hidden="1" customHeight="1" x14ac:dyDescent="0.2">
      <c r="A74" s="372" t="s">
        <v>120</v>
      </c>
      <c r="B74" s="373">
        <v>5652.44</v>
      </c>
      <c r="C74" s="358">
        <f t="shared" ref="C74:C75" si="43">B74/B73*100</f>
        <v>100.51462612252155</v>
      </c>
      <c r="D74" s="354">
        <f t="shared" ref="D74:D75" si="44">B74/B$65*100</f>
        <v>118.78866845998655</v>
      </c>
      <c r="E74" s="373">
        <v>4125.17</v>
      </c>
      <c r="F74" s="358">
        <f t="shared" ref="F74:F75" si="45">E74/E73*100</f>
        <v>97.659812216798201</v>
      </c>
      <c r="G74" s="354">
        <f t="shared" ref="G74:G75" si="46">E74/E$65*100</f>
        <v>114.47548799236307</v>
      </c>
      <c r="H74" s="373">
        <v>3583.85</v>
      </c>
      <c r="I74" s="358">
        <f t="shared" ref="I74:I75" si="47">H74/H73*100</f>
        <v>95.169368201903453</v>
      </c>
      <c r="J74" s="354">
        <f t="shared" ref="J74:J75" si="48">H74/H$65*100</f>
        <v>108.67099872949069</v>
      </c>
      <c r="K74" s="12"/>
      <c r="L74" s="12"/>
      <c r="M74" s="12"/>
    </row>
    <row r="75" spans="1:13" ht="16.5" hidden="1" customHeight="1" x14ac:dyDescent="0.2">
      <c r="A75" s="384" t="s">
        <v>126</v>
      </c>
      <c r="B75" s="385">
        <v>5500.74</v>
      </c>
      <c r="C75" s="386">
        <f t="shared" si="43"/>
        <v>97.316203267969243</v>
      </c>
      <c r="D75" s="387">
        <f t="shared" si="44"/>
        <v>115.60062205783457</v>
      </c>
      <c r="E75" s="385">
        <v>3994.18</v>
      </c>
      <c r="F75" s="386">
        <f t="shared" si="45"/>
        <v>96.824615712806988</v>
      </c>
      <c r="G75" s="387">
        <f t="shared" si="46"/>
        <v>110.84045133396604</v>
      </c>
      <c r="H75" s="385">
        <v>3516.69</v>
      </c>
      <c r="I75" s="386">
        <f t="shared" si="47"/>
        <v>98.126037641084324</v>
      </c>
      <c r="J75" s="387">
        <f t="shared" si="48"/>
        <v>106.63454511824229</v>
      </c>
      <c r="K75" s="12"/>
      <c r="L75" s="12"/>
      <c r="M75" s="12"/>
    </row>
    <row r="76" spans="1:13" ht="16.5" hidden="1" customHeight="1" x14ac:dyDescent="0.2">
      <c r="A76" s="388" t="s">
        <v>127</v>
      </c>
      <c r="B76" s="389">
        <v>5362.02</v>
      </c>
      <c r="C76" s="390">
        <f t="shared" ref="C76" si="49">B76/B75*100</f>
        <v>97.478157484265765</v>
      </c>
      <c r="D76" s="391">
        <f t="shared" ref="D76" si="50">B76/B$65*100</f>
        <v>112.68535642232685</v>
      </c>
      <c r="E76" s="389">
        <v>3943.1</v>
      </c>
      <c r="F76" s="390">
        <f>E76/E75*100</f>
        <v>98.721139257619839</v>
      </c>
      <c r="G76" s="391">
        <f>E76/E$65*100</f>
        <v>109.42295631517895</v>
      </c>
      <c r="H76" s="389">
        <v>3516.52</v>
      </c>
      <c r="I76" s="390">
        <f>H76/H75*100</f>
        <v>99.995165908851789</v>
      </c>
      <c r="J76" s="391">
        <f>H76/H$65*100</f>
        <v>106.62939030713578</v>
      </c>
      <c r="K76" s="12"/>
      <c r="L76" s="12"/>
      <c r="M76" s="12"/>
    </row>
    <row r="77" spans="1:13" ht="16.5" hidden="1" customHeight="1" x14ac:dyDescent="0.2">
      <c r="A77" s="388" t="s">
        <v>131</v>
      </c>
      <c r="B77" s="389">
        <v>5338.1</v>
      </c>
      <c r="C77" s="390">
        <f t="shared" ref="C77" si="51">B77/B76*100</f>
        <v>99.55389946326197</v>
      </c>
      <c r="D77" s="391">
        <f t="shared" ref="D77" si="52">B77/B$65*100</f>
        <v>112.1826664425017</v>
      </c>
      <c r="E77" s="389">
        <v>4023.2</v>
      </c>
      <c r="F77" s="390">
        <f>E77/E76*100</f>
        <v>102.03139661687504</v>
      </c>
      <c r="G77" s="391">
        <f>E77/E$65*100</f>
        <v>111.64577054785016</v>
      </c>
      <c r="H77" s="389">
        <v>3547.2</v>
      </c>
      <c r="I77" s="390">
        <f>H77/H76*100</f>
        <v>100.87245344829547</v>
      </c>
      <c r="J77" s="391">
        <f>H77/H$65*100</f>
        <v>107.55968209976683</v>
      </c>
      <c r="K77" s="12"/>
      <c r="L77" s="12"/>
      <c r="M77" s="12"/>
    </row>
    <row r="78" spans="1:13" ht="16.5" customHeight="1" thickBot="1" x14ac:dyDescent="0.25">
      <c r="A78" s="264" t="s">
        <v>426</v>
      </c>
      <c r="B78" s="301">
        <v>5381.16</v>
      </c>
      <c r="C78" s="265">
        <f t="shared" ref="C78" si="53">B78/B77*100</f>
        <v>100.80665405294017</v>
      </c>
      <c r="D78" s="266">
        <f t="shared" ref="D78" si="54">B78/B$65*100</f>
        <v>113.08759246805649</v>
      </c>
      <c r="E78" s="301">
        <v>4063.97</v>
      </c>
      <c r="F78" s="265">
        <f>E78/E77*100</f>
        <v>101.01337243984887</v>
      </c>
      <c r="G78" s="266">
        <f>E78/E$65*100</f>
        <v>112.77715801683898</v>
      </c>
      <c r="H78" s="301">
        <v>3589.92</v>
      </c>
      <c r="I78" s="265">
        <f>H78/H77*100</f>
        <v>101.2043301759134</v>
      </c>
      <c r="J78" s="266">
        <f>H78/H$65*100</f>
        <v>108.85505580841084</v>
      </c>
      <c r="K78" s="12"/>
      <c r="L78" s="12"/>
      <c r="M78" s="12"/>
    </row>
    <row r="79" spans="1:13" ht="16.5" customHeight="1" thickBot="1" x14ac:dyDescent="0.25">
      <c r="A79" s="907" t="s">
        <v>427</v>
      </c>
      <c r="B79" s="908"/>
      <c r="C79" s="908"/>
      <c r="D79" s="908"/>
      <c r="E79" s="908"/>
      <c r="F79" s="908"/>
      <c r="G79" s="908"/>
      <c r="H79" s="908"/>
      <c r="I79" s="908"/>
      <c r="J79" s="909"/>
      <c r="K79" s="12"/>
      <c r="L79" s="12"/>
      <c r="M79" s="12"/>
    </row>
    <row r="80" spans="1:13" ht="16.5" customHeight="1" thickBot="1" x14ac:dyDescent="0.25">
      <c r="A80" s="392" t="s">
        <v>9</v>
      </c>
      <c r="B80" s="393">
        <v>5525.34</v>
      </c>
      <c r="C80" s="394">
        <f>B80/B78*100</f>
        <v>102.67934794728275</v>
      </c>
      <c r="D80" s="395">
        <f t="shared" ref="D80:D85" si="55">B80/B$78*100</f>
        <v>102.67934794728275</v>
      </c>
      <c r="E80" s="393">
        <v>4067.75</v>
      </c>
      <c r="F80" s="394">
        <f>E80/E78*100</f>
        <v>100.09301249763163</v>
      </c>
      <c r="G80" s="395">
        <f t="shared" ref="G80:G85" si="56">E80/E$78*100</f>
        <v>100.09301249763163</v>
      </c>
      <c r="H80" s="393">
        <v>3627.07</v>
      </c>
      <c r="I80" s="394">
        <f>H80/H78*100</f>
        <v>101.0348420020502</v>
      </c>
      <c r="J80" s="395">
        <f t="shared" ref="J80:J85" si="57">H80/H$78*100</f>
        <v>101.0348420020502</v>
      </c>
      <c r="K80" s="12"/>
      <c r="L80" s="12"/>
      <c r="M80" s="12"/>
    </row>
    <row r="81" spans="1:14" ht="16.5" customHeight="1" thickBot="1" x14ac:dyDescent="0.25">
      <c r="A81" s="392" t="s">
        <v>10</v>
      </c>
      <c r="B81" s="393">
        <v>5670.3</v>
      </c>
      <c r="C81" s="394">
        <f t="shared" ref="C81:C85" si="58">B81/B80*100</f>
        <v>102.62354895807317</v>
      </c>
      <c r="D81" s="395">
        <f t="shared" si="55"/>
        <v>105.37319091051</v>
      </c>
      <c r="E81" s="393">
        <v>4122.87</v>
      </c>
      <c r="F81" s="394">
        <f t="shared" ref="F81:F85" si="59">E81/E80*100</f>
        <v>101.35504885993485</v>
      </c>
      <c r="G81" s="395">
        <f t="shared" si="56"/>
        <v>101.44932172235524</v>
      </c>
      <c r="H81" s="393">
        <v>3649.81</v>
      </c>
      <c r="I81" s="394">
        <f t="shared" ref="I81:I85" si="60">H81/H80*100</f>
        <v>100.62695233342616</v>
      </c>
      <c r="J81" s="395">
        <f t="shared" si="57"/>
        <v>101.66828230155546</v>
      </c>
      <c r="K81" s="12"/>
      <c r="L81" s="12"/>
      <c r="M81" s="12"/>
    </row>
    <row r="82" spans="1:14" ht="16.5" customHeight="1" thickBot="1" x14ac:dyDescent="0.25">
      <c r="A82" s="392" t="s">
        <v>11</v>
      </c>
      <c r="B82" s="393">
        <v>5785.63</v>
      </c>
      <c r="C82" s="394">
        <f t="shared" si="58"/>
        <v>102.03393118529884</v>
      </c>
      <c r="D82" s="395">
        <f t="shared" si="55"/>
        <v>107.51640910138336</v>
      </c>
      <c r="E82" s="393">
        <v>4144.99</v>
      </c>
      <c r="F82" s="394">
        <f t="shared" si="59"/>
        <v>100.53651946338351</v>
      </c>
      <c r="G82" s="395">
        <f t="shared" si="56"/>
        <v>101.99361707886622</v>
      </c>
      <c r="H82" s="393">
        <v>3655.25</v>
      </c>
      <c r="I82" s="394">
        <f t="shared" si="60"/>
        <v>100.14904885459792</v>
      </c>
      <c r="J82" s="395">
        <f t="shared" si="57"/>
        <v>101.81981771181529</v>
      </c>
      <c r="K82" s="12"/>
      <c r="L82" s="12"/>
      <c r="M82" s="12"/>
    </row>
    <row r="83" spans="1:14" ht="16.5" customHeight="1" thickBot="1" x14ac:dyDescent="0.25">
      <c r="A83" s="392" t="s">
        <v>12</v>
      </c>
      <c r="B83" s="393">
        <v>5815.13</v>
      </c>
      <c r="C83" s="394">
        <f t="shared" si="58"/>
        <v>100.50988397114922</v>
      </c>
      <c r="D83" s="395">
        <f t="shared" si="55"/>
        <v>108.06461803774651</v>
      </c>
      <c r="E83" s="393">
        <v>4158.93</v>
      </c>
      <c r="F83" s="394">
        <f t="shared" si="59"/>
        <v>100.33630961715228</v>
      </c>
      <c r="G83" s="395">
        <f t="shared" si="56"/>
        <v>102.33663142198392</v>
      </c>
      <c r="H83" s="393">
        <v>3677.58</v>
      </c>
      <c r="I83" s="394">
        <f t="shared" si="60"/>
        <v>100.61090212707748</v>
      </c>
      <c r="J83" s="395">
        <f t="shared" si="57"/>
        <v>102.44183714400322</v>
      </c>
      <c r="K83" s="12"/>
      <c r="L83" s="12"/>
      <c r="M83" s="12"/>
    </row>
    <row r="84" spans="1:14" ht="16.5" customHeight="1" thickBot="1" x14ac:dyDescent="0.25">
      <c r="A84" s="392" t="s">
        <v>13</v>
      </c>
      <c r="B84" s="393">
        <v>5824.22</v>
      </c>
      <c r="C84" s="394">
        <f t="shared" si="58"/>
        <v>100.15631636781981</v>
      </c>
      <c r="D84" s="395">
        <f t="shared" si="55"/>
        <v>108.23354072356146</v>
      </c>
      <c r="E84" s="393">
        <v>4181.24</v>
      </c>
      <c r="F84" s="394">
        <f t="shared" si="59"/>
        <v>100.53643605446592</v>
      </c>
      <c r="G84" s="395">
        <f t="shared" si="56"/>
        <v>102.88560200985735</v>
      </c>
      <c r="H84" s="393">
        <v>3740.01</v>
      </c>
      <c r="I84" s="394">
        <f t="shared" si="60"/>
        <v>101.6975837371315</v>
      </c>
      <c r="J84" s="395">
        <f t="shared" si="57"/>
        <v>104.18087311137853</v>
      </c>
      <c r="K84" s="12"/>
      <c r="L84" s="12"/>
      <c r="M84" s="12"/>
    </row>
    <row r="85" spans="1:14" ht="16.5" customHeight="1" thickBot="1" x14ac:dyDescent="0.25">
      <c r="A85" s="392" t="s">
        <v>14</v>
      </c>
      <c r="B85" s="393">
        <v>5757.21</v>
      </c>
      <c r="C85" s="394">
        <f t="shared" si="58"/>
        <v>98.849459670136085</v>
      </c>
      <c r="D85" s="395">
        <f t="shared" si="55"/>
        <v>106.9882701870972</v>
      </c>
      <c r="E85" s="393">
        <v>4209.8100000000004</v>
      </c>
      <c r="F85" s="394">
        <f t="shared" si="59"/>
        <v>100.68329012446071</v>
      </c>
      <c r="G85" s="395">
        <f t="shared" si="56"/>
        <v>103.58860916788267</v>
      </c>
      <c r="H85" s="393">
        <v>3816.63</v>
      </c>
      <c r="I85" s="394">
        <f t="shared" si="60"/>
        <v>102.04865762391009</v>
      </c>
      <c r="J85" s="395">
        <f t="shared" si="57"/>
        <v>106.3151825110309</v>
      </c>
      <c r="K85" s="12"/>
      <c r="L85" s="12"/>
      <c r="M85" s="12"/>
    </row>
    <row r="86" spans="1:14" ht="16.5" customHeight="1" thickBot="1" x14ac:dyDescent="0.25">
      <c r="A86" s="392" t="s">
        <v>112</v>
      </c>
      <c r="B86" s="393">
        <v>5748.58</v>
      </c>
      <c r="C86" s="394">
        <f>B86/B85*100</f>
        <v>99.850101003784815</v>
      </c>
      <c r="D86" s="395">
        <f t="shared" ref="D86" si="61">B86/B$78*100</f>
        <v>106.82789584401877</v>
      </c>
      <c r="E86" s="393">
        <v>4320.53</v>
      </c>
      <c r="F86" s="394">
        <f>E86/E85*100</f>
        <v>102.63004743682018</v>
      </c>
      <c r="G86" s="395">
        <f t="shared" ref="G86" si="62">E86/E$78*100</f>
        <v>106.31303872814021</v>
      </c>
      <c r="H86" s="393">
        <v>3819.22</v>
      </c>
      <c r="I86" s="394">
        <f>H86/H85*100</f>
        <v>100.06786091394764</v>
      </c>
      <c r="J86" s="395">
        <f t="shared" ref="J86" si="63">H86/H$78*100</f>
        <v>106.38732896554797</v>
      </c>
      <c r="K86" s="12"/>
      <c r="L86" s="12"/>
      <c r="M86" s="12"/>
    </row>
    <row r="87" spans="1:14" ht="16.5" customHeight="1" thickBot="1" x14ac:dyDescent="0.25">
      <c r="A87" s="392" t="s">
        <v>120</v>
      </c>
      <c r="B87" s="393">
        <v>5826.41</v>
      </c>
      <c r="C87" s="394">
        <f>B87/B86*100</f>
        <v>101.35389957172032</v>
      </c>
      <c r="D87" s="395">
        <f t="shared" ref="D87" si="64">B87/B$78*100</f>
        <v>108.27423826832876</v>
      </c>
      <c r="E87" s="393">
        <v>4225.62</v>
      </c>
      <c r="F87" s="394">
        <f>E87/E86*100</f>
        <v>97.803278764410848</v>
      </c>
      <c r="G87" s="395">
        <f t="shared" ref="G87" si="65">E87/E$78*100</f>
        <v>103.97763763019906</v>
      </c>
      <c r="H87" s="393">
        <v>3715.03</v>
      </c>
      <c r="I87" s="394">
        <f>H87/H86*100</f>
        <v>97.271956053853941</v>
      </c>
      <c r="J87" s="395">
        <f t="shared" ref="J87" si="66">H87/H$78*100</f>
        <v>103.48503587823686</v>
      </c>
      <c r="K87" s="12"/>
      <c r="L87" s="12"/>
      <c r="M87" s="12"/>
    </row>
    <row r="88" spans="1:14" ht="22.5" customHeight="1" x14ac:dyDescent="0.2">
      <c r="A88" s="906" t="s">
        <v>271</v>
      </c>
      <c r="B88" s="906"/>
      <c r="C88" s="906"/>
      <c r="D88" s="906"/>
      <c r="E88" s="906"/>
      <c r="F88" s="906"/>
      <c r="G88" s="906"/>
      <c r="H88" s="906"/>
      <c r="I88" s="906"/>
      <c r="J88" s="906"/>
      <c r="K88" s="12"/>
      <c r="L88" s="12"/>
      <c r="M88" s="12"/>
    </row>
    <row r="89" spans="1:14" ht="9.75" customHeight="1" x14ac:dyDescent="0.2">
      <c r="A89" s="639"/>
      <c r="B89" s="639"/>
      <c r="C89" s="639"/>
      <c r="D89" s="639"/>
      <c r="E89" s="639"/>
      <c r="F89" s="639"/>
      <c r="G89" s="639"/>
      <c r="H89" s="639"/>
      <c r="I89" s="639"/>
      <c r="J89" s="639"/>
      <c r="K89" s="12"/>
      <c r="L89" s="12"/>
      <c r="M89" s="12"/>
    </row>
    <row r="90" spans="1:14" ht="24" customHeight="1" x14ac:dyDescent="0.3">
      <c r="A90" s="905" t="s">
        <v>475</v>
      </c>
      <c r="B90" s="905"/>
      <c r="C90" s="905"/>
      <c r="D90" s="905"/>
      <c r="E90" s="905"/>
      <c r="F90" s="905"/>
      <c r="G90" s="905"/>
      <c r="H90" s="905"/>
      <c r="I90" s="905"/>
      <c r="J90" s="905"/>
      <c r="K90" s="108"/>
    </row>
    <row r="91" spans="1:14" ht="6" customHeight="1" x14ac:dyDescent="0.25">
      <c r="A91" s="14"/>
      <c r="B91" s="14"/>
      <c r="C91" s="14"/>
      <c r="D91" s="14"/>
      <c r="E91" s="14"/>
      <c r="F91" s="14"/>
      <c r="G91" s="14"/>
      <c r="H91" s="17"/>
      <c r="I91" s="17"/>
      <c r="J91" s="17"/>
    </row>
    <row r="93" spans="1:14" x14ac:dyDescent="0.25">
      <c r="N93" s="44"/>
    </row>
    <row r="94" spans="1:14" x14ac:dyDescent="0.25">
      <c r="N94" s="44"/>
    </row>
    <row r="95" spans="1:14" x14ac:dyDescent="0.25">
      <c r="N95" s="44"/>
    </row>
    <row r="96" spans="1:14" x14ac:dyDescent="0.25">
      <c r="N96" s="44"/>
    </row>
    <row r="97" spans="13:14" x14ac:dyDescent="0.25">
      <c r="N97" s="44"/>
    </row>
    <row r="98" spans="13:14" x14ac:dyDescent="0.25">
      <c r="N98" s="44"/>
    </row>
    <row r="99" spans="13:14" x14ac:dyDescent="0.25">
      <c r="M99" s="44"/>
      <c r="N99" s="44"/>
    </row>
    <row r="100" spans="13:14" x14ac:dyDescent="0.25">
      <c r="M100" s="44"/>
      <c r="N100" s="44"/>
    </row>
    <row r="101" spans="13:14" x14ac:dyDescent="0.25">
      <c r="M101" s="44"/>
      <c r="N101" s="44"/>
    </row>
    <row r="102" spans="13:14" x14ac:dyDescent="0.25">
      <c r="M102" s="44"/>
      <c r="N102" s="44"/>
    </row>
    <row r="103" spans="13:14" x14ac:dyDescent="0.25">
      <c r="M103" s="44"/>
      <c r="N103" s="44"/>
    </row>
    <row r="104" spans="13:14" x14ac:dyDescent="0.25">
      <c r="M104" s="44"/>
      <c r="N104" s="44"/>
    </row>
    <row r="105" spans="13:14" x14ac:dyDescent="0.25">
      <c r="M105" s="44"/>
      <c r="N105" s="44"/>
    </row>
    <row r="106" spans="13:14" x14ac:dyDescent="0.25">
      <c r="M106" s="44"/>
      <c r="N106" s="44"/>
    </row>
    <row r="107" spans="13:14" x14ac:dyDescent="0.25">
      <c r="M107" s="44"/>
    </row>
    <row r="108" spans="13:14" x14ac:dyDescent="0.25">
      <c r="M108" s="44"/>
    </row>
    <row r="109" spans="13:14" x14ac:dyDescent="0.25">
      <c r="M109" s="44"/>
    </row>
    <row r="110" spans="13:14" x14ac:dyDescent="0.25">
      <c r="M110" s="44"/>
    </row>
    <row r="111" spans="13:14" x14ac:dyDescent="0.25">
      <c r="M111" s="44"/>
    </row>
    <row r="112" spans="13:14" x14ac:dyDescent="0.25">
      <c r="M112" s="44"/>
    </row>
  </sheetData>
  <mergeCells count="19">
    <mergeCell ref="A53:J53"/>
    <mergeCell ref="A90:J90"/>
    <mergeCell ref="A88:J88"/>
    <mergeCell ref="A66:J66"/>
    <mergeCell ref="A79:J79"/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35"/>
  <sheetViews>
    <sheetView view="pageBreakPreview" zoomScale="68" zoomScaleNormal="100" zoomScaleSheetLayoutView="68" workbookViewId="0">
      <pane ySplit="4" topLeftCell="A5" activePane="bottomLeft" state="frozen"/>
      <selection activeCell="J27" sqref="J27"/>
      <selection pane="bottomLeft" activeCell="I138" sqref="I138"/>
    </sheetView>
  </sheetViews>
  <sheetFormatPr defaultColWidth="5.7109375" defaultRowHeight="12.75" x14ac:dyDescent="0.2"/>
  <cols>
    <col min="1" max="1" width="113.42578125" style="96" customWidth="1"/>
    <col min="2" max="2" width="10.140625" style="96" bestFit="1" customWidth="1"/>
    <col min="3" max="4" width="18.85546875" style="96" customWidth="1"/>
    <col min="5" max="5" width="18.85546875" style="97" customWidth="1"/>
    <col min="6" max="6" width="26.7109375" style="96" customWidth="1"/>
    <col min="7" max="7" width="32.7109375" style="96" customWidth="1"/>
    <col min="8" max="254" width="9.140625" style="96" customWidth="1"/>
    <col min="255" max="255" width="5.7109375" style="96"/>
    <col min="256" max="256" width="5.7109375" style="96" customWidth="1"/>
    <col min="257" max="257" width="112.5703125" style="96" customWidth="1"/>
    <col min="258" max="258" width="10.140625" style="96" bestFit="1" customWidth="1"/>
    <col min="259" max="259" width="18.85546875" style="96" customWidth="1"/>
    <col min="260" max="260" width="19" style="96" customWidth="1"/>
    <col min="261" max="261" width="19.5703125" style="96" customWidth="1"/>
    <col min="262" max="262" width="16.7109375" style="96" customWidth="1"/>
    <col min="263" max="510" width="9.140625" style="96" customWidth="1"/>
    <col min="511" max="511" width="5.7109375" style="96"/>
    <col min="512" max="512" width="5.7109375" style="96" customWidth="1"/>
    <col min="513" max="513" width="112.5703125" style="96" customWidth="1"/>
    <col min="514" max="514" width="10.140625" style="96" bestFit="1" customWidth="1"/>
    <col min="515" max="515" width="18.85546875" style="96" customWidth="1"/>
    <col min="516" max="516" width="19" style="96" customWidth="1"/>
    <col min="517" max="517" width="19.5703125" style="96" customWidth="1"/>
    <col min="518" max="518" width="16.7109375" style="96" customWidth="1"/>
    <col min="519" max="766" width="9.140625" style="96" customWidth="1"/>
    <col min="767" max="767" width="5.7109375" style="96"/>
    <col min="768" max="768" width="5.7109375" style="96" customWidth="1"/>
    <col min="769" max="769" width="112.5703125" style="96" customWidth="1"/>
    <col min="770" max="770" width="10.140625" style="96" bestFit="1" customWidth="1"/>
    <col min="771" max="771" width="18.85546875" style="96" customWidth="1"/>
    <col min="772" max="772" width="19" style="96" customWidth="1"/>
    <col min="773" max="773" width="19.5703125" style="96" customWidth="1"/>
    <col min="774" max="774" width="16.7109375" style="96" customWidth="1"/>
    <col min="775" max="1022" width="9.140625" style="96" customWidth="1"/>
    <col min="1023" max="1023" width="5.7109375" style="96"/>
    <col min="1024" max="1024" width="5.7109375" style="96" customWidth="1"/>
    <col min="1025" max="1025" width="112.5703125" style="96" customWidth="1"/>
    <col min="1026" max="1026" width="10.140625" style="96" bestFit="1" customWidth="1"/>
    <col min="1027" max="1027" width="18.85546875" style="96" customWidth="1"/>
    <col min="1028" max="1028" width="19" style="96" customWidth="1"/>
    <col min="1029" max="1029" width="19.5703125" style="96" customWidth="1"/>
    <col min="1030" max="1030" width="16.7109375" style="96" customWidth="1"/>
    <col min="1031" max="1278" width="9.140625" style="96" customWidth="1"/>
    <col min="1279" max="1279" width="5.7109375" style="96"/>
    <col min="1280" max="1280" width="5.7109375" style="96" customWidth="1"/>
    <col min="1281" max="1281" width="112.5703125" style="96" customWidth="1"/>
    <col min="1282" max="1282" width="10.140625" style="96" bestFit="1" customWidth="1"/>
    <col min="1283" max="1283" width="18.85546875" style="96" customWidth="1"/>
    <col min="1284" max="1284" width="19" style="96" customWidth="1"/>
    <col min="1285" max="1285" width="19.5703125" style="96" customWidth="1"/>
    <col min="1286" max="1286" width="16.7109375" style="96" customWidth="1"/>
    <col min="1287" max="1534" width="9.140625" style="96" customWidth="1"/>
    <col min="1535" max="1535" width="5.7109375" style="96"/>
    <col min="1536" max="1536" width="5.7109375" style="96" customWidth="1"/>
    <col min="1537" max="1537" width="112.5703125" style="96" customWidth="1"/>
    <col min="1538" max="1538" width="10.140625" style="96" bestFit="1" customWidth="1"/>
    <col min="1539" max="1539" width="18.85546875" style="96" customWidth="1"/>
    <col min="1540" max="1540" width="19" style="96" customWidth="1"/>
    <col min="1541" max="1541" width="19.5703125" style="96" customWidth="1"/>
    <col min="1542" max="1542" width="16.7109375" style="96" customWidth="1"/>
    <col min="1543" max="1790" width="9.140625" style="96" customWidth="1"/>
    <col min="1791" max="1791" width="5.7109375" style="96"/>
    <col min="1792" max="1792" width="5.7109375" style="96" customWidth="1"/>
    <col min="1793" max="1793" width="112.5703125" style="96" customWidth="1"/>
    <col min="1794" max="1794" width="10.140625" style="96" bestFit="1" customWidth="1"/>
    <col min="1795" max="1795" width="18.85546875" style="96" customWidth="1"/>
    <col min="1796" max="1796" width="19" style="96" customWidth="1"/>
    <col min="1797" max="1797" width="19.5703125" style="96" customWidth="1"/>
    <col min="1798" max="1798" width="16.7109375" style="96" customWidth="1"/>
    <col min="1799" max="2046" width="9.140625" style="96" customWidth="1"/>
    <col min="2047" max="2047" width="5.7109375" style="96"/>
    <col min="2048" max="2048" width="5.7109375" style="96" customWidth="1"/>
    <col min="2049" max="2049" width="112.5703125" style="96" customWidth="1"/>
    <col min="2050" max="2050" width="10.140625" style="96" bestFit="1" customWidth="1"/>
    <col min="2051" max="2051" width="18.85546875" style="96" customWidth="1"/>
    <col min="2052" max="2052" width="19" style="96" customWidth="1"/>
    <col min="2053" max="2053" width="19.5703125" style="96" customWidth="1"/>
    <col min="2054" max="2054" width="16.7109375" style="96" customWidth="1"/>
    <col min="2055" max="2302" width="9.140625" style="96" customWidth="1"/>
    <col min="2303" max="2303" width="5.7109375" style="96"/>
    <col min="2304" max="2304" width="5.7109375" style="96" customWidth="1"/>
    <col min="2305" max="2305" width="112.5703125" style="96" customWidth="1"/>
    <col min="2306" max="2306" width="10.140625" style="96" bestFit="1" customWidth="1"/>
    <col min="2307" max="2307" width="18.85546875" style="96" customWidth="1"/>
    <col min="2308" max="2308" width="19" style="96" customWidth="1"/>
    <col min="2309" max="2309" width="19.5703125" style="96" customWidth="1"/>
    <col min="2310" max="2310" width="16.7109375" style="96" customWidth="1"/>
    <col min="2311" max="2558" width="9.140625" style="96" customWidth="1"/>
    <col min="2559" max="2559" width="5.7109375" style="96"/>
    <col min="2560" max="2560" width="5.7109375" style="96" customWidth="1"/>
    <col min="2561" max="2561" width="112.5703125" style="96" customWidth="1"/>
    <col min="2562" max="2562" width="10.140625" style="96" bestFit="1" customWidth="1"/>
    <col min="2563" max="2563" width="18.85546875" style="96" customWidth="1"/>
    <col min="2564" max="2564" width="19" style="96" customWidth="1"/>
    <col min="2565" max="2565" width="19.5703125" style="96" customWidth="1"/>
    <col min="2566" max="2566" width="16.7109375" style="96" customWidth="1"/>
    <col min="2567" max="2814" width="9.140625" style="96" customWidth="1"/>
    <col min="2815" max="2815" width="5.7109375" style="96"/>
    <col min="2816" max="2816" width="5.7109375" style="96" customWidth="1"/>
    <col min="2817" max="2817" width="112.5703125" style="96" customWidth="1"/>
    <col min="2818" max="2818" width="10.140625" style="96" bestFit="1" customWidth="1"/>
    <col min="2819" max="2819" width="18.85546875" style="96" customWidth="1"/>
    <col min="2820" max="2820" width="19" style="96" customWidth="1"/>
    <col min="2821" max="2821" width="19.5703125" style="96" customWidth="1"/>
    <col min="2822" max="2822" width="16.7109375" style="96" customWidth="1"/>
    <col min="2823" max="3070" width="9.140625" style="96" customWidth="1"/>
    <col min="3071" max="3071" width="5.7109375" style="96"/>
    <col min="3072" max="3072" width="5.7109375" style="96" customWidth="1"/>
    <col min="3073" max="3073" width="112.5703125" style="96" customWidth="1"/>
    <col min="3074" max="3074" width="10.140625" style="96" bestFit="1" customWidth="1"/>
    <col min="3075" max="3075" width="18.85546875" style="96" customWidth="1"/>
    <col min="3076" max="3076" width="19" style="96" customWidth="1"/>
    <col min="3077" max="3077" width="19.5703125" style="96" customWidth="1"/>
    <col min="3078" max="3078" width="16.7109375" style="96" customWidth="1"/>
    <col min="3079" max="3326" width="9.140625" style="96" customWidth="1"/>
    <col min="3327" max="3327" width="5.7109375" style="96"/>
    <col min="3328" max="3328" width="5.7109375" style="96" customWidth="1"/>
    <col min="3329" max="3329" width="112.5703125" style="96" customWidth="1"/>
    <col min="3330" max="3330" width="10.140625" style="96" bestFit="1" customWidth="1"/>
    <col min="3331" max="3331" width="18.85546875" style="96" customWidth="1"/>
    <col min="3332" max="3332" width="19" style="96" customWidth="1"/>
    <col min="3333" max="3333" width="19.5703125" style="96" customWidth="1"/>
    <col min="3334" max="3334" width="16.7109375" style="96" customWidth="1"/>
    <col min="3335" max="3582" width="9.140625" style="96" customWidth="1"/>
    <col min="3583" max="3583" width="5.7109375" style="96"/>
    <col min="3584" max="3584" width="5.7109375" style="96" customWidth="1"/>
    <col min="3585" max="3585" width="112.5703125" style="96" customWidth="1"/>
    <col min="3586" max="3586" width="10.140625" style="96" bestFit="1" customWidth="1"/>
    <col min="3587" max="3587" width="18.85546875" style="96" customWidth="1"/>
    <col min="3588" max="3588" width="19" style="96" customWidth="1"/>
    <col min="3589" max="3589" width="19.5703125" style="96" customWidth="1"/>
    <col min="3590" max="3590" width="16.7109375" style="96" customWidth="1"/>
    <col min="3591" max="3838" width="9.140625" style="96" customWidth="1"/>
    <col min="3839" max="3839" width="5.7109375" style="96"/>
    <col min="3840" max="3840" width="5.7109375" style="96" customWidth="1"/>
    <col min="3841" max="3841" width="112.5703125" style="96" customWidth="1"/>
    <col min="3842" max="3842" width="10.140625" style="96" bestFit="1" customWidth="1"/>
    <col min="3843" max="3843" width="18.85546875" style="96" customWidth="1"/>
    <col min="3844" max="3844" width="19" style="96" customWidth="1"/>
    <col min="3845" max="3845" width="19.5703125" style="96" customWidth="1"/>
    <col min="3846" max="3846" width="16.7109375" style="96" customWidth="1"/>
    <col min="3847" max="4094" width="9.140625" style="96" customWidth="1"/>
    <col min="4095" max="4095" width="5.7109375" style="96"/>
    <col min="4096" max="4096" width="5.7109375" style="96" customWidth="1"/>
    <col min="4097" max="4097" width="112.5703125" style="96" customWidth="1"/>
    <col min="4098" max="4098" width="10.140625" style="96" bestFit="1" customWidth="1"/>
    <col min="4099" max="4099" width="18.85546875" style="96" customWidth="1"/>
    <col min="4100" max="4100" width="19" style="96" customWidth="1"/>
    <col min="4101" max="4101" width="19.5703125" style="96" customWidth="1"/>
    <col min="4102" max="4102" width="16.7109375" style="96" customWidth="1"/>
    <col min="4103" max="4350" width="9.140625" style="96" customWidth="1"/>
    <col min="4351" max="4351" width="5.7109375" style="96"/>
    <col min="4352" max="4352" width="5.7109375" style="96" customWidth="1"/>
    <col min="4353" max="4353" width="112.5703125" style="96" customWidth="1"/>
    <col min="4354" max="4354" width="10.140625" style="96" bestFit="1" customWidth="1"/>
    <col min="4355" max="4355" width="18.85546875" style="96" customWidth="1"/>
    <col min="4356" max="4356" width="19" style="96" customWidth="1"/>
    <col min="4357" max="4357" width="19.5703125" style="96" customWidth="1"/>
    <col min="4358" max="4358" width="16.7109375" style="96" customWidth="1"/>
    <col min="4359" max="4606" width="9.140625" style="96" customWidth="1"/>
    <col min="4607" max="4607" width="5.7109375" style="96"/>
    <col min="4608" max="4608" width="5.7109375" style="96" customWidth="1"/>
    <col min="4609" max="4609" width="112.5703125" style="96" customWidth="1"/>
    <col min="4610" max="4610" width="10.140625" style="96" bestFit="1" customWidth="1"/>
    <col min="4611" max="4611" width="18.85546875" style="96" customWidth="1"/>
    <col min="4612" max="4612" width="19" style="96" customWidth="1"/>
    <col min="4613" max="4613" width="19.5703125" style="96" customWidth="1"/>
    <col min="4614" max="4614" width="16.7109375" style="96" customWidth="1"/>
    <col min="4615" max="4862" width="9.140625" style="96" customWidth="1"/>
    <col min="4863" max="4863" width="5.7109375" style="96"/>
    <col min="4864" max="4864" width="5.7109375" style="96" customWidth="1"/>
    <col min="4865" max="4865" width="112.5703125" style="96" customWidth="1"/>
    <col min="4866" max="4866" width="10.140625" style="96" bestFit="1" customWidth="1"/>
    <col min="4867" max="4867" width="18.85546875" style="96" customWidth="1"/>
    <col min="4868" max="4868" width="19" style="96" customWidth="1"/>
    <col min="4869" max="4869" width="19.5703125" style="96" customWidth="1"/>
    <col min="4870" max="4870" width="16.7109375" style="96" customWidth="1"/>
    <col min="4871" max="5118" width="9.140625" style="96" customWidth="1"/>
    <col min="5119" max="5119" width="5.7109375" style="96"/>
    <col min="5120" max="5120" width="5.7109375" style="96" customWidth="1"/>
    <col min="5121" max="5121" width="112.5703125" style="96" customWidth="1"/>
    <col min="5122" max="5122" width="10.140625" style="96" bestFit="1" customWidth="1"/>
    <col min="5123" max="5123" width="18.85546875" style="96" customWidth="1"/>
    <col min="5124" max="5124" width="19" style="96" customWidth="1"/>
    <col min="5125" max="5125" width="19.5703125" style="96" customWidth="1"/>
    <col min="5126" max="5126" width="16.7109375" style="96" customWidth="1"/>
    <col min="5127" max="5374" width="9.140625" style="96" customWidth="1"/>
    <col min="5375" max="5375" width="5.7109375" style="96"/>
    <col min="5376" max="5376" width="5.7109375" style="96" customWidth="1"/>
    <col min="5377" max="5377" width="112.5703125" style="96" customWidth="1"/>
    <col min="5378" max="5378" width="10.140625" style="96" bestFit="1" customWidth="1"/>
    <col min="5379" max="5379" width="18.85546875" style="96" customWidth="1"/>
    <col min="5380" max="5380" width="19" style="96" customWidth="1"/>
    <col min="5381" max="5381" width="19.5703125" style="96" customWidth="1"/>
    <col min="5382" max="5382" width="16.7109375" style="96" customWidth="1"/>
    <col min="5383" max="5630" width="9.140625" style="96" customWidth="1"/>
    <col min="5631" max="5631" width="5.7109375" style="96"/>
    <col min="5632" max="5632" width="5.7109375" style="96" customWidth="1"/>
    <col min="5633" max="5633" width="112.5703125" style="96" customWidth="1"/>
    <col min="5634" max="5634" width="10.140625" style="96" bestFit="1" customWidth="1"/>
    <col min="5635" max="5635" width="18.85546875" style="96" customWidth="1"/>
    <col min="5636" max="5636" width="19" style="96" customWidth="1"/>
    <col min="5637" max="5637" width="19.5703125" style="96" customWidth="1"/>
    <col min="5638" max="5638" width="16.7109375" style="96" customWidth="1"/>
    <col min="5639" max="5886" width="9.140625" style="96" customWidth="1"/>
    <col min="5887" max="5887" width="5.7109375" style="96"/>
    <col min="5888" max="5888" width="5.7109375" style="96" customWidth="1"/>
    <col min="5889" max="5889" width="112.5703125" style="96" customWidth="1"/>
    <col min="5890" max="5890" width="10.140625" style="96" bestFit="1" customWidth="1"/>
    <col min="5891" max="5891" width="18.85546875" style="96" customWidth="1"/>
    <col min="5892" max="5892" width="19" style="96" customWidth="1"/>
    <col min="5893" max="5893" width="19.5703125" style="96" customWidth="1"/>
    <col min="5894" max="5894" width="16.7109375" style="96" customWidth="1"/>
    <col min="5895" max="6142" width="9.140625" style="96" customWidth="1"/>
    <col min="6143" max="6143" width="5.7109375" style="96"/>
    <col min="6144" max="6144" width="5.7109375" style="96" customWidth="1"/>
    <col min="6145" max="6145" width="112.5703125" style="96" customWidth="1"/>
    <col min="6146" max="6146" width="10.140625" style="96" bestFit="1" customWidth="1"/>
    <col min="6147" max="6147" width="18.85546875" style="96" customWidth="1"/>
    <col min="6148" max="6148" width="19" style="96" customWidth="1"/>
    <col min="6149" max="6149" width="19.5703125" style="96" customWidth="1"/>
    <col min="6150" max="6150" width="16.7109375" style="96" customWidth="1"/>
    <col min="6151" max="6398" width="9.140625" style="96" customWidth="1"/>
    <col min="6399" max="6399" width="5.7109375" style="96"/>
    <col min="6400" max="6400" width="5.7109375" style="96" customWidth="1"/>
    <col min="6401" max="6401" width="112.5703125" style="96" customWidth="1"/>
    <col min="6402" max="6402" width="10.140625" style="96" bestFit="1" customWidth="1"/>
    <col min="6403" max="6403" width="18.85546875" style="96" customWidth="1"/>
    <col min="6404" max="6404" width="19" style="96" customWidth="1"/>
    <col min="6405" max="6405" width="19.5703125" style="96" customWidth="1"/>
    <col min="6406" max="6406" width="16.7109375" style="96" customWidth="1"/>
    <col min="6407" max="6654" width="9.140625" style="96" customWidth="1"/>
    <col min="6655" max="6655" width="5.7109375" style="96"/>
    <col min="6656" max="6656" width="5.7109375" style="96" customWidth="1"/>
    <col min="6657" max="6657" width="112.5703125" style="96" customWidth="1"/>
    <col min="6658" max="6658" width="10.140625" style="96" bestFit="1" customWidth="1"/>
    <col min="6659" max="6659" width="18.85546875" style="96" customWidth="1"/>
    <col min="6660" max="6660" width="19" style="96" customWidth="1"/>
    <col min="6661" max="6661" width="19.5703125" style="96" customWidth="1"/>
    <col min="6662" max="6662" width="16.7109375" style="96" customWidth="1"/>
    <col min="6663" max="6910" width="9.140625" style="96" customWidth="1"/>
    <col min="6911" max="6911" width="5.7109375" style="96"/>
    <col min="6912" max="6912" width="5.7109375" style="96" customWidth="1"/>
    <col min="6913" max="6913" width="112.5703125" style="96" customWidth="1"/>
    <col min="6914" max="6914" width="10.140625" style="96" bestFit="1" customWidth="1"/>
    <col min="6915" max="6915" width="18.85546875" style="96" customWidth="1"/>
    <col min="6916" max="6916" width="19" style="96" customWidth="1"/>
    <col min="6917" max="6917" width="19.5703125" style="96" customWidth="1"/>
    <col min="6918" max="6918" width="16.7109375" style="96" customWidth="1"/>
    <col min="6919" max="7166" width="9.140625" style="96" customWidth="1"/>
    <col min="7167" max="7167" width="5.7109375" style="96"/>
    <col min="7168" max="7168" width="5.7109375" style="96" customWidth="1"/>
    <col min="7169" max="7169" width="112.5703125" style="96" customWidth="1"/>
    <col min="7170" max="7170" width="10.140625" style="96" bestFit="1" customWidth="1"/>
    <col min="7171" max="7171" width="18.85546875" style="96" customWidth="1"/>
    <col min="7172" max="7172" width="19" style="96" customWidth="1"/>
    <col min="7173" max="7173" width="19.5703125" style="96" customWidth="1"/>
    <col min="7174" max="7174" width="16.7109375" style="96" customWidth="1"/>
    <col min="7175" max="7422" width="9.140625" style="96" customWidth="1"/>
    <col min="7423" max="7423" width="5.7109375" style="96"/>
    <col min="7424" max="7424" width="5.7109375" style="96" customWidth="1"/>
    <col min="7425" max="7425" width="112.5703125" style="96" customWidth="1"/>
    <col min="7426" max="7426" width="10.140625" style="96" bestFit="1" customWidth="1"/>
    <col min="7427" max="7427" width="18.85546875" style="96" customWidth="1"/>
    <col min="7428" max="7428" width="19" style="96" customWidth="1"/>
    <col min="7429" max="7429" width="19.5703125" style="96" customWidth="1"/>
    <col min="7430" max="7430" width="16.7109375" style="96" customWidth="1"/>
    <col min="7431" max="7678" width="9.140625" style="96" customWidth="1"/>
    <col min="7679" max="7679" width="5.7109375" style="96"/>
    <col min="7680" max="7680" width="5.7109375" style="96" customWidth="1"/>
    <col min="7681" max="7681" width="112.5703125" style="96" customWidth="1"/>
    <col min="7682" max="7682" width="10.140625" style="96" bestFit="1" customWidth="1"/>
    <col min="7683" max="7683" width="18.85546875" style="96" customWidth="1"/>
    <col min="7684" max="7684" width="19" style="96" customWidth="1"/>
    <col min="7685" max="7685" width="19.5703125" style="96" customWidth="1"/>
    <col min="7686" max="7686" width="16.7109375" style="96" customWidth="1"/>
    <col min="7687" max="7934" width="9.140625" style="96" customWidth="1"/>
    <col min="7935" max="7935" width="5.7109375" style="96"/>
    <col min="7936" max="7936" width="5.7109375" style="96" customWidth="1"/>
    <col min="7937" max="7937" width="112.5703125" style="96" customWidth="1"/>
    <col min="7938" max="7938" width="10.140625" style="96" bestFit="1" customWidth="1"/>
    <col min="7939" max="7939" width="18.85546875" style="96" customWidth="1"/>
    <col min="7940" max="7940" width="19" style="96" customWidth="1"/>
    <col min="7941" max="7941" width="19.5703125" style="96" customWidth="1"/>
    <col min="7942" max="7942" width="16.7109375" style="96" customWidth="1"/>
    <col min="7943" max="8190" width="9.140625" style="96" customWidth="1"/>
    <col min="8191" max="8191" width="5.7109375" style="96"/>
    <col min="8192" max="8192" width="5.7109375" style="96" customWidth="1"/>
    <col min="8193" max="8193" width="112.5703125" style="96" customWidth="1"/>
    <col min="8194" max="8194" width="10.140625" style="96" bestFit="1" customWidth="1"/>
    <col min="8195" max="8195" width="18.85546875" style="96" customWidth="1"/>
    <col min="8196" max="8196" width="19" style="96" customWidth="1"/>
    <col min="8197" max="8197" width="19.5703125" style="96" customWidth="1"/>
    <col min="8198" max="8198" width="16.7109375" style="96" customWidth="1"/>
    <col min="8199" max="8446" width="9.140625" style="96" customWidth="1"/>
    <col min="8447" max="8447" width="5.7109375" style="96"/>
    <col min="8448" max="8448" width="5.7109375" style="96" customWidth="1"/>
    <col min="8449" max="8449" width="112.5703125" style="96" customWidth="1"/>
    <col min="8450" max="8450" width="10.140625" style="96" bestFit="1" customWidth="1"/>
    <col min="8451" max="8451" width="18.85546875" style="96" customWidth="1"/>
    <col min="8452" max="8452" width="19" style="96" customWidth="1"/>
    <col min="8453" max="8453" width="19.5703125" style="96" customWidth="1"/>
    <col min="8454" max="8454" width="16.7109375" style="96" customWidth="1"/>
    <col min="8455" max="8702" width="9.140625" style="96" customWidth="1"/>
    <col min="8703" max="8703" width="5.7109375" style="96"/>
    <col min="8704" max="8704" width="5.7109375" style="96" customWidth="1"/>
    <col min="8705" max="8705" width="112.5703125" style="96" customWidth="1"/>
    <col min="8706" max="8706" width="10.140625" style="96" bestFit="1" customWidth="1"/>
    <col min="8707" max="8707" width="18.85546875" style="96" customWidth="1"/>
    <col min="8708" max="8708" width="19" style="96" customWidth="1"/>
    <col min="8709" max="8709" width="19.5703125" style="96" customWidth="1"/>
    <col min="8710" max="8710" width="16.7109375" style="96" customWidth="1"/>
    <col min="8711" max="8958" width="9.140625" style="96" customWidth="1"/>
    <col min="8959" max="8959" width="5.7109375" style="96"/>
    <col min="8960" max="8960" width="5.7109375" style="96" customWidth="1"/>
    <col min="8961" max="8961" width="112.5703125" style="96" customWidth="1"/>
    <col min="8962" max="8962" width="10.140625" style="96" bestFit="1" customWidth="1"/>
    <col min="8963" max="8963" width="18.85546875" style="96" customWidth="1"/>
    <col min="8964" max="8964" width="19" style="96" customWidth="1"/>
    <col min="8965" max="8965" width="19.5703125" style="96" customWidth="1"/>
    <col min="8966" max="8966" width="16.7109375" style="96" customWidth="1"/>
    <col min="8967" max="9214" width="9.140625" style="96" customWidth="1"/>
    <col min="9215" max="9215" width="5.7109375" style="96"/>
    <col min="9216" max="9216" width="5.7109375" style="96" customWidth="1"/>
    <col min="9217" max="9217" width="112.5703125" style="96" customWidth="1"/>
    <col min="9218" max="9218" width="10.140625" style="96" bestFit="1" customWidth="1"/>
    <col min="9219" max="9219" width="18.85546875" style="96" customWidth="1"/>
    <col min="9220" max="9220" width="19" style="96" customWidth="1"/>
    <col min="9221" max="9221" width="19.5703125" style="96" customWidth="1"/>
    <col min="9222" max="9222" width="16.7109375" style="96" customWidth="1"/>
    <col min="9223" max="9470" width="9.140625" style="96" customWidth="1"/>
    <col min="9471" max="9471" width="5.7109375" style="96"/>
    <col min="9472" max="9472" width="5.7109375" style="96" customWidth="1"/>
    <col min="9473" max="9473" width="112.5703125" style="96" customWidth="1"/>
    <col min="9474" max="9474" width="10.140625" style="96" bestFit="1" customWidth="1"/>
    <col min="9475" max="9475" width="18.85546875" style="96" customWidth="1"/>
    <col min="9476" max="9476" width="19" style="96" customWidth="1"/>
    <col min="9477" max="9477" width="19.5703125" style="96" customWidth="1"/>
    <col min="9478" max="9478" width="16.7109375" style="96" customWidth="1"/>
    <col min="9479" max="9726" width="9.140625" style="96" customWidth="1"/>
    <col min="9727" max="9727" width="5.7109375" style="96"/>
    <col min="9728" max="9728" width="5.7109375" style="96" customWidth="1"/>
    <col min="9729" max="9729" width="112.5703125" style="96" customWidth="1"/>
    <col min="9730" max="9730" width="10.140625" style="96" bestFit="1" customWidth="1"/>
    <col min="9731" max="9731" width="18.85546875" style="96" customWidth="1"/>
    <col min="9732" max="9732" width="19" style="96" customWidth="1"/>
    <col min="9733" max="9733" width="19.5703125" style="96" customWidth="1"/>
    <col min="9734" max="9734" width="16.7109375" style="96" customWidth="1"/>
    <col min="9735" max="9982" width="9.140625" style="96" customWidth="1"/>
    <col min="9983" max="9983" width="5.7109375" style="96"/>
    <col min="9984" max="9984" width="5.7109375" style="96" customWidth="1"/>
    <col min="9985" max="9985" width="112.5703125" style="96" customWidth="1"/>
    <col min="9986" max="9986" width="10.140625" style="96" bestFit="1" customWidth="1"/>
    <col min="9987" max="9987" width="18.85546875" style="96" customWidth="1"/>
    <col min="9988" max="9988" width="19" style="96" customWidth="1"/>
    <col min="9989" max="9989" width="19.5703125" style="96" customWidth="1"/>
    <col min="9990" max="9990" width="16.7109375" style="96" customWidth="1"/>
    <col min="9991" max="10238" width="9.140625" style="96" customWidth="1"/>
    <col min="10239" max="10239" width="5.7109375" style="96"/>
    <col min="10240" max="10240" width="5.7109375" style="96" customWidth="1"/>
    <col min="10241" max="10241" width="112.5703125" style="96" customWidth="1"/>
    <col min="10242" max="10242" width="10.140625" style="96" bestFit="1" customWidth="1"/>
    <col min="10243" max="10243" width="18.85546875" style="96" customWidth="1"/>
    <col min="10244" max="10244" width="19" style="96" customWidth="1"/>
    <col min="10245" max="10245" width="19.5703125" style="96" customWidth="1"/>
    <col min="10246" max="10246" width="16.7109375" style="96" customWidth="1"/>
    <col min="10247" max="10494" width="9.140625" style="96" customWidth="1"/>
    <col min="10495" max="10495" width="5.7109375" style="96"/>
    <col min="10496" max="10496" width="5.7109375" style="96" customWidth="1"/>
    <col min="10497" max="10497" width="112.5703125" style="96" customWidth="1"/>
    <col min="10498" max="10498" width="10.140625" style="96" bestFit="1" customWidth="1"/>
    <col min="10499" max="10499" width="18.85546875" style="96" customWidth="1"/>
    <col min="10500" max="10500" width="19" style="96" customWidth="1"/>
    <col min="10501" max="10501" width="19.5703125" style="96" customWidth="1"/>
    <col min="10502" max="10502" width="16.7109375" style="96" customWidth="1"/>
    <col min="10503" max="10750" width="9.140625" style="96" customWidth="1"/>
    <col min="10751" max="10751" width="5.7109375" style="96"/>
    <col min="10752" max="10752" width="5.7109375" style="96" customWidth="1"/>
    <col min="10753" max="10753" width="112.5703125" style="96" customWidth="1"/>
    <col min="10754" max="10754" width="10.140625" style="96" bestFit="1" customWidth="1"/>
    <col min="10755" max="10755" width="18.85546875" style="96" customWidth="1"/>
    <col min="10756" max="10756" width="19" style="96" customWidth="1"/>
    <col min="10757" max="10757" width="19.5703125" style="96" customWidth="1"/>
    <col min="10758" max="10758" width="16.7109375" style="96" customWidth="1"/>
    <col min="10759" max="11006" width="9.140625" style="96" customWidth="1"/>
    <col min="11007" max="11007" width="5.7109375" style="96"/>
    <col min="11008" max="11008" width="5.7109375" style="96" customWidth="1"/>
    <col min="11009" max="11009" width="112.5703125" style="96" customWidth="1"/>
    <col min="11010" max="11010" width="10.140625" style="96" bestFit="1" customWidth="1"/>
    <col min="11011" max="11011" width="18.85546875" style="96" customWidth="1"/>
    <col min="11012" max="11012" width="19" style="96" customWidth="1"/>
    <col min="11013" max="11013" width="19.5703125" style="96" customWidth="1"/>
    <col min="11014" max="11014" width="16.7109375" style="96" customWidth="1"/>
    <col min="11015" max="11262" width="9.140625" style="96" customWidth="1"/>
    <col min="11263" max="11263" width="5.7109375" style="96"/>
    <col min="11264" max="11264" width="5.7109375" style="96" customWidth="1"/>
    <col min="11265" max="11265" width="112.5703125" style="96" customWidth="1"/>
    <col min="11266" max="11266" width="10.140625" style="96" bestFit="1" customWidth="1"/>
    <col min="11267" max="11267" width="18.85546875" style="96" customWidth="1"/>
    <col min="11268" max="11268" width="19" style="96" customWidth="1"/>
    <col min="11269" max="11269" width="19.5703125" style="96" customWidth="1"/>
    <col min="11270" max="11270" width="16.7109375" style="96" customWidth="1"/>
    <col min="11271" max="11518" width="9.140625" style="96" customWidth="1"/>
    <col min="11519" max="11519" width="5.7109375" style="96"/>
    <col min="11520" max="11520" width="5.7109375" style="96" customWidth="1"/>
    <col min="11521" max="11521" width="112.5703125" style="96" customWidth="1"/>
    <col min="11522" max="11522" width="10.140625" style="96" bestFit="1" customWidth="1"/>
    <col min="11523" max="11523" width="18.85546875" style="96" customWidth="1"/>
    <col min="11524" max="11524" width="19" style="96" customWidth="1"/>
    <col min="11525" max="11525" width="19.5703125" style="96" customWidth="1"/>
    <col min="11526" max="11526" width="16.7109375" style="96" customWidth="1"/>
    <col min="11527" max="11774" width="9.140625" style="96" customWidth="1"/>
    <col min="11775" max="11775" width="5.7109375" style="96"/>
    <col min="11776" max="11776" width="5.7109375" style="96" customWidth="1"/>
    <col min="11777" max="11777" width="112.5703125" style="96" customWidth="1"/>
    <col min="11778" max="11778" width="10.140625" style="96" bestFit="1" customWidth="1"/>
    <col min="11779" max="11779" width="18.85546875" style="96" customWidth="1"/>
    <col min="11780" max="11780" width="19" style="96" customWidth="1"/>
    <col min="11781" max="11781" width="19.5703125" style="96" customWidth="1"/>
    <col min="11782" max="11782" width="16.7109375" style="96" customWidth="1"/>
    <col min="11783" max="12030" width="9.140625" style="96" customWidth="1"/>
    <col min="12031" max="12031" width="5.7109375" style="96"/>
    <col min="12032" max="12032" width="5.7109375" style="96" customWidth="1"/>
    <col min="12033" max="12033" width="112.5703125" style="96" customWidth="1"/>
    <col min="12034" max="12034" width="10.140625" style="96" bestFit="1" customWidth="1"/>
    <col min="12035" max="12035" width="18.85546875" style="96" customWidth="1"/>
    <col min="12036" max="12036" width="19" style="96" customWidth="1"/>
    <col min="12037" max="12037" width="19.5703125" style="96" customWidth="1"/>
    <col min="12038" max="12038" width="16.7109375" style="96" customWidth="1"/>
    <col min="12039" max="12286" width="9.140625" style="96" customWidth="1"/>
    <col min="12287" max="12287" width="5.7109375" style="96"/>
    <col min="12288" max="12288" width="5.7109375" style="96" customWidth="1"/>
    <col min="12289" max="12289" width="112.5703125" style="96" customWidth="1"/>
    <col min="12290" max="12290" width="10.140625" style="96" bestFit="1" customWidth="1"/>
    <col min="12291" max="12291" width="18.85546875" style="96" customWidth="1"/>
    <col min="12292" max="12292" width="19" style="96" customWidth="1"/>
    <col min="12293" max="12293" width="19.5703125" style="96" customWidth="1"/>
    <col min="12294" max="12294" width="16.7109375" style="96" customWidth="1"/>
    <col min="12295" max="12542" width="9.140625" style="96" customWidth="1"/>
    <col min="12543" max="12543" width="5.7109375" style="96"/>
    <col min="12544" max="12544" width="5.7109375" style="96" customWidth="1"/>
    <col min="12545" max="12545" width="112.5703125" style="96" customWidth="1"/>
    <col min="12546" max="12546" width="10.140625" style="96" bestFit="1" customWidth="1"/>
    <col min="12547" max="12547" width="18.85546875" style="96" customWidth="1"/>
    <col min="12548" max="12548" width="19" style="96" customWidth="1"/>
    <col min="12549" max="12549" width="19.5703125" style="96" customWidth="1"/>
    <col min="12550" max="12550" width="16.7109375" style="96" customWidth="1"/>
    <col min="12551" max="12798" width="9.140625" style="96" customWidth="1"/>
    <col min="12799" max="12799" width="5.7109375" style="96"/>
    <col min="12800" max="12800" width="5.7109375" style="96" customWidth="1"/>
    <col min="12801" max="12801" width="112.5703125" style="96" customWidth="1"/>
    <col min="12802" max="12802" width="10.140625" style="96" bestFit="1" customWidth="1"/>
    <col min="12803" max="12803" width="18.85546875" style="96" customWidth="1"/>
    <col min="12804" max="12804" width="19" style="96" customWidth="1"/>
    <col min="12805" max="12805" width="19.5703125" style="96" customWidth="1"/>
    <col min="12806" max="12806" width="16.7109375" style="96" customWidth="1"/>
    <col min="12807" max="13054" width="9.140625" style="96" customWidth="1"/>
    <col min="13055" max="13055" width="5.7109375" style="96"/>
    <col min="13056" max="13056" width="5.7109375" style="96" customWidth="1"/>
    <col min="13057" max="13057" width="112.5703125" style="96" customWidth="1"/>
    <col min="13058" max="13058" width="10.140625" style="96" bestFit="1" customWidth="1"/>
    <col min="13059" max="13059" width="18.85546875" style="96" customWidth="1"/>
    <col min="13060" max="13060" width="19" style="96" customWidth="1"/>
    <col min="13061" max="13061" width="19.5703125" style="96" customWidth="1"/>
    <col min="13062" max="13062" width="16.7109375" style="96" customWidth="1"/>
    <col min="13063" max="13310" width="9.140625" style="96" customWidth="1"/>
    <col min="13311" max="13311" width="5.7109375" style="96"/>
    <col min="13312" max="13312" width="5.7109375" style="96" customWidth="1"/>
    <col min="13313" max="13313" width="112.5703125" style="96" customWidth="1"/>
    <col min="13314" max="13314" width="10.140625" style="96" bestFit="1" customWidth="1"/>
    <col min="13315" max="13315" width="18.85546875" style="96" customWidth="1"/>
    <col min="13316" max="13316" width="19" style="96" customWidth="1"/>
    <col min="13317" max="13317" width="19.5703125" style="96" customWidth="1"/>
    <col min="13318" max="13318" width="16.7109375" style="96" customWidth="1"/>
    <col min="13319" max="13566" width="9.140625" style="96" customWidth="1"/>
    <col min="13567" max="13567" width="5.7109375" style="96"/>
    <col min="13568" max="13568" width="5.7109375" style="96" customWidth="1"/>
    <col min="13569" max="13569" width="112.5703125" style="96" customWidth="1"/>
    <col min="13570" max="13570" width="10.140625" style="96" bestFit="1" customWidth="1"/>
    <col min="13571" max="13571" width="18.85546875" style="96" customWidth="1"/>
    <col min="13572" max="13572" width="19" style="96" customWidth="1"/>
    <col min="13573" max="13573" width="19.5703125" style="96" customWidth="1"/>
    <col min="13574" max="13574" width="16.7109375" style="96" customWidth="1"/>
    <col min="13575" max="13822" width="9.140625" style="96" customWidth="1"/>
    <col min="13823" max="13823" width="5.7109375" style="96"/>
    <col min="13824" max="13824" width="5.7109375" style="96" customWidth="1"/>
    <col min="13825" max="13825" width="112.5703125" style="96" customWidth="1"/>
    <col min="13826" max="13826" width="10.140625" style="96" bestFit="1" customWidth="1"/>
    <col min="13827" max="13827" width="18.85546875" style="96" customWidth="1"/>
    <col min="13828" max="13828" width="19" style="96" customWidth="1"/>
    <col min="13829" max="13829" width="19.5703125" style="96" customWidth="1"/>
    <col min="13830" max="13830" width="16.7109375" style="96" customWidth="1"/>
    <col min="13831" max="14078" width="9.140625" style="96" customWidth="1"/>
    <col min="14079" max="14079" width="5.7109375" style="96"/>
    <col min="14080" max="14080" width="5.7109375" style="96" customWidth="1"/>
    <col min="14081" max="14081" width="112.5703125" style="96" customWidth="1"/>
    <col min="14082" max="14082" width="10.140625" style="96" bestFit="1" customWidth="1"/>
    <col min="14083" max="14083" width="18.85546875" style="96" customWidth="1"/>
    <col min="14084" max="14084" width="19" style="96" customWidth="1"/>
    <col min="14085" max="14085" width="19.5703125" style="96" customWidth="1"/>
    <col min="14086" max="14086" width="16.7109375" style="96" customWidth="1"/>
    <col min="14087" max="14334" width="9.140625" style="96" customWidth="1"/>
    <col min="14335" max="14335" width="5.7109375" style="96"/>
    <col min="14336" max="14336" width="5.7109375" style="96" customWidth="1"/>
    <col min="14337" max="14337" width="112.5703125" style="96" customWidth="1"/>
    <col min="14338" max="14338" width="10.140625" style="96" bestFit="1" customWidth="1"/>
    <col min="14339" max="14339" width="18.85546875" style="96" customWidth="1"/>
    <col min="14340" max="14340" width="19" style="96" customWidth="1"/>
    <col min="14341" max="14341" width="19.5703125" style="96" customWidth="1"/>
    <col min="14342" max="14342" width="16.7109375" style="96" customWidth="1"/>
    <col min="14343" max="14590" width="9.140625" style="96" customWidth="1"/>
    <col min="14591" max="14591" width="5.7109375" style="96"/>
    <col min="14592" max="14592" width="5.7109375" style="96" customWidth="1"/>
    <col min="14593" max="14593" width="112.5703125" style="96" customWidth="1"/>
    <col min="14594" max="14594" width="10.140625" style="96" bestFit="1" customWidth="1"/>
    <col min="14595" max="14595" width="18.85546875" style="96" customWidth="1"/>
    <col min="14596" max="14596" width="19" style="96" customWidth="1"/>
    <col min="14597" max="14597" width="19.5703125" style="96" customWidth="1"/>
    <col min="14598" max="14598" width="16.7109375" style="96" customWidth="1"/>
    <col min="14599" max="14846" width="9.140625" style="96" customWidth="1"/>
    <col min="14847" max="14847" width="5.7109375" style="96"/>
    <col min="14848" max="14848" width="5.7109375" style="96" customWidth="1"/>
    <col min="14849" max="14849" width="112.5703125" style="96" customWidth="1"/>
    <col min="14850" max="14850" width="10.140625" style="96" bestFit="1" customWidth="1"/>
    <col min="14851" max="14851" width="18.85546875" style="96" customWidth="1"/>
    <col min="14852" max="14852" width="19" style="96" customWidth="1"/>
    <col min="14853" max="14853" width="19.5703125" style="96" customWidth="1"/>
    <col min="14854" max="14854" width="16.7109375" style="96" customWidth="1"/>
    <col min="14855" max="15102" width="9.140625" style="96" customWidth="1"/>
    <col min="15103" max="15103" width="5.7109375" style="96"/>
    <col min="15104" max="15104" width="5.7109375" style="96" customWidth="1"/>
    <col min="15105" max="15105" width="112.5703125" style="96" customWidth="1"/>
    <col min="15106" max="15106" width="10.140625" style="96" bestFit="1" customWidth="1"/>
    <col min="15107" max="15107" width="18.85546875" style="96" customWidth="1"/>
    <col min="15108" max="15108" width="19" style="96" customWidth="1"/>
    <col min="15109" max="15109" width="19.5703125" style="96" customWidth="1"/>
    <col min="15110" max="15110" width="16.7109375" style="96" customWidth="1"/>
    <col min="15111" max="15358" width="9.140625" style="96" customWidth="1"/>
    <col min="15359" max="15359" width="5.7109375" style="96"/>
    <col min="15360" max="15360" width="5.7109375" style="96" customWidth="1"/>
    <col min="15361" max="15361" width="112.5703125" style="96" customWidth="1"/>
    <col min="15362" max="15362" width="10.140625" style="96" bestFit="1" customWidth="1"/>
    <col min="15363" max="15363" width="18.85546875" style="96" customWidth="1"/>
    <col min="15364" max="15364" width="19" style="96" customWidth="1"/>
    <col min="15365" max="15365" width="19.5703125" style="96" customWidth="1"/>
    <col min="15366" max="15366" width="16.7109375" style="96" customWidth="1"/>
    <col min="15367" max="15614" width="9.140625" style="96" customWidth="1"/>
    <col min="15615" max="15615" width="5.7109375" style="96"/>
    <col min="15616" max="15616" width="5.7109375" style="96" customWidth="1"/>
    <col min="15617" max="15617" width="112.5703125" style="96" customWidth="1"/>
    <col min="15618" max="15618" width="10.140625" style="96" bestFit="1" customWidth="1"/>
    <col min="15619" max="15619" width="18.85546875" style="96" customWidth="1"/>
    <col min="15620" max="15620" width="19" style="96" customWidth="1"/>
    <col min="15621" max="15621" width="19.5703125" style="96" customWidth="1"/>
    <col min="15622" max="15622" width="16.7109375" style="96" customWidth="1"/>
    <col min="15623" max="15870" width="9.140625" style="96" customWidth="1"/>
    <col min="15871" max="15871" width="5.7109375" style="96"/>
    <col min="15872" max="15872" width="5.7109375" style="96" customWidth="1"/>
    <col min="15873" max="15873" width="112.5703125" style="96" customWidth="1"/>
    <col min="15874" max="15874" width="10.140625" style="96" bestFit="1" customWidth="1"/>
    <col min="15875" max="15875" width="18.85546875" style="96" customWidth="1"/>
    <col min="15876" max="15876" width="19" style="96" customWidth="1"/>
    <col min="15877" max="15877" width="19.5703125" style="96" customWidth="1"/>
    <col min="15878" max="15878" width="16.7109375" style="96" customWidth="1"/>
    <col min="15879" max="16126" width="9.140625" style="96" customWidth="1"/>
    <col min="16127" max="16127" width="5.7109375" style="96"/>
    <col min="16128" max="16128" width="5.7109375" style="96" customWidth="1"/>
    <col min="16129" max="16129" width="112.5703125" style="96" customWidth="1"/>
    <col min="16130" max="16130" width="10.140625" style="96" bestFit="1" customWidth="1"/>
    <col min="16131" max="16131" width="18.85546875" style="96" customWidth="1"/>
    <col min="16132" max="16132" width="19" style="96" customWidth="1"/>
    <col min="16133" max="16133" width="19.5703125" style="96" customWidth="1"/>
    <col min="16134" max="16134" width="16.7109375" style="96" customWidth="1"/>
    <col min="16135" max="16382" width="9.140625" style="96" customWidth="1"/>
    <col min="16383" max="16384" width="5.7109375" style="96"/>
  </cols>
  <sheetData>
    <row r="1" spans="1:10" ht="20.25" customHeight="1" x14ac:dyDescent="0.3">
      <c r="A1" s="911" t="s">
        <v>164</v>
      </c>
      <c r="B1" s="911"/>
      <c r="C1" s="911"/>
      <c r="D1" s="911"/>
      <c r="E1" s="911"/>
    </row>
    <row r="2" spans="1:10" ht="14.25" customHeight="1" thickBot="1" x14ac:dyDescent="0.3">
      <c r="D2" s="912" t="s">
        <v>165</v>
      </c>
      <c r="E2" s="912"/>
    </row>
    <row r="3" spans="1:10" ht="39" thickBot="1" x14ac:dyDescent="0.25">
      <c r="A3" s="913" t="s">
        <v>61</v>
      </c>
      <c r="B3" s="915" t="s">
        <v>58</v>
      </c>
      <c r="C3" s="916"/>
      <c r="D3" s="916"/>
      <c r="E3" s="242" t="s">
        <v>134</v>
      </c>
    </row>
    <row r="4" spans="1:10" ht="19.5" customHeight="1" thickBot="1" x14ac:dyDescent="0.25">
      <c r="A4" s="914"/>
      <c r="B4" s="210" t="s">
        <v>36</v>
      </c>
      <c r="C4" s="155">
        <v>42186</v>
      </c>
      <c r="D4" s="230">
        <v>42552</v>
      </c>
      <c r="E4" s="155">
        <v>42552</v>
      </c>
    </row>
    <row r="5" spans="1:10" ht="24.95" customHeight="1" thickBot="1" x14ac:dyDescent="0.25">
      <c r="A5" s="211" t="s">
        <v>323</v>
      </c>
      <c r="B5" s="212" t="s">
        <v>166</v>
      </c>
      <c r="C5" s="213">
        <f>SUM(C7,C43,C62,C90,C108,C119,C121)</f>
        <v>166</v>
      </c>
      <c r="D5" s="213">
        <f>SUM(D7,D43,D62,D90,D108,D119,D121)</f>
        <v>154</v>
      </c>
      <c r="E5" s="238">
        <f>SUM(E7,E43,E62,E90,E108,E119,E121)</f>
        <v>108</v>
      </c>
    </row>
    <row r="6" spans="1:10" ht="20.100000000000001" customHeight="1" thickBot="1" x14ac:dyDescent="0.25">
      <c r="A6" s="917" t="s">
        <v>51</v>
      </c>
      <c r="B6" s="918"/>
      <c r="C6" s="918"/>
      <c r="D6" s="918"/>
      <c r="E6" s="919"/>
    </row>
    <row r="7" spans="1:10" ht="19.5" customHeight="1" x14ac:dyDescent="0.25">
      <c r="A7" s="233" t="s">
        <v>324</v>
      </c>
      <c r="B7" s="156"/>
      <c r="C7" s="226">
        <f>C8+C11+C19+C22+C24+C26+C32+C39</f>
        <v>105</v>
      </c>
      <c r="D7" s="625">
        <f>D8+D11+D19+D22+D24+D26+D32+D39</f>
        <v>102</v>
      </c>
      <c r="E7" s="503">
        <f>E8+E11+E19+E22+E24+E26+E32+E39</f>
        <v>43</v>
      </c>
      <c r="F7" s="110"/>
      <c r="G7" s="112"/>
      <c r="H7" s="113"/>
      <c r="I7" s="113"/>
      <c r="J7" s="113"/>
    </row>
    <row r="8" spans="1:10" ht="19.5" customHeight="1" x14ac:dyDescent="0.25">
      <c r="A8" s="217" t="s">
        <v>325</v>
      </c>
      <c r="B8" s="214" t="s">
        <v>166</v>
      </c>
      <c r="C8" s="504">
        <v>43</v>
      </c>
      <c r="D8" s="214">
        <v>43</v>
      </c>
      <c r="E8" s="231">
        <v>16</v>
      </c>
      <c r="F8" s="110"/>
      <c r="G8" s="112"/>
      <c r="H8" s="113"/>
      <c r="I8" s="113"/>
      <c r="J8" s="113"/>
    </row>
    <row r="9" spans="1:10" ht="19.5" customHeight="1" x14ac:dyDescent="0.25">
      <c r="A9" s="225" t="s">
        <v>326</v>
      </c>
      <c r="B9" s="157" t="s">
        <v>27</v>
      </c>
      <c r="C9" s="505">
        <v>11093</v>
      </c>
      <c r="D9" s="158">
        <v>10930</v>
      </c>
      <c r="E9" s="159">
        <v>1980</v>
      </c>
      <c r="F9" s="110"/>
      <c r="G9" s="112"/>
      <c r="H9" s="113"/>
      <c r="I9" s="113"/>
      <c r="J9" s="113"/>
    </row>
    <row r="10" spans="1:10" ht="19.5" customHeight="1" x14ac:dyDescent="0.25">
      <c r="A10" s="225" t="s">
        <v>327</v>
      </c>
      <c r="B10" s="157" t="s">
        <v>27</v>
      </c>
      <c r="C10" s="506" t="s">
        <v>478</v>
      </c>
      <c r="D10" s="157" t="s">
        <v>479</v>
      </c>
      <c r="E10" s="243"/>
      <c r="F10" s="110"/>
      <c r="G10" s="112"/>
      <c r="H10" s="113"/>
      <c r="I10" s="113"/>
      <c r="J10" s="113"/>
    </row>
    <row r="11" spans="1:10" ht="19.5" customHeight="1" x14ac:dyDescent="0.25">
      <c r="A11" s="217" t="s">
        <v>328</v>
      </c>
      <c r="B11" s="214" t="s">
        <v>166</v>
      </c>
      <c r="C11" s="504">
        <v>42</v>
      </c>
      <c r="D11" s="214">
        <f>D12+D13+D14+D15+D17</f>
        <v>40</v>
      </c>
      <c r="E11" s="231">
        <v>25</v>
      </c>
      <c r="F11" s="110"/>
      <c r="G11" s="112"/>
      <c r="H11" s="113"/>
      <c r="I11" s="113"/>
      <c r="J11" s="113"/>
    </row>
    <row r="12" spans="1:10" ht="15.75" customHeight="1" x14ac:dyDescent="0.25">
      <c r="A12" s="225" t="s">
        <v>419</v>
      </c>
      <c r="B12" s="157" t="s">
        <v>166</v>
      </c>
      <c r="C12" s="161">
        <v>30</v>
      </c>
      <c r="D12" s="161">
        <v>29</v>
      </c>
      <c r="E12" s="243"/>
      <c r="F12" s="110"/>
      <c r="G12" s="112"/>
      <c r="H12" s="113"/>
      <c r="I12" s="113"/>
      <c r="J12" s="113"/>
    </row>
    <row r="13" spans="1:10" ht="16.5" x14ac:dyDescent="0.25">
      <c r="A13" s="225" t="s">
        <v>420</v>
      </c>
      <c r="B13" s="157" t="s">
        <v>166</v>
      </c>
      <c r="C13" s="161">
        <v>2</v>
      </c>
      <c r="D13" s="161">
        <v>1</v>
      </c>
      <c r="E13" s="243"/>
      <c r="F13" s="110"/>
      <c r="G13" s="112"/>
      <c r="H13" s="113"/>
      <c r="I13" s="113"/>
      <c r="J13" s="113"/>
    </row>
    <row r="14" spans="1:10" ht="16.5" x14ac:dyDescent="0.25">
      <c r="A14" s="225" t="s">
        <v>329</v>
      </c>
      <c r="B14" s="157" t="s">
        <v>166</v>
      </c>
      <c r="C14" s="161">
        <v>6</v>
      </c>
      <c r="D14" s="161">
        <v>6</v>
      </c>
      <c r="E14" s="243"/>
      <c r="F14" s="110"/>
      <c r="G14" s="112"/>
      <c r="H14" s="113"/>
      <c r="I14" s="113"/>
      <c r="J14" s="113"/>
    </row>
    <row r="15" spans="1:10" ht="16.5" x14ac:dyDescent="0.25">
      <c r="A15" s="225" t="s">
        <v>330</v>
      </c>
      <c r="B15" s="157" t="s">
        <v>166</v>
      </c>
      <c r="C15" s="161">
        <v>1</v>
      </c>
      <c r="D15" s="161">
        <v>1</v>
      </c>
      <c r="E15" s="243"/>
      <c r="F15" s="110"/>
      <c r="G15" s="112"/>
      <c r="H15" s="113"/>
      <c r="I15" s="113"/>
      <c r="J15" s="113"/>
    </row>
    <row r="16" spans="1:10" ht="16.5" hidden="1" customHeight="1" x14ac:dyDescent="0.25">
      <c r="A16" s="225" t="s">
        <v>167</v>
      </c>
      <c r="B16" s="157" t="s">
        <v>166</v>
      </c>
      <c r="C16" s="161">
        <v>1</v>
      </c>
      <c r="D16" s="161">
        <v>1</v>
      </c>
      <c r="E16" s="243"/>
      <c r="F16" s="110"/>
      <c r="G16" s="110"/>
    </row>
    <row r="17" spans="1:10" ht="16.5" x14ac:dyDescent="0.25">
      <c r="A17" s="225" t="s">
        <v>331</v>
      </c>
      <c r="B17" s="157" t="s">
        <v>166</v>
      </c>
      <c r="C17" s="162">
        <v>3</v>
      </c>
      <c r="D17" s="162">
        <v>3</v>
      </c>
      <c r="E17" s="243"/>
      <c r="F17" s="110"/>
      <c r="G17" s="110"/>
    </row>
    <row r="18" spans="1:10" ht="16.5" x14ac:dyDescent="0.25">
      <c r="A18" s="225" t="s">
        <v>332</v>
      </c>
      <c r="B18" s="157" t="s">
        <v>27</v>
      </c>
      <c r="C18" s="215">
        <v>22359</v>
      </c>
      <c r="D18" s="215">
        <v>22723</v>
      </c>
      <c r="E18" s="232">
        <v>4664</v>
      </c>
      <c r="F18" s="507"/>
      <c r="G18" s="110"/>
    </row>
    <row r="19" spans="1:10" ht="19.5" customHeight="1" x14ac:dyDescent="0.25">
      <c r="A19" s="217" t="s">
        <v>333</v>
      </c>
      <c r="B19" s="214" t="s">
        <v>166</v>
      </c>
      <c r="C19" s="214">
        <v>6</v>
      </c>
      <c r="D19" s="214">
        <v>6</v>
      </c>
      <c r="E19" s="243"/>
      <c r="F19" s="110"/>
      <c r="G19" s="112"/>
      <c r="H19" s="113"/>
      <c r="I19" s="113"/>
      <c r="J19" s="113"/>
    </row>
    <row r="20" spans="1:10" ht="16.5" x14ac:dyDescent="0.25">
      <c r="A20" s="225" t="s">
        <v>332</v>
      </c>
      <c r="B20" s="157" t="s">
        <v>27</v>
      </c>
      <c r="C20" s="216">
        <v>9265</v>
      </c>
      <c r="D20" s="216">
        <v>9265</v>
      </c>
      <c r="E20" s="243"/>
      <c r="G20" s="110"/>
    </row>
    <row r="21" spans="1:10" ht="19.5" customHeight="1" x14ac:dyDescent="0.25">
      <c r="A21" s="217" t="s">
        <v>334</v>
      </c>
      <c r="B21" s="214" t="s">
        <v>166</v>
      </c>
      <c r="C21" s="214">
        <v>1</v>
      </c>
      <c r="D21" s="214">
        <v>1</v>
      </c>
      <c r="E21" s="243"/>
      <c r="F21" s="110"/>
      <c r="G21" s="112"/>
      <c r="H21" s="113"/>
      <c r="I21" s="113"/>
      <c r="J21" s="113"/>
    </row>
    <row r="22" spans="1:10" ht="16.5" x14ac:dyDescent="0.25">
      <c r="A22" s="225" t="s">
        <v>480</v>
      </c>
      <c r="B22" s="157" t="s">
        <v>166</v>
      </c>
      <c r="C22" s="164">
        <v>1</v>
      </c>
      <c r="D22" s="229" t="s">
        <v>168</v>
      </c>
      <c r="E22" s="243"/>
      <c r="F22" s="110"/>
      <c r="G22" s="110"/>
    </row>
    <row r="23" spans="1:10" ht="19.5" customHeight="1" x14ac:dyDescent="0.25">
      <c r="A23" s="217" t="s">
        <v>336</v>
      </c>
      <c r="B23" s="214" t="s">
        <v>166</v>
      </c>
      <c r="C23" s="214">
        <v>1</v>
      </c>
      <c r="D23" s="214">
        <v>1</v>
      </c>
      <c r="E23" s="243"/>
      <c r="F23" s="110"/>
      <c r="G23" s="112"/>
      <c r="H23" s="113"/>
      <c r="I23" s="113"/>
      <c r="J23" s="113"/>
    </row>
    <row r="24" spans="1:10" ht="18" customHeight="1" x14ac:dyDescent="0.25">
      <c r="A24" s="225" t="s">
        <v>337</v>
      </c>
      <c r="B24" s="508" t="s">
        <v>166</v>
      </c>
      <c r="C24" s="508">
        <v>1</v>
      </c>
      <c r="D24" s="508">
        <v>1</v>
      </c>
      <c r="E24" s="228"/>
      <c r="F24" s="110"/>
      <c r="G24" s="114"/>
      <c r="H24" s="113"/>
      <c r="I24" s="113"/>
      <c r="J24" s="113"/>
    </row>
    <row r="25" spans="1:10" s="512" customFormat="1" ht="18" customHeight="1" x14ac:dyDescent="0.25">
      <c r="A25" s="225" t="s">
        <v>335</v>
      </c>
      <c r="B25" s="508" t="s">
        <v>27</v>
      </c>
      <c r="C25" s="508">
        <v>51</v>
      </c>
      <c r="D25" s="508">
        <v>54</v>
      </c>
      <c r="E25" s="228"/>
      <c r="F25" s="509"/>
      <c r="G25" s="510"/>
      <c r="H25" s="511"/>
      <c r="I25" s="511"/>
      <c r="J25" s="511"/>
    </row>
    <row r="26" spans="1:10" ht="19.5" customHeight="1" x14ac:dyDescent="0.25">
      <c r="A26" s="224" t="s">
        <v>338</v>
      </c>
      <c r="B26" s="508" t="s">
        <v>166</v>
      </c>
      <c r="C26" s="504">
        <f>C27+C28+C29+C30+C31</f>
        <v>5</v>
      </c>
      <c r="D26" s="504">
        <f>D27+D28+D29+D30+D31</f>
        <v>5</v>
      </c>
      <c r="E26" s="214">
        <v>1</v>
      </c>
      <c r="F26" s="110"/>
      <c r="G26" s="112"/>
      <c r="H26" s="113"/>
      <c r="I26" s="113"/>
      <c r="J26" s="113"/>
    </row>
    <row r="27" spans="1:10" s="513" customFormat="1" ht="18" customHeight="1" x14ac:dyDescent="0.25">
      <c r="A27" s="225" t="s">
        <v>450</v>
      </c>
      <c r="B27" s="157" t="s">
        <v>166</v>
      </c>
      <c r="C27" s="228">
        <v>1</v>
      </c>
      <c r="D27" s="228">
        <v>1</v>
      </c>
      <c r="E27" s="228"/>
      <c r="G27" s="514"/>
      <c r="H27" s="515"/>
      <c r="I27" s="515"/>
      <c r="J27" s="515"/>
    </row>
    <row r="28" spans="1:10" s="513" customFormat="1" ht="18" customHeight="1" x14ac:dyDescent="0.25">
      <c r="A28" s="225" t="s">
        <v>481</v>
      </c>
      <c r="B28" s="157" t="s">
        <v>166</v>
      </c>
      <c r="C28" s="164">
        <v>1</v>
      </c>
      <c r="D28" s="229">
        <v>1</v>
      </c>
      <c r="E28" s="228"/>
      <c r="G28" s="514"/>
      <c r="H28" s="515"/>
      <c r="I28" s="515"/>
      <c r="J28" s="515"/>
    </row>
    <row r="29" spans="1:10" s="513" customFormat="1" ht="18" customHeight="1" x14ac:dyDescent="0.25">
      <c r="A29" s="225" t="s">
        <v>451</v>
      </c>
      <c r="B29" s="157" t="s">
        <v>166</v>
      </c>
      <c r="C29" s="227">
        <v>1</v>
      </c>
      <c r="D29" s="516">
        <v>1</v>
      </c>
      <c r="E29" s="228"/>
      <c r="G29" s="514"/>
      <c r="H29" s="515"/>
      <c r="I29" s="515"/>
      <c r="J29" s="515"/>
    </row>
    <row r="30" spans="1:10" s="513" customFormat="1" ht="18" customHeight="1" x14ac:dyDescent="0.25">
      <c r="A30" s="225" t="s">
        <v>482</v>
      </c>
      <c r="B30" s="157" t="s">
        <v>166</v>
      </c>
      <c r="C30" s="228">
        <v>1</v>
      </c>
      <c r="D30" s="228">
        <v>1</v>
      </c>
      <c r="E30" s="228"/>
      <c r="G30" s="514"/>
      <c r="H30" s="515"/>
      <c r="I30" s="515"/>
      <c r="J30" s="515"/>
    </row>
    <row r="31" spans="1:10" s="513" customFormat="1" ht="18" customHeight="1" x14ac:dyDescent="0.25">
      <c r="A31" s="225" t="s">
        <v>452</v>
      </c>
      <c r="B31" s="157" t="s">
        <v>166</v>
      </c>
      <c r="C31" s="157">
        <v>1</v>
      </c>
      <c r="D31" s="157">
        <v>1</v>
      </c>
      <c r="E31" s="228"/>
      <c r="G31" s="514"/>
      <c r="H31" s="515"/>
      <c r="I31" s="515"/>
      <c r="J31" s="515"/>
    </row>
    <row r="32" spans="1:10" s="513" customFormat="1" ht="19.5" customHeight="1" x14ac:dyDescent="0.25">
      <c r="A32" s="517" t="s">
        <v>339</v>
      </c>
      <c r="B32" s="214" t="s">
        <v>166</v>
      </c>
      <c r="C32" s="626">
        <f>C33+C34+C35+C36+C37+C38</f>
        <v>5</v>
      </c>
      <c r="D32" s="214">
        <f>D33+D34+D35+D36+D37+D38</f>
        <v>4</v>
      </c>
      <c r="E32" s="214">
        <v>1</v>
      </c>
      <c r="G32" s="515"/>
      <c r="H32" s="515"/>
      <c r="I32" s="515"/>
      <c r="J32" s="515"/>
    </row>
    <row r="33" spans="1:10" s="513" customFormat="1" ht="18" customHeight="1" x14ac:dyDescent="0.25">
      <c r="A33" s="225" t="s">
        <v>483</v>
      </c>
      <c r="B33" s="157" t="s">
        <v>166</v>
      </c>
      <c r="C33" s="216">
        <v>1</v>
      </c>
      <c r="D33" s="216">
        <v>1</v>
      </c>
      <c r="E33" s="228"/>
      <c r="G33" s="514"/>
      <c r="H33" s="515"/>
      <c r="I33" s="515"/>
      <c r="J33" s="515"/>
    </row>
    <row r="34" spans="1:10" s="513" customFormat="1" ht="18" customHeight="1" x14ac:dyDescent="0.25">
      <c r="A34" s="225" t="s">
        <v>484</v>
      </c>
      <c r="B34" s="157" t="s">
        <v>166</v>
      </c>
      <c r="C34" s="228">
        <v>1</v>
      </c>
      <c r="D34" s="228">
        <v>1</v>
      </c>
      <c r="E34" s="228"/>
      <c r="G34" s="514"/>
      <c r="H34" s="515"/>
      <c r="I34" s="515"/>
      <c r="J34" s="515"/>
    </row>
    <row r="35" spans="1:10" s="513" customFormat="1" ht="18" customHeight="1" x14ac:dyDescent="0.25">
      <c r="A35" s="225" t="s">
        <v>485</v>
      </c>
      <c r="B35" s="157" t="s">
        <v>166</v>
      </c>
      <c r="C35" s="164">
        <v>1</v>
      </c>
      <c r="D35" s="229" t="s">
        <v>401</v>
      </c>
      <c r="E35" s="228"/>
      <c r="G35" s="514"/>
      <c r="H35" s="515"/>
      <c r="I35" s="515"/>
      <c r="J35" s="515"/>
    </row>
    <row r="36" spans="1:10" s="513" customFormat="1" ht="18" customHeight="1" x14ac:dyDescent="0.25">
      <c r="A36" s="225" t="s">
        <v>486</v>
      </c>
      <c r="B36" s="157" t="s">
        <v>166</v>
      </c>
      <c r="C36" s="164">
        <v>0</v>
      </c>
      <c r="D36" s="229" t="s">
        <v>168</v>
      </c>
      <c r="E36" s="228"/>
      <c r="G36" s="514"/>
      <c r="H36" s="515"/>
      <c r="I36" s="515"/>
      <c r="J36" s="515"/>
    </row>
    <row r="37" spans="1:10" s="513" customFormat="1" ht="18" customHeight="1" x14ac:dyDescent="0.25">
      <c r="A37" s="225" t="s">
        <v>487</v>
      </c>
      <c r="B37" s="157" t="s">
        <v>166</v>
      </c>
      <c r="C37" s="216">
        <v>1</v>
      </c>
      <c r="D37" s="229">
        <v>1</v>
      </c>
      <c r="E37" s="228"/>
      <c r="G37" s="514"/>
      <c r="H37" s="515"/>
      <c r="I37" s="515"/>
      <c r="J37" s="515"/>
    </row>
    <row r="38" spans="1:10" s="513" customFormat="1" ht="18" customHeight="1" x14ac:dyDescent="0.25">
      <c r="A38" s="225" t="s">
        <v>488</v>
      </c>
      <c r="B38" s="157" t="s">
        <v>166</v>
      </c>
      <c r="C38" s="228">
        <v>1</v>
      </c>
      <c r="D38" s="228">
        <v>0</v>
      </c>
      <c r="E38" s="228"/>
      <c r="G38" s="514"/>
      <c r="H38" s="515"/>
      <c r="I38" s="515"/>
      <c r="J38" s="515"/>
    </row>
    <row r="39" spans="1:10" s="513" customFormat="1" ht="19.5" customHeight="1" x14ac:dyDescent="0.25">
      <c r="A39" s="517" t="s">
        <v>392</v>
      </c>
      <c r="B39" s="214" t="s">
        <v>166</v>
      </c>
      <c r="C39" s="214">
        <f>C40+C41</f>
        <v>2</v>
      </c>
      <c r="D39" s="214">
        <f>D40+D41</f>
        <v>2</v>
      </c>
      <c r="E39" s="228"/>
      <c r="G39" s="515"/>
      <c r="H39" s="515"/>
      <c r="I39" s="515"/>
      <c r="J39" s="515"/>
    </row>
    <row r="40" spans="1:10" ht="18" customHeight="1" x14ac:dyDescent="0.25">
      <c r="A40" s="225" t="s">
        <v>453</v>
      </c>
      <c r="B40" s="157" t="s">
        <v>166</v>
      </c>
      <c r="C40" s="228">
        <v>1</v>
      </c>
      <c r="D40" s="228">
        <v>1</v>
      </c>
      <c r="E40" s="228"/>
      <c r="F40" s="110"/>
      <c r="G40" s="114"/>
      <c r="H40" s="113"/>
      <c r="I40" s="113"/>
      <c r="J40" s="113"/>
    </row>
    <row r="41" spans="1:10" ht="18" customHeight="1" thickBot="1" x14ac:dyDescent="0.3">
      <c r="A41" s="220" t="s">
        <v>454</v>
      </c>
      <c r="B41" s="157" t="s">
        <v>166</v>
      </c>
      <c r="C41" s="216">
        <v>1</v>
      </c>
      <c r="D41" s="216">
        <v>1</v>
      </c>
      <c r="E41" s="228"/>
      <c r="F41" s="110"/>
      <c r="G41" s="114"/>
      <c r="H41" s="113"/>
      <c r="I41" s="113"/>
      <c r="J41" s="113"/>
    </row>
    <row r="42" spans="1:10" ht="20.100000000000001" customHeight="1" thickBot="1" x14ac:dyDescent="0.25">
      <c r="A42" s="917" t="s">
        <v>52</v>
      </c>
      <c r="B42" s="918"/>
      <c r="C42" s="918"/>
      <c r="D42" s="918"/>
      <c r="E42" s="920"/>
    </row>
    <row r="43" spans="1:10" ht="16.5" customHeight="1" x14ac:dyDescent="0.25">
      <c r="A43" s="233" t="s">
        <v>340</v>
      </c>
      <c r="B43" s="234" t="s">
        <v>166</v>
      </c>
      <c r="C43" s="235">
        <f>C44+C47+C51+C55</f>
        <v>13</v>
      </c>
      <c r="D43" s="156">
        <f>D44+D47+D51+D55</f>
        <v>13</v>
      </c>
      <c r="E43" s="156">
        <f>E44+E47+E51+E55</f>
        <v>5</v>
      </c>
      <c r="F43" s="110"/>
      <c r="G43" s="110"/>
    </row>
    <row r="44" spans="1:10" ht="16.5" x14ac:dyDescent="0.25">
      <c r="A44" s="217" t="s">
        <v>341</v>
      </c>
      <c r="B44" s="218" t="s">
        <v>166</v>
      </c>
      <c r="C44" s="219">
        <f>C45+C46</f>
        <v>2</v>
      </c>
      <c r="D44" s="214">
        <f>D45+D46</f>
        <v>2</v>
      </c>
      <c r="E44" s="236">
        <v>5</v>
      </c>
      <c r="F44" s="110"/>
      <c r="G44" s="110"/>
    </row>
    <row r="45" spans="1:10" ht="16.5" x14ac:dyDescent="0.25">
      <c r="A45" s="220" t="s">
        <v>342</v>
      </c>
      <c r="B45" s="166" t="s">
        <v>166</v>
      </c>
      <c r="C45" s="157">
        <v>1</v>
      </c>
      <c r="D45" s="157">
        <v>1</v>
      </c>
      <c r="E45" s="244"/>
      <c r="F45" s="110"/>
      <c r="G45" s="110"/>
    </row>
    <row r="46" spans="1:10" ht="16.5" x14ac:dyDescent="0.25">
      <c r="A46" s="220" t="s">
        <v>343</v>
      </c>
      <c r="B46" s="166" t="s">
        <v>166</v>
      </c>
      <c r="C46" s="221" t="s">
        <v>168</v>
      </c>
      <c r="D46" s="221" t="s">
        <v>168</v>
      </c>
      <c r="E46" s="246"/>
      <c r="F46" s="110"/>
      <c r="G46" s="110"/>
    </row>
    <row r="47" spans="1:10" ht="16.5" x14ac:dyDescent="0.25">
      <c r="A47" s="217" t="s">
        <v>344</v>
      </c>
      <c r="B47" s="218" t="s">
        <v>166</v>
      </c>
      <c r="C47" s="219">
        <f>C48+C49+C50</f>
        <v>3</v>
      </c>
      <c r="D47" s="214">
        <f>D48+D49+D50</f>
        <v>3</v>
      </c>
      <c r="E47" s="245"/>
      <c r="F47" s="110"/>
      <c r="G47" s="110"/>
    </row>
    <row r="48" spans="1:10" ht="16.5" x14ac:dyDescent="0.25">
      <c r="A48" s="220" t="s">
        <v>345</v>
      </c>
      <c r="B48" s="166" t="s">
        <v>166</v>
      </c>
      <c r="C48" s="157">
        <v>1</v>
      </c>
      <c r="D48" s="157">
        <v>1</v>
      </c>
      <c r="E48" s="244"/>
      <c r="F48" s="110"/>
      <c r="G48" s="110"/>
    </row>
    <row r="49" spans="1:7" ht="16.5" x14ac:dyDescent="0.25">
      <c r="A49" s="220" t="s">
        <v>346</v>
      </c>
      <c r="B49" s="166" t="s">
        <v>166</v>
      </c>
      <c r="C49" s="157">
        <v>1</v>
      </c>
      <c r="D49" s="157">
        <v>1</v>
      </c>
      <c r="E49" s="157"/>
      <c r="F49" s="110"/>
      <c r="G49" s="110"/>
    </row>
    <row r="50" spans="1:7" ht="33" x14ac:dyDescent="0.2">
      <c r="A50" s="222" t="s">
        <v>347</v>
      </c>
      <c r="B50" s="166" t="s">
        <v>166</v>
      </c>
      <c r="C50" s="229" t="s">
        <v>168</v>
      </c>
      <c r="D50" s="166" t="s">
        <v>308</v>
      </c>
      <c r="E50" s="229"/>
      <c r="F50" s="110"/>
      <c r="G50" s="110"/>
    </row>
    <row r="51" spans="1:7" ht="16.5" x14ac:dyDescent="0.25">
      <c r="A51" s="217" t="s">
        <v>348</v>
      </c>
      <c r="B51" s="218" t="s">
        <v>166</v>
      </c>
      <c r="C51" s="214">
        <f>C52+C53+C54</f>
        <v>3</v>
      </c>
      <c r="D51" s="214">
        <f>D52+D53+D54</f>
        <v>3</v>
      </c>
      <c r="E51" s="214"/>
      <c r="F51" s="110"/>
      <c r="G51" s="110"/>
    </row>
    <row r="52" spans="1:7" ht="16.5" x14ac:dyDescent="0.25">
      <c r="A52" s="220" t="s">
        <v>349</v>
      </c>
      <c r="B52" s="166" t="s">
        <v>166</v>
      </c>
      <c r="C52" s="157">
        <v>1</v>
      </c>
      <c r="D52" s="157">
        <v>1</v>
      </c>
      <c r="E52" s="157"/>
      <c r="F52" s="110"/>
      <c r="G52" s="110"/>
    </row>
    <row r="53" spans="1:7" ht="16.5" x14ac:dyDescent="0.25">
      <c r="A53" s="220" t="s">
        <v>350</v>
      </c>
      <c r="B53" s="166" t="s">
        <v>166</v>
      </c>
      <c r="C53" s="157">
        <v>1</v>
      </c>
      <c r="D53" s="157">
        <v>1</v>
      </c>
      <c r="E53" s="157"/>
      <c r="F53" s="110"/>
      <c r="G53" s="110"/>
    </row>
    <row r="54" spans="1:7" ht="16.5" x14ac:dyDescent="0.25">
      <c r="A54" s="220" t="s">
        <v>351</v>
      </c>
      <c r="B54" s="166" t="s">
        <v>166</v>
      </c>
      <c r="C54" s="157">
        <v>1</v>
      </c>
      <c r="D54" s="157">
        <v>1</v>
      </c>
      <c r="E54" s="157"/>
      <c r="F54" s="110"/>
      <c r="G54" s="110"/>
    </row>
    <row r="55" spans="1:7" ht="16.5" x14ac:dyDescent="0.25">
      <c r="A55" s="217" t="s">
        <v>352</v>
      </c>
      <c r="B55" s="218" t="s">
        <v>166</v>
      </c>
      <c r="C55" s="214">
        <f>C56+C57+C58+C59+C60</f>
        <v>5</v>
      </c>
      <c r="D55" s="214">
        <f>D56+D57+D58+D59+D60</f>
        <v>5</v>
      </c>
      <c r="E55" s="214"/>
      <c r="F55" s="110"/>
      <c r="G55" s="110"/>
    </row>
    <row r="56" spans="1:7" ht="16.5" x14ac:dyDescent="0.25">
      <c r="A56" s="220" t="s">
        <v>353</v>
      </c>
      <c r="B56" s="166" t="s">
        <v>166</v>
      </c>
      <c r="C56" s="157">
        <v>1</v>
      </c>
      <c r="D56" s="157">
        <v>1</v>
      </c>
      <c r="E56" s="157"/>
      <c r="F56" s="110"/>
      <c r="G56" s="110"/>
    </row>
    <row r="57" spans="1:7" ht="16.5" x14ac:dyDescent="0.25">
      <c r="A57" s="220" t="s">
        <v>354</v>
      </c>
      <c r="B57" s="166" t="s">
        <v>166</v>
      </c>
      <c r="C57" s="157">
        <v>1</v>
      </c>
      <c r="D57" s="157">
        <v>1</v>
      </c>
      <c r="E57" s="157"/>
      <c r="F57" s="110"/>
      <c r="G57" s="110"/>
    </row>
    <row r="58" spans="1:7" ht="16.5" x14ac:dyDescent="0.25">
      <c r="A58" s="220" t="s">
        <v>355</v>
      </c>
      <c r="B58" s="166" t="s">
        <v>166</v>
      </c>
      <c r="C58" s="157">
        <v>1</v>
      </c>
      <c r="D58" s="157">
        <v>1</v>
      </c>
      <c r="E58" s="157"/>
      <c r="F58" s="110"/>
      <c r="G58" s="110"/>
    </row>
    <row r="59" spans="1:7" ht="16.5" x14ac:dyDescent="0.25">
      <c r="A59" s="220" t="s">
        <v>356</v>
      </c>
      <c r="B59" s="166" t="s">
        <v>166</v>
      </c>
      <c r="C59" s="157">
        <v>1</v>
      </c>
      <c r="D59" s="157">
        <v>1</v>
      </c>
      <c r="E59" s="157"/>
      <c r="F59" s="110"/>
      <c r="G59" s="110"/>
    </row>
    <row r="60" spans="1:7" ht="17.25" thickBot="1" x14ac:dyDescent="0.3">
      <c r="A60" s="220" t="s">
        <v>455</v>
      </c>
      <c r="B60" s="166" t="s">
        <v>166</v>
      </c>
      <c r="C60" s="160">
        <v>1</v>
      </c>
      <c r="D60" s="160">
        <v>1</v>
      </c>
      <c r="E60" s="160"/>
      <c r="F60" s="110"/>
      <c r="G60" s="110"/>
    </row>
    <row r="61" spans="1:7" ht="20.100000000000001" customHeight="1" thickBot="1" x14ac:dyDescent="0.25">
      <c r="A61" s="917" t="s">
        <v>169</v>
      </c>
      <c r="B61" s="918"/>
      <c r="C61" s="918"/>
      <c r="D61" s="918"/>
      <c r="E61" s="920"/>
    </row>
    <row r="62" spans="1:7" s="513" customFormat="1" ht="17.25" customHeight="1" x14ac:dyDescent="0.25">
      <c r="A62" s="518" t="s">
        <v>357</v>
      </c>
      <c r="B62" s="519" t="s">
        <v>166</v>
      </c>
      <c r="C62" s="508">
        <f>SUM(C63,C65,C71,C73,C77,C82)+C87</f>
        <v>19</v>
      </c>
      <c r="D62" s="627">
        <f>SUM(D63,D65,D71,D73,D77,D82)+D87</f>
        <v>18</v>
      </c>
      <c r="E62" s="157">
        <v>56</v>
      </c>
    </row>
    <row r="63" spans="1:7" s="522" customFormat="1" ht="16.5" x14ac:dyDescent="0.25">
      <c r="A63" s="217" t="s">
        <v>489</v>
      </c>
      <c r="B63" s="520" t="s">
        <v>166</v>
      </c>
      <c r="C63" s="521">
        <v>7</v>
      </c>
      <c r="D63" s="521">
        <v>6</v>
      </c>
      <c r="E63" s="236">
        <v>4</v>
      </c>
    </row>
    <row r="64" spans="1:7" s="513" customFormat="1" ht="16.5" x14ac:dyDescent="0.25">
      <c r="A64" s="220" t="s">
        <v>358</v>
      </c>
      <c r="B64" s="523" t="s">
        <v>27</v>
      </c>
      <c r="C64" s="505">
        <v>2364</v>
      </c>
      <c r="D64" s="505">
        <v>2355</v>
      </c>
      <c r="E64" s="157">
        <v>980</v>
      </c>
    </row>
    <row r="65" spans="1:5" s="522" customFormat="1" ht="23.25" customHeight="1" x14ac:dyDescent="0.25">
      <c r="A65" s="217" t="s">
        <v>359</v>
      </c>
      <c r="B65" s="524" t="s">
        <v>166</v>
      </c>
      <c r="C65" s="521">
        <v>5</v>
      </c>
      <c r="D65" s="521">
        <v>5</v>
      </c>
      <c r="E65" s="236">
        <v>1</v>
      </c>
    </row>
    <row r="66" spans="1:5" s="513" customFormat="1" ht="19.5" customHeight="1" x14ac:dyDescent="0.25">
      <c r="A66" s="220" t="s">
        <v>360</v>
      </c>
      <c r="B66" s="525" t="s">
        <v>166</v>
      </c>
      <c r="C66" s="506">
        <v>4</v>
      </c>
      <c r="D66" s="506">
        <v>4</v>
      </c>
      <c r="E66" s="157"/>
    </row>
    <row r="67" spans="1:5" s="513" customFormat="1" ht="18.75" customHeight="1" x14ac:dyDescent="0.25">
      <c r="A67" s="220" t="s">
        <v>361</v>
      </c>
      <c r="B67" s="526" t="s">
        <v>166</v>
      </c>
      <c r="C67" s="505">
        <v>1495</v>
      </c>
      <c r="D67" s="505">
        <v>1427</v>
      </c>
      <c r="E67" s="157"/>
    </row>
    <row r="68" spans="1:5" s="513" customFormat="1" ht="18.75" customHeight="1" x14ac:dyDescent="0.25">
      <c r="A68" s="220" t="s">
        <v>362</v>
      </c>
      <c r="B68" s="526" t="s">
        <v>27</v>
      </c>
      <c r="C68" s="505">
        <v>293563</v>
      </c>
      <c r="D68" s="505">
        <v>306350</v>
      </c>
      <c r="E68" s="157"/>
    </row>
    <row r="69" spans="1:5" s="513" customFormat="1" ht="18.75" customHeight="1" x14ac:dyDescent="0.25">
      <c r="A69" s="220" t="s">
        <v>421</v>
      </c>
      <c r="B69" s="526" t="s">
        <v>27</v>
      </c>
      <c r="C69" s="506" t="s">
        <v>490</v>
      </c>
      <c r="D69" s="506" t="s">
        <v>491</v>
      </c>
      <c r="E69" s="157"/>
    </row>
    <row r="70" spans="1:5" s="513" customFormat="1" ht="30.75" customHeight="1" x14ac:dyDescent="0.25">
      <c r="A70" s="621" t="s">
        <v>473</v>
      </c>
      <c r="B70" s="525" t="s">
        <v>166</v>
      </c>
      <c r="C70" s="628">
        <v>1</v>
      </c>
      <c r="D70" s="628">
        <v>1</v>
      </c>
      <c r="E70" s="157"/>
    </row>
    <row r="71" spans="1:5" s="522" customFormat="1" ht="18.75" customHeight="1" x14ac:dyDescent="0.25">
      <c r="A71" s="217" t="s">
        <v>363</v>
      </c>
      <c r="B71" s="524" t="s">
        <v>166</v>
      </c>
      <c r="C71" s="521">
        <v>1</v>
      </c>
      <c r="D71" s="521">
        <v>1</v>
      </c>
      <c r="E71" s="236"/>
    </row>
    <row r="72" spans="1:5" s="513" customFormat="1" ht="16.5" x14ac:dyDescent="0.25">
      <c r="A72" s="220" t="s">
        <v>364</v>
      </c>
      <c r="B72" s="526" t="s">
        <v>166</v>
      </c>
      <c r="C72" s="506">
        <v>1</v>
      </c>
      <c r="D72" s="506">
        <v>1</v>
      </c>
      <c r="E72" s="157"/>
    </row>
    <row r="73" spans="1:5" s="522" customFormat="1" ht="16.5" customHeight="1" x14ac:dyDescent="0.25">
      <c r="A73" s="217" t="s">
        <v>365</v>
      </c>
      <c r="B73" s="524" t="s">
        <v>166</v>
      </c>
      <c r="C73" s="521">
        <v>1</v>
      </c>
      <c r="D73" s="521">
        <v>1</v>
      </c>
      <c r="E73" s="236">
        <v>3</v>
      </c>
    </row>
    <row r="74" spans="1:5" s="513" customFormat="1" ht="16.5" x14ac:dyDescent="0.25">
      <c r="A74" s="220" t="s">
        <v>366</v>
      </c>
      <c r="B74" s="526" t="s">
        <v>166</v>
      </c>
      <c r="C74" s="506">
        <v>1</v>
      </c>
      <c r="D74" s="506">
        <v>1</v>
      </c>
      <c r="E74" s="157"/>
    </row>
    <row r="75" spans="1:5" s="513" customFormat="1" ht="16.5" x14ac:dyDescent="0.25">
      <c r="A75" s="220" t="s">
        <v>367</v>
      </c>
      <c r="B75" s="526" t="s">
        <v>166</v>
      </c>
      <c r="C75" s="506">
        <v>9</v>
      </c>
      <c r="D75" s="506">
        <v>9</v>
      </c>
      <c r="E75" s="228">
        <v>26</v>
      </c>
    </row>
    <row r="76" spans="1:5" s="513" customFormat="1" ht="16.5" x14ac:dyDescent="0.25">
      <c r="A76" s="617" t="s">
        <v>368</v>
      </c>
      <c r="B76" s="618" t="s">
        <v>27</v>
      </c>
      <c r="C76" s="619">
        <v>223219</v>
      </c>
      <c r="D76" s="619">
        <v>236291</v>
      </c>
      <c r="E76" s="620"/>
    </row>
    <row r="77" spans="1:5" s="522" customFormat="1" ht="16.5" x14ac:dyDescent="0.25">
      <c r="A77" s="527" t="s">
        <v>369</v>
      </c>
      <c r="B77" s="524" t="s">
        <v>166</v>
      </c>
      <c r="C77" s="528">
        <v>2</v>
      </c>
      <c r="D77" s="528">
        <v>2</v>
      </c>
      <c r="E77" s="236">
        <v>1</v>
      </c>
    </row>
    <row r="78" spans="1:5" s="513" customFormat="1" ht="16.5" x14ac:dyDescent="0.25">
      <c r="A78" s="165" t="s">
        <v>370</v>
      </c>
      <c r="B78" s="526" t="s">
        <v>166</v>
      </c>
      <c r="C78" s="505">
        <v>1</v>
      </c>
      <c r="D78" s="505">
        <v>1</v>
      </c>
      <c r="E78" s="157"/>
    </row>
    <row r="79" spans="1:5" s="513" customFormat="1" ht="16.5" x14ac:dyDescent="0.25">
      <c r="A79" s="165" t="s">
        <v>371</v>
      </c>
      <c r="B79" s="526" t="s">
        <v>166</v>
      </c>
      <c r="C79" s="505">
        <v>2451</v>
      </c>
      <c r="D79" s="505">
        <v>3056</v>
      </c>
      <c r="E79" s="157"/>
    </row>
    <row r="80" spans="1:5" s="513" customFormat="1" ht="16.5" x14ac:dyDescent="0.25">
      <c r="A80" s="167" t="s">
        <v>372</v>
      </c>
      <c r="B80" s="526" t="s">
        <v>27</v>
      </c>
      <c r="C80" s="505">
        <v>64769</v>
      </c>
      <c r="D80" s="505">
        <v>80720</v>
      </c>
      <c r="E80" s="157"/>
    </row>
    <row r="81" spans="1:10" s="513" customFormat="1" ht="36.75" customHeight="1" x14ac:dyDescent="0.25">
      <c r="A81" s="529" t="s">
        <v>373</v>
      </c>
      <c r="B81" s="526" t="s">
        <v>166</v>
      </c>
      <c r="C81" s="629">
        <v>1</v>
      </c>
      <c r="D81" s="629">
        <v>1</v>
      </c>
      <c r="E81" s="157"/>
    </row>
    <row r="82" spans="1:10" s="522" customFormat="1" ht="16.5" x14ac:dyDescent="0.25">
      <c r="A82" s="530" t="s">
        <v>374</v>
      </c>
      <c r="B82" s="524" t="s">
        <v>166</v>
      </c>
      <c r="C82" s="528">
        <v>2</v>
      </c>
      <c r="D82" s="528">
        <v>2</v>
      </c>
      <c r="E82" s="236">
        <v>1</v>
      </c>
    </row>
    <row r="83" spans="1:10" s="513" customFormat="1" ht="16.5" x14ac:dyDescent="0.25">
      <c r="A83" s="167" t="s">
        <v>375</v>
      </c>
      <c r="B83" s="526" t="s">
        <v>166</v>
      </c>
      <c r="C83" s="505">
        <v>1</v>
      </c>
      <c r="D83" s="505">
        <v>1</v>
      </c>
      <c r="E83" s="157"/>
    </row>
    <row r="84" spans="1:10" s="513" customFormat="1" ht="16.5" x14ac:dyDescent="0.25">
      <c r="A84" s="165" t="s">
        <v>376</v>
      </c>
      <c r="B84" s="526" t="s">
        <v>166</v>
      </c>
      <c r="C84" s="505">
        <v>0.5</v>
      </c>
      <c r="D84" s="505">
        <v>0.5</v>
      </c>
      <c r="E84" s="157"/>
    </row>
    <row r="85" spans="1:10" s="513" customFormat="1" ht="16.5" x14ac:dyDescent="0.25">
      <c r="A85" s="165" t="s">
        <v>377</v>
      </c>
      <c r="B85" s="526" t="s">
        <v>166</v>
      </c>
      <c r="C85" s="505">
        <v>73708</v>
      </c>
      <c r="D85" s="505">
        <v>75793</v>
      </c>
      <c r="E85" s="157"/>
    </row>
    <row r="86" spans="1:10" s="513" customFormat="1" ht="16.5" x14ac:dyDescent="0.25">
      <c r="A86" s="167" t="s">
        <v>378</v>
      </c>
      <c r="B86" s="526" t="s">
        <v>27</v>
      </c>
      <c r="C86" s="505">
        <v>176568</v>
      </c>
      <c r="D86" s="505">
        <v>146114</v>
      </c>
      <c r="E86" s="157"/>
    </row>
    <row r="87" spans="1:10" s="522" customFormat="1" ht="19.5" customHeight="1" x14ac:dyDescent="0.25">
      <c r="A87" s="530" t="s">
        <v>393</v>
      </c>
      <c r="B87" s="531" t="s">
        <v>166</v>
      </c>
      <c r="C87" s="521">
        <f>C88</f>
        <v>1</v>
      </c>
      <c r="D87" s="521">
        <f>D88</f>
        <v>1</v>
      </c>
      <c r="E87" s="236"/>
      <c r="G87" s="532"/>
      <c r="H87" s="532"/>
      <c r="I87" s="532"/>
      <c r="J87" s="532"/>
    </row>
    <row r="88" spans="1:10" ht="18" customHeight="1" thickBot="1" x14ac:dyDescent="0.3">
      <c r="A88" s="220" t="s">
        <v>474</v>
      </c>
      <c r="B88" s="160" t="s">
        <v>166</v>
      </c>
      <c r="C88" s="506">
        <v>1</v>
      </c>
      <c r="D88" s="506">
        <v>1</v>
      </c>
      <c r="E88" s="157"/>
      <c r="F88" s="110"/>
      <c r="G88" s="114"/>
      <c r="H88" s="113"/>
      <c r="I88" s="113"/>
      <c r="J88" s="113"/>
    </row>
    <row r="89" spans="1:10" ht="20.100000000000001" customHeight="1" thickBot="1" x14ac:dyDescent="0.25">
      <c r="A89" s="917" t="s">
        <v>170</v>
      </c>
      <c r="B89" s="918"/>
      <c r="C89" s="918"/>
      <c r="D89" s="918"/>
      <c r="E89" s="920"/>
    </row>
    <row r="90" spans="1:10" ht="16.5" customHeight="1" x14ac:dyDescent="0.25">
      <c r="A90" s="163" t="s">
        <v>379</v>
      </c>
      <c r="B90" s="156" t="s">
        <v>166</v>
      </c>
      <c r="C90" s="226">
        <f>C91+C103+C105</f>
        <v>24</v>
      </c>
      <c r="D90" s="226">
        <f>D91+D103+D105</f>
        <v>16</v>
      </c>
      <c r="E90" s="226">
        <v>3</v>
      </c>
      <c r="F90" s="110"/>
      <c r="G90" s="110"/>
    </row>
    <row r="91" spans="1:10" ht="16.5" x14ac:dyDescent="0.25">
      <c r="A91" s="223" t="s">
        <v>380</v>
      </c>
      <c r="B91" s="214" t="s">
        <v>166</v>
      </c>
      <c r="C91" s="214">
        <f>SUM(C92:C101)</f>
        <v>14</v>
      </c>
      <c r="D91" s="214">
        <f>SUM(D92:D101)</f>
        <v>6</v>
      </c>
      <c r="E91" s="214">
        <v>2</v>
      </c>
      <c r="F91" s="110"/>
      <c r="G91" s="110"/>
    </row>
    <row r="92" spans="1:10" ht="16.5" x14ac:dyDescent="0.25">
      <c r="A92" s="165" t="s">
        <v>492</v>
      </c>
      <c r="B92" s="157" t="s">
        <v>166</v>
      </c>
      <c r="C92" s="157">
        <v>1</v>
      </c>
      <c r="D92" s="157">
        <v>0</v>
      </c>
      <c r="E92" s="157"/>
      <c r="F92" s="110"/>
      <c r="G92" s="110"/>
    </row>
    <row r="93" spans="1:10" ht="19.5" x14ac:dyDescent="0.25">
      <c r="A93" s="167" t="s">
        <v>493</v>
      </c>
      <c r="B93" s="157" t="s">
        <v>166</v>
      </c>
      <c r="C93" s="157">
        <v>2</v>
      </c>
      <c r="D93" s="157">
        <v>0</v>
      </c>
      <c r="E93" s="157"/>
      <c r="F93" s="110"/>
      <c r="G93" s="110"/>
    </row>
    <row r="94" spans="1:10" ht="17.25" customHeight="1" x14ac:dyDescent="0.25">
      <c r="A94" s="165" t="s">
        <v>456</v>
      </c>
      <c r="B94" s="157" t="s">
        <v>166</v>
      </c>
      <c r="C94" s="157">
        <v>1</v>
      </c>
      <c r="D94" s="157">
        <v>1</v>
      </c>
      <c r="E94" s="244"/>
      <c r="F94" s="110"/>
      <c r="G94" s="110"/>
    </row>
    <row r="95" spans="1:10" ht="16.5" x14ac:dyDescent="0.25">
      <c r="A95" s="165" t="s">
        <v>457</v>
      </c>
      <c r="B95" s="157" t="s">
        <v>166</v>
      </c>
      <c r="C95" s="157">
        <v>1</v>
      </c>
      <c r="D95" s="157">
        <v>1</v>
      </c>
      <c r="E95" s="244"/>
      <c r="F95" s="110"/>
      <c r="G95" s="110"/>
    </row>
    <row r="96" spans="1:10" ht="15.75" customHeight="1" x14ac:dyDescent="0.25">
      <c r="A96" s="168" t="s">
        <v>381</v>
      </c>
      <c r="B96" s="157" t="s">
        <v>166</v>
      </c>
      <c r="C96" s="157">
        <v>2</v>
      </c>
      <c r="D96" s="157">
        <v>2</v>
      </c>
      <c r="E96" s="244"/>
      <c r="F96" s="110"/>
      <c r="G96" s="110"/>
    </row>
    <row r="97" spans="1:10" ht="15.75" customHeight="1" x14ac:dyDescent="0.3">
      <c r="A97" s="168" t="s">
        <v>494</v>
      </c>
      <c r="B97" s="157" t="s">
        <v>166</v>
      </c>
      <c r="C97" s="157">
        <v>1</v>
      </c>
      <c r="D97" s="157">
        <v>0</v>
      </c>
      <c r="E97" s="244"/>
      <c r="F97" s="110"/>
      <c r="G97" s="110"/>
    </row>
    <row r="98" spans="1:10" ht="16.5" x14ac:dyDescent="0.25">
      <c r="A98" s="302" t="s">
        <v>495</v>
      </c>
      <c r="B98" s="157" t="s">
        <v>166</v>
      </c>
      <c r="C98" s="157">
        <v>2</v>
      </c>
      <c r="D98" s="157">
        <v>0</v>
      </c>
      <c r="E98" s="244"/>
      <c r="F98" s="110"/>
      <c r="G98" s="110"/>
    </row>
    <row r="99" spans="1:10" ht="18.75" customHeight="1" x14ac:dyDescent="0.25">
      <c r="A99" s="168" t="s">
        <v>496</v>
      </c>
      <c r="B99" s="157" t="s">
        <v>166</v>
      </c>
      <c r="C99" s="157">
        <v>2</v>
      </c>
      <c r="D99" s="157">
        <v>1</v>
      </c>
      <c r="E99" s="244"/>
      <c r="F99" s="110"/>
      <c r="G99" s="110"/>
    </row>
    <row r="100" spans="1:10" ht="15.75" customHeight="1" x14ac:dyDescent="0.25">
      <c r="A100" s="168" t="s">
        <v>458</v>
      </c>
      <c r="B100" s="157" t="s">
        <v>166</v>
      </c>
      <c r="C100" s="157">
        <v>1</v>
      </c>
      <c r="D100" s="157">
        <v>1</v>
      </c>
      <c r="E100" s="244"/>
      <c r="F100" s="110"/>
      <c r="G100" s="110"/>
    </row>
    <row r="101" spans="1:10" ht="15.75" customHeight="1" x14ac:dyDescent="0.25">
      <c r="A101" s="168" t="s">
        <v>497</v>
      </c>
      <c r="B101" s="157" t="s">
        <v>166</v>
      </c>
      <c r="C101" s="157">
        <v>1</v>
      </c>
      <c r="D101" s="157">
        <v>0</v>
      </c>
      <c r="E101" s="244"/>
      <c r="F101" s="110"/>
      <c r="G101" s="110"/>
    </row>
    <row r="102" spans="1:10" s="513" customFormat="1" ht="15.75" customHeight="1" x14ac:dyDescent="0.25">
      <c r="A102" s="533" t="s">
        <v>382</v>
      </c>
      <c r="B102" s="523" t="s">
        <v>27</v>
      </c>
      <c r="C102" s="534">
        <v>4646</v>
      </c>
      <c r="D102" s="534">
        <v>6220</v>
      </c>
      <c r="E102" s="247"/>
    </row>
    <row r="103" spans="1:10" ht="16.5" x14ac:dyDescent="0.25">
      <c r="A103" s="224" t="s">
        <v>383</v>
      </c>
      <c r="B103" s="214" t="s">
        <v>166</v>
      </c>
      <c r="C103" s="214">
        <v>9</v>
      </c>
      <c r="D103" s="214">
        <v>9</v>
      </c>
      <c r="E103" s="236">
        <v>1</v>
      </c>
      <c r="F103" s="110"/>
      <c r="G103" s="110"/>
    </row>
    <row r="104" spans="1:10" ht="19.5" customHeight="1" x14ac:dyDescent="0.25">
      <c r="A104" s="225" t="s">
        <v>332</v>
      </c>
      <c r="B104" s="157" t="s">
        <v>27</v>
      </c>
      <c r="C104" s="216">
        <v>6211</v>
      </c>
      <c r="D104" s="158">
        <v>5722</v>
      </c>
      <c r="E104" s="216">
        <v>10348</v>
      </c>
      <c r="F104" s="507"/>
      <c r="G104" s="110"/>
    </row>
    <row r="105" spans="1:10" ht="19.5" customHeight="1" x14ac:dyDescent="0.25">
      <c r="A105" s="217" t="s">
        <v>394</v>
      </c>
      <c r="B105" s="214" t="s">
        <v>166</v>
      </c>
      <c r="C105" s="214">
        <f>C106</f>
        <v>1</v>
      </c>
      <c r="D105" s="214">
        <f>D106</f>
        <v>1</v>
      </c>
      <c r="E105" s="214"/>
      <c r="F105" s="110"/>
      <c r="G105" s="112"/>
      <c r="H105" s="113"/>
      <c r="I105" s="113"/>
      <c r="J105" s="113"/>
    </row>
    <row r="106" spans="1:10" ht="18" customHeight="1" thickBot="1" x14ac:dyDescent="0.3">
      <c r="A106" s="220" t="s">
        <v>459</v>
      </c>
      <c r="B106" s="160" t="s">
        <v>166</v>
      </c>
      <c r="C106" s="160">
        <v>1</v>
      </c>
      <c r="D106" s="157">
        <v>1</v>
      </c>
      <c r="E106" s="160"/>
      <c r="F106" s="110"/>
      <c r="G106" s="114"/>
      <c r="H106" s="113"/>
      <c r="I106" s="113"/>
      <c r="J106" s="113"/>
    </row>
    <row r="107" spans="1:10" ht="20.100000000000001" customHeight="1" thickBot="1" x14ac:dyDescent="0.25">
      <c r="A107" s="917" t="s">
        <v>266</v>
      </c>
      <c r="B107" s="921"/>
      <c r="C107" s="921"/>
      <c r="D107" s="921"/>
      <c r="E107" s="922"/>
    </row>
    <row r="108" spans="1:10" ht="19.5" customHeight="1" x14ac:dyDescent="0.25">
      <c r="A108" s="237" t="s">
        <v>384</v>
      </c>
      <c r="B108" s="234" t="s">
        <v>166</v>
      </c>
      <c r="C108" s="535">
        <f>C109+C112+C115</f>
        <v>3</v>
      </c>
      <c r="D108" s="535">
        <f>D109+D112+D115</f>
        <v>3</v>
      </c>
      <c r="E108" s="156"/>
      <c r="F108" s="110"/>
      <c r="G108" s="110"/>
    </row>
    <row r="109" spans="1:10" s="537" customFormat="1" ht="19.5" customHeight="1" x14ac:dyDescent="0.25">
      <c r="A109" s="530" t="s">
        <v>385</v>
      </c>
      <c r="B109" s="236" t="s">
        <v>166</v>
      </c>
      <c r="C109" s="236">
        <v>1</v>
      </c>
      <c r="D109" s="236">
        <v>1</v>
      </c>
      <c r="E109" s="236"/>
      <c r="F109" s="536"/>
      <c r="G109" s="536"/>
    </row>
    <row r="110" spans="1:10" ht="19.5" customHeight="1" x14ac:dyDescent="0.25">
      <c r="A110" s="165" t="s">
        <v>386</v>
      </c>
      <c r="B110" s="157" t="s">
        <v>166</v>
      </c>
      <c r="C110" s="157">
        <v>1</v>
      </c>
      <c r="D110" s="157">
        <v>1</v>
      </c>
      <c r="E110" s="157"/>
      <c r="F110" s="110"/>
      <c r="G110" s="110"/>
    </row>
    <row r="111" spans="1:10" s="513" customFormat="1" ht="19.5" customHeight="1" x14ac:dyDescent="0.25">
      <c r="A111" s="165" t="s">
        <v>387</v>
      </c>
      <c r="B111" s="157" t="s">
        <v>27</v>
      </c>
      <c r="C111" s="158">
        <v>2708</v>
      </c>
      <c r="D111" s="158">
        <v>1980</v>
      </c>
      <c r="E111" s="157"/>
    </row>
    <row r="112" spans="1:10" s="537" customFormat="1" ht="36" customHeight="1" x14ac:dyDescent="0.25">
      <c r="A112" s="538" t="s">
        <v>388</v>
      </c>
      <c r="B112" s="236" t="s">
        <v>166</v>
      </c>
      <c r="C112" s="236">
        <v>1</v>
      </c>
      <c r="D112" s="236">
        <v>1</v>
      </c>
      <c r="E112" s="236"/>
      <c r="F112" s="536"/>
      <c r="G112" s="536"/>
    </row>
    <row r="113" spans="1:7" ht="19.5" customHeight="1" x14ac:dyDescent="0.25">
      <c r="A113" s="165" t="s">
        <v>389</v>
      </c>
      <c r="B113" s="157" t="s">
        <v>166</v>
      </c>
      <c r="C113" s="157">
        <v>1</v>
      </c>
      <c r="D113" s="157">
        <v>1</v>
      </c>
      <c r="E113" s="157"/>
      <c r="F113" s="110"/>
      <c r="G113" s="110"/>
    </row>
    <row r="114" spans="1:7" s="513" customFormat="1" ht="19.5" customHeight="1" x14ac:dyDescent="0.25">
      <c r="A114" s="165" t="s">
        <v>387</v>
      </c>
      <c r="B114" s="157" t="s">
        <v>27</v>
      </c>
      <c r="C114" s="157">
        <v>474</v>
      </c>
      <c r="D114" s="157">
        <v>452</v>
      </c>
      <c r="E114" s="157"/>
    </row>
    <row r="115" spans="1:7" s="537" customFormat="1" ht="30.75" customHeight="1" x14ac:dyDescent="0.25">
      <c r="A115" s="538" t="s">
        <v>390</v>
      </c>
      <c r="B115" s="236" t="s">
        <v>166</v>
      </c>
      <c r="C115" s="236">
        <v>1</v>
      </c>
      <c r="D115" s="236">
        <v>1</v>
      </c>
      <c r="E115" s="236"/>
      <c r="F115" s="536"/>
      <c r="G115" s="536"/>
    </row>
    <row r="116" spans="1:7" ht="19.5" customHeight="1" x14ac:dyDescent="0.25">
      <c r="A116" s="165" t="s">
        <v>395</v>
      </c>
      <c r="B116" s="157" t="s">
        <v>166</v>
      </c>
      <c r="C116" s="157">
        <v>1</v>
      </c>
      <c r="D116" s="157">
        <v>1</v>
      </c>
      <c r="E116" s="157"/>
      <c r="F116" s="110"/>
      <c r="G116" s="110"/>
    </row>
    <row r="117" spans="1:7" s="513" customFormat="1" ht="19.5" customHeight="1" thickBot="1" x14ac:dyDescent="0.3">
      <c r="A117" s="165" t="s">
        <v>387</v>
      </c>
      <c r="B117" s="160" t="s">
        <v>27</v>
      </c>
      <c r="C117" s="630">
        <v>1460</v>
      </c>
      <c r="D117" s="630">
        <v>1809</v>
      </c>
      <c r="E117" s="160"/>
    </row>
    <row r="118" spans="1:7" ht="20.100000000000001" customHeight="1" thickBot="1" x14ac:dyDescent="0.25">
      <c r="A118" s="923" t="s">
        <v>39</v>
      </c>
      <c r="B118" s="924"/>
      <c r="C118" s="924"/>
      <c r="D118" s="924"/>
      <c r="E118" s="925"/>
    </row>
    <row r="119" spans="1:7" s="537" customFormat="1" ht="19.5" customHeight="1" x14ac:dyDescent="0.25">
      <c r="A119" s="163" t="s">
        <v>391</v>
      </c>
      <c r="B119" s="539" t="s">
        <v>166</v>
      </c>
      <c r="C119" s="539">
        <v>1</v>
      </c>
      <c r="D119" s="226">
        <v>1</v>
      </c>
      <c r="E119" s="539">
        <v>1</v>
      </c>
      <c r="F119" s="536"/>
      <c r="G119" s="536"/>
    </row>
    <row r="120" spans="1:7" s="512" customFormat="1" ht="17.25" customHeight="1" x14ac:dyDescent="0.25">
      <c r="A120" s="165" t="s">
        <v>422</v>
      </c>
      <c r="B120" s="157" t="s">
        <v>27</v>
      </c>
      <c r="C120" s="157">
        <v>493</v>
      </c>
      <c r="D120" s="157">
        <v>430</v>
      </c>
      <c r="E120" s="157"/>
    </row>
    <row r="121" spans="1:7" s="537" customFormat="1" ht="20.25" customHeight="1" x14ac:dyDescent="0.25">
      <c r="A121" s="530" t="s">
        <v>423</v>
      </c>
      <c r="B121" s="236" t="s">
        <v>166</v>
      </c>
      <c r="C121" s="236">
        <v>1</v>
      </c>
      <c r="D121" s="214">
        <v>1</v>
      </c>
      <c r="E121" s="236"/>
      <c r="F121" s="536"/>
      <c r="G121" s="536"/>
    </row>
    <row r="122" spans="1:7" s="513" customFormat="1" ht="16.5" customHeight="1" thickBot="1" x14ac:dyDescent="0.3">
      <c r="A122" s="631" t="s">
        <v>460</v>
      </c>
      <c r="B122" s="160" t="s">
        <v>27</v>
      </c>
      <c r="C122" s="160">
        <v>67</v>
      </c>
      <c r="D122" s="160">
        <v>58</v>
      </c>
      <c r="E122" s="160"/>
    </row>
    <row r="123" spans="1:7" ht="18" customHeight="1" x14ac:dyDescent="0.25">
      <c r="A123" s="239"/>
      <c r="B123" s="240"/>
      <c r="C123" s="240"/>
      <c r="D123" s="240"/>
      <c r="E123" s="240"/>
      <c r="F123" s="110"/>
      <c r="G123" s="110"/>
    </row>
    <row r="124" spans="1:7" ht="22.5" customHeight="1" x14ac:dyDescent="0.2">
      <c r="A124" s="910" t="s">
        <v>498</v>
      </c>
      <c r="B124" s="910"/>
      <c r="C124" s="910"/>
      <c r="D124" s="910"/>
      <c r="E124" s="910"/>
      <c r="F124" s="241"/>
    </row>
    <row r="125" spans="1:7" ht="22.5" customHeight="1" x14ac:dyDescent="0.2">
      <c r="A125" s="910" t="s">
        <v>499</v>
      </c>
      <c r="B125" s="910"/>
      <c r="C125" s="910"/>
      <c r="D125" s="910"/>
      <c r="E125" s="910"/>
      <c r="F125" s="241"/>
    </row>
    <row r="126" spans="1:7" ht="56.25" customHeight="1" x14ac:dyDescent="0.2">
      <c r="A126" s="910" t="s">
        <v>500</v>
      </c>
      <c r="B126" s="910"/>
      <c r="C126" s="910"/>
      <c r="D126" s="910"/>
      <c r="E126" s="910"/>
      <c r="F126" s="241"/>
    </row>
    <row r="127" spans="1:7" ht="36" customHeight="1" x14ac:dyDescent="0.25">
      <c r="A127" s="926" t="s">
        <v>501</v>
      </c>
      <c r="B127" s="926"/>
      <c r="C127" s="926"/>
      <c r="D127" s="926"/>
      <c r="E127" s="926"/>
      <c r="F127" s="241"/>
    </row>
    <row r="128" spans="1:7" ht="21" customHeight="1" x14ac:dyDescent="0.25">
      <c r="A128" s="926" t="s">
        <v>502</v>
      </c>
      <c r="B128" s="926"/>
      <c r="C128" s="926"/>
      <c r="D128" s="926"/>
      <c r="E128" s="926"/>
      <c r="F128" s="241"/>
    </row>
    <row r="129" spans="1:6" ht="34.5" customHeight="1" x14ac:dyDescent="0.2">
      <c r="A129" s="910" t="s">
        <v>503</v>
      </c>
      <c r="B129" s="910"/>
      <c r="C129" s="910"/>
      <c r="D129" s="910"/>
      <c r="E129" s="910"/>
      <c r="F129" s="241"/>
    </row>
    <row r="130" spans="1:6" ht="24.75" customHeight="1" x14ac:dyDescent="0.2">
      <c r="A130" s="910" t="s">
        <v>504</v>
      </c>
      <c r="B130" s="910"/>
      <c r="C130" s="910"/>
      <c r="D130" s="910"/>
      <c r="E130" s="910"/>
      <c r="F130" s="241"/>
    </row>
    <row r="131" spans="1:6" ht="39" customHeight="1" x14ac:dyDescent="0.2">
      <c r="A131" s="910" t="s">
        <v>505</v>
      </c>
      <c r="B131" s="910"/>
      <c r="C131" s="910"/>
      <c r="D131" s="910"/>
      <c r="E131" s="910"/>
      <c r="F131" s="241"/>
    </row>
    <row r="132" spans="1:6" ht="24.75" customHeight="1" x14ac:dyDescent="0.2">
      <c r="A132" s="910" t="s">
        <v>506</v>
      </c>
      <c r="B132" s="910"/>
      <c r="C132" s="910"/>
      <c r="D132" s="910"/>
      <c r="E132" s="910"/>
      <c r="F132" s="241"/>
    </row>
    <row r="133" spans="1:6" ht="35.25" customHeight="1" x14ac:dyDescent="0.2">
      <c r="A133" s="910" t="s">
        <v>507</v>
      </c>
      <c r="B133" s="910"/>
      <c r="C133" s="910"/>
      <c r="D133" s="910"/>
      <c r="E133" s="910"/>
      <c r="F133" s="241"/>
    </row>
    <row r="134" spans="1:6" ht="23.25" customHeight="1" x14ac:dyDescent="0.2">
      <c r="A134" s="910" t="s">
        <v>508</v>
      </c>
      <c r="B134" s="910"/>
      <c r="C134" s="910"/>
      <c r="D134" s="910"/>
      <c r="E134" s="910"/>
      <c r="F134" s="241"/>
    </row>
    <row r="135" spans="1:6" ht="24.75" customHeight="1" x14ac:dyDescent="0.2">
      <c r="A135" s="910" t="s">
        <v>509</v>
      </c>
      <c r="B135" s="910"/>
      <c r="C135" s="910"/>
      <c r="D135" s="910"/>
      <c r="E135" s="910"/>
      <c r="F135" s="241"/>
    </row>
  </sheetData>
  <mergeCells count="22">
    <mergeCell ref="A132:E132"/>
    <mergeCell ref="A133:E133"/>
    <mergeCell ref="A134:E134"/>
    <mergeCell ref="A135:E135"/>
    <mergeCell ref="A126:E126"/>
    <mergeCell ref="A127:E127"/>
    <mergeCell ref="A128:E128"/>
    <mergeCell ref="A129:E129"/>
    <mergeCell ref="A130:E130"/>
    <mergeCell ref="A131:E131"/>
    <mergeCell ref="A125:E125"/>
    <mergeCell ref="A1:E1"/>
    <mergeCell ref="D2:E2"/>
    <mergeCell ref="A3:A4"/>
    <mergeCell ref="B3:D3"/>
    <mergeCell ref="A6:E6"/>
    <mergeCell ref="A42:E42"/>
    <mergeCell ref="A61:E61"/>
    <mergeCell ref="A89:E89"/>
    <mergeCell ref="A107:E107"/>
    <mergeCell ref="A118:E118"/>
    <mergeCell ref="A124:E124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4" fitToHeight="2" orientation="portrait" r:id="rId1"/>
  <headerFooter alignWithMargins="0">
    <oddFooter xml:space="preserve">&amp;C&amp;P+11
</oddFooter>
  </headerFooter>
  <rowBreaks count="1" manualBreakCount="1">
    <brk id="76" max="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O97"/>
  <sheetViews>
    <sheetView view="pageBreakPreview" zoomScale="50" zoomScaleNormal="60" zoomScaleSheetLayoutView="50" workbookViewId="0">
      <selection activeCell="N12" sqref="N12"/>
    </sheetView>
  </sheetViews>
  <sheetFormatPr defaultColWidth="9.140625" defaultRowHeight="15.75" x14ac:dyDescent="0.25"/>
  <cols>
    <col min="1" max="1" width="6" style="4" customWidth="1"/>
    <col min="2" max="2" width="22.7109375" style="4" customWidth="1"/>
    <col min="3" max="3" width="15.28515625" style="4" customWidth="1"/>
    <col min="4" max="4" width="14.7109375" style="4" customWidth="1"/>
    <col min="5" max="6" width="16" style="13" bestFit="1" customWidth="1"/>
    <col min="7" max="7" width="14.7109375" style="13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5" ht="27.75" x14ac:dyDescent="0.2">
      <c r="A1" s="929" t="s">
        <v>260</v>
      </c>
      <c r="B1" s="929"/>
      <c r="C1" s="929"/>
      <c r="D1" s="929"/>
      <c r="E1" s="929"/>
      <c r="F1" s="929"/>
      <c r="G1" s="929"/>
      <c r="H1" s="929"/>
      <c r="I1" s="929"/>
      <c r="J1" s="929"/>
      <c r="K1" s="929"/>
      <c r="L1" s="929"/>
      <c r="M1" s="929"/>
      <c r="N1" s="929"/>
      <c r="O1" s="929"/>
    </row>
    <row r="2" spans="1:15" ht="6" customHeight="1" thickBot="1" x14ac:dyDescent="0.3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28"/>
    </row>
    <row r="3" spans="1:15" ht="45.75" customHeight="1" thickBot="1" x14ac:dyDescent="0.25">
      <c r="A3" s="128"/>
      <c r="B3" s="930" t="s">
        <v>113</v>
      </c>
      <c r="C3" s="927" t="s">
        <v>171</v>
      </c>
      <c r="D3" s="928"/>
      <c r="E3" s="927" t="s">
        <v>177</v>
      </c>
      <c r="F3" s="928"/>
      <c r="G3" s="927" t="s">
        <v>172</v>
      </c>
      <c r="H3" s="928"/>
      <c r="I3" s="927" t="s">
        <v>173</v>
      </c>
      <c r="J3" s="928"/>
      <c r="K3" s="927" t="s">
        <v>174</v>
      </c>
      <c r="L3" s="928"/>
      <c r="M3" s="927" t="s">
        <v>175</v>
      </c>
      <c r="N3" s="928"/>
    </row>
    <row r="4" spans="1:15" ht="23.25" customHeight="1" thickBot="1" x14ac:dyDescent="0.25">
      <c r="A4" s="128"/>
      <c r="B4" s="931"/>
      <c r="C4" s="132">
        <v>2015</v>
      </c>
      <c r="D4" s="132">
        <v>2016</v>
      </c>
      <c r="E4" s="132">
        <v>2015</v>
      </c>
      <c r="F4" s="132">
        <v>2016</v>
      </c>
      <c r="G4" s="132">
        <v>2015</v>
      </c>
      <c r="H4" s="132">
        <v>2016</v>
      </c>
      <c r="I4" s="132">
        <v>2015</v>
      </c>
      <c r="J4" s="132">
        <v>2016</v>
      </c>
      <c r="K4" s="132">
        <v>2015</v>
      </c>
      <c r="L4" s="132">
        <v>2016</v>
      </c>
      <c r="M4" s="132">
        <v>2015</v>
      </c>
      <c r="N4" s="132">
        <v>2016</v>
      </c>
    </row>
    <row r="5" spans="1:15" s="43" customFormat="1" ht="45" customHeight="1" x14ac:dyDescent="0.2">
      <c r="A5" s="133"/>
      <c r="B5" s="134" t="s">
        <v>9</v>
      </c>
      <c r="C5" s="135">
        <v>5815.07</v>
      </c>
      <c r="D5" s="135">
        <v>4462.3</v>
      </c>
      <c r="E5" s="135">
        <v>14766.91</v>
      </c>
      <c r="F5" s="136">
        <v>8479.875</v>
      </c>
      <c r="G5" s="135">
        <v>1243.48</v>
      </c>
      <c r="H5" s="135">
        <v>853.85</v>
      </c>
      <c r="I5" s="135">
        <v>784.33</v>
      </c>
      <c r="J5" s="136">
        <v>499.9</v>
      </c>
      <c r="K5" s="135">
        <v>1251.8499999999999</v>
      </c>
      <c r="L5" s="135">
        <v>1097.3800000000001</v>
      </c>
      <c r="M5" s="137">
        <v>17.100000000000001</v>
      </c>
      <c r="N5" s="137">
        <v>14.02</v>
      </c>
    </row>
    <row r="6" spans="1:15" s="43" customFormat="1" ht="39" customHeight="1" x14ac:dyDescent="0.2">
      <c r="A6" s="133"/>
      <c r="B6" s="138" t="s">
        <v>10</v>
      </c>
      <c r="C6" s="139">
        <v>5701.4874999999993</v>
      </c>
      <c r="D6" s="139">
        <v>4594.96</v>
      </c>
      <c r="E6" s="139">
        <v>14531.125</v>
      </c>
      <c r="F6" s="140">
        <v>8306.4269047619055</v>
      </c>
      <c r="G6" s="139">
        <v>1197.5999999999999</v>
      </c>
      <c r="H6" s="139">
        <v>920.24</v>
      </c>
      <c r="I6" s="139">
        <v>785.55</v>
      </c>
      <c r="J6" s="140">
        <v>505.57</v>
      </c>
      <c r="K6" s="139">
        <v>1227.19</v>
      </c>
      <c r="L6" s="139">
        <v>1199.9100000000001</v>
      </c>
      <c r="M6" s="141">
        <v>16.84</v>
      </c>
      <c r="N6" s="141">
        <v>15.07</v>
      </c>
    </row>
    <row r="7" spans="1:15" s="43" customFormat="1" ht="39.75" customHeight="1" x14ac:dyDescent="0.2">
      <c r="A7" s="133"/>
      <c r="B7" s="138" t="s">
        <v>11</v>
      </c>
      <c r="C7" s="139">
        <v>5925.4554545454539</v>
      </c>
      <c r="D7" s="139">
        <v>4947.04</v>
      </c>
      <c r="E7" s="139">
        <v>13742.160909090908</v>
      </c>
      <c r="F7" s="140">
        <v>8700.9538095238095</v>
      </c>
      <c r="G7" s="139">
        <v>1138.6400000000001</v>
      </c>
      <c r="H7" s="139">
        <v>968.43</v>
      </c>
      <c r="I7" s="139">
        <v>786.32</v>
      </c>
      <c r="J7" s="140">
        <v>567.38</v>
      </c>
      <c r="K7" s="139">
        <v>1178.6300000000001</v>
      </c>
      <c r="L7" s="139">
        <v>1246.3399999999999</v>
      </c>
      <c r="M7" s="141">
        <v>16.22</v>
      </c>
      <c r="N7" s="141">
        <v>15.42</v>
      </c>
    </row>
    <row r="8" spans="1:15" s="43" customFormat="1" ht="43.5" customHeight="1" x14ac:dyDescent="0.2">
      <c r="A8" s="133"/>
      <c r="B8" s="138" t="s">
        <v>12</v>
      </c>
      <c r="C8" s="139">
        <v>6027.97</v>
      </c>
      <c r="D8" s="139">
        <v>4850.55</v>
      </c>
      <c r="E8" s="139">
        <v>12779.75</v>
      </c>
      <c r="F8" s="140">
        <v>8849.65</v>
      </c>
      <c r="G8" s="139">
        <v>1150.0999999999999</v>
      </c>
      <c r="H8" s="139">
        <v>994.19</v>
      </c>
      <c r="I8" s="139">
        <v>768.8</v>
      </c>
      <c r="J8" s="140">
        <v>574.33000000000004</v>
      </c>
      <c r="K8" s="139">
        <v>1197.9100000000001</v>
      </c>
      <c r="L8" s="139">
        <v>1242.26</v>
      </c>
      <c r="M8" s="141">
        <v>16.34</v>
      </c>
      <c r="N8" s="141">
        <v>16.260000000000002</v>
      </c>
    </row>
    <row r="9" spans="1:15" s="43" customFormat="1" ht="41.25" customHeight="1" x14ac:dyDescent="0.2">
      <c r="B9" s="138" t="s">
        <v>13</v>
      </c>
      <c r="C9" s="139">
        <v>6300.0776315789481</v>
      </c>
      <c r="D9" s="139">
        <v>4707.8500000000004</v>
      </c>
      <c r="E9" s="139">
        <v>13504.998684210526</v>
      </c>
      <c r="F9" s="140">
        <v>8685.8799999999992</v>
      </c>
      <c r="G9" s="139">
        <v>1140.26</v>
      </c>
      <c r="H9" s="139">
        <v>1033.7</v>
      </c>
      <c r="I9" s="139">
        <v>784.42</v>
      </c>
      <c r="J9" s="140">
        <v>576.75</v>
      </c>
      <c r="K9" s="139">
        <v>1199.05</v>
      </c>
      <c r="L9" s="139">
        <v>1259.4000000000001</v>
      </c>
      <c r="M9" s="141">
        <v>16.8</v>
      </c>
      <c r="N9" s="141">
        <v>16.89</v>
      </c>
    </row>
    <row r="10" spans="1:15" s="43" customFormat="1" ht="41.25" customHeight="1" x14ac:dyDescent="0.2">
      <c r="B10" s="138" t="s">
        <v>14</v>
      </c>
      <c r="C10" s="139">
        <v>5833.2168181818179</v>
      </c>
      <c r="D10" s="139">
        <v>4630.2700000000004</v>
      </c>
      <c r="E10" s="139">
        <v>12776.591363636364</v>
      </c>
      <c r="F10" s="140">
        <v>8911.7022727272742</v>
      </c>
      <c r="G10" s="139">
        <v>1088.77</v>
      </c>
      <c r="H10" s="139">
        <v>984.14</v>
      </c>
      <c r="I10" s="139">
        <v>726.77</v>
      </c>
      <c r="J10" s="140">
        <v>553.09</v>
      </c>
      <c r="K10" s="139">
        <v>1181.5</v>
      </c>
      <c r="L10" s="139">
        <v>1276.4000000000001</v>
      </c>
      <c r="M10" s="141">
        <v>16.100000000000001</v>
      </c>
      <c r="N10" s="141">
        <v>17.18</v>
      </c>
    </row>
    <row r="11" spans="1:15" s="43" customFormat="1" ht="47.25" customHeight="1" x14ac:dyDescent="0.2">
      <c r="B11" s="142" t="s">
        <v>112</v>
      </c>
      <c r="C11" s="143">
        <v>5456.2165217391303</v>
      </c>
      <c r="D11" s="139">
        <v>4855.357857142857</v>
      </c>
      <c r="E11" s="143">
        <v>11380.55</v>
      </c>
      <c r="F11" s="140">
        <v>10248.92738095238</v>
      </c>
      <c r="G11" s="143">
        <v>1014.09</v>
      </c>
      <c r="H11" s="139">
        <v>1085.76</v>
      </c>
      <c r="I11" s="143">
        <v>642.57000000000005</v>
      </c>
      <c r="J11" s="140">
        <v>646.14</v>
      </c>
      <c r="K11" s="143">
        <v>1130.04</v>
      </c>
      <c r="L11" s="139">
        <v>1337.33</v>
      </c>
      <c r="M11" s="144">
        <v>15.07</v>
      </c>
      <c r="N11" s="141">
        <v>19.920000000000002</v>
      </c>
    </row>
    <row r="12" spans="1:15" s="43" customFormat="1" ht="43.5" customHeight="1" x14ac:dyDescent="0.2">
      <c r="B12" s="142" t="s">
        <v>120</v>
      </c>
      <c r="C12" s="143">
        <v>5088.5600000000004</v>
      </c>
      <c r="D12" s="139">
        <v>4757.8172727272722</v>
      </c>
      <c r="E12" s="143">
        <v>10338.75</v>
      </c>
      <c r="F12" s="140">
        <v>10350.566818181818</v>
      </c>
      <c r="G12" s="143">
        <v>983.15</v>
      </c>
      <c r="H12" s="139">
        <v>1123.77</v>
      </c>
      <c r="I12" s="143">
        <v>595.4</v>
      </c>
      <c r="J12" s="140">
        <v>700.09</v>
      </c>
      <c r="K12" s="143">
        <v>1117.48</v>
      </c>
      <c r="L12" s="139">
        <v>1341.09</v>
      </c>
      <c r="M12" s="144">
        <v>14.94</v>
      </c>
      <c r="N12" s="141">
        <v>19.64</v>
      </c>
    </row>
    <row r="13" spans="1:15" s="43" customFormat="1" ht="42.75" customHeight="1" x14ac:dyDescent="0.2">
      <c r="B13" s="142" t="s">
        <v>126</v>
      </c>
      <c r="C13" s="143">
        <v>5207.3204545454546</v>
      </c>
      <c r="D13" s="143"/>
      <c r="E13" s="143">
        <v>9895.4599999999991</v>
      </c>
      <c r="F13" s="145"/>
      <c r="G13" s="143">
        <v>965.36</v>
      </c>
      <c r="H13" s="143"/>
      <c r="I13" s="143">
        <v>608.5</v>
      </c>
      <c r="J13" s="145"/>
      <c r="K13" s="143">
        <v>1124.53</v>
      </c>
      <c r="L13" s="143"/>
      <c r="M13" s="144">
        <v>14.79</v>
      </c>
      <c r="N13" s="144"/>
    </row>
    <row r="14" spans="1:15" s="43" customFormat="1" ht="51.75" customHeight="1" x14ac:dyDescent="0.2">
      <c r="B14" s="138" t="s">
        <v>127</v>
      </c>
      <c r="C14" s="139">
        <v>5221.8100000000004</v>
      </c>
      <c r="D14" s="139"/>
      <c r="E14" s="139">
        <v>10341.370000000001</v>
      </c>
      <c r="F14" s="139"/>
      <c r="G14" s="139">
        <v>977.09</v>
      </c>
      <c r="H14" s="139"/>
      <c r="I14" s="139">
        <v>691.5</v>
      </c>
      <c r="J14" s="139"/>
      <c r="K14" s="139">
        <v>1159.25</v>
      </c>
      <c r="L14" s="139"/>
      <c r="M14" s="141">
        <v>15.71</v>
      </c>
      <c r="N14" s="139"/>
    </row>
    <row r="15" spans="1:15" s="43" customFormat="1" ht="45" customHeight="1" x14ac:dyDescent="0.2">
      <c r="B15" s="138" t="s">
        <v>131</v>
      </c>
      <c r="C15" s="139">
        <v>4807.63</v>
      </c>
      <c r="D15" s="146"/>
      <c r="E15" s="139">
        <v>9228.57</v>
      </c>
      <c r="F15" s="147"/>
      <c r="G15" s="139">
        <v>883.52</v>
      </c>
      <c r="H15" s="146"/>
      <c r="I15" s="139">
        <v>574.04999999999995</v>
      </c>
      <c r="J15" s="147"/>
      <c r="K15" s="139">
        <v>1085.7</v>
      </c>
      <c r="L15" s="146"/>
      <c r="M15" s="141">
        <v>14.51</v>
      </c>
      <c r="N15" s="148"/>
    </row>
    <row r="16" spans="1:15" s="43" customFormat="1" ht="51.75" customHeight="1" thickBot="1" x14ac:dyDescent="0.25">
      <c r="B16" s="138" t="s">
        <v>132</v>
      </c>
      <c r="C16" s="139">
        <v>4628.5949999999993</v>
      </c>
      <c r="D16" s="139"/>
      <c r="E16" s="149">
        <v>8688.6914285714283</v>
      </c>
      <c r="F16" s="140"/>
      <c r="G16" s="139">
        <v>859.9</v>
      </c>
      <c r="H16" s="139"/>
      <c r="I16" s="149">
        <v>552.04999999999995</v>
      </c>
      <c r="J16" s="140"/>
      <c r="K16" s="139">
        <v>1068.1400000000001</v>
      </c>
      <c r="L16" s="139"/>
      <c r="M16" s="141">
        <v>14.05</v>
      </c>
      <c r="N16" s="141"/>
    </row>
    <row r="17" spans="2:14" s="43" customFormat="1" ht="49.5" customHeight="1" thickBot="1" x14ac:dyDescent="0.25">
      <c r="B17" s="150" t="s">
        <v>176</v>
      </c>
      <c r="C17" s="151">
        <f>AVERAGE(C5:C16)</f>
        <v>5501.1174483825671</v>
      </c>
      <c r="D17" s="151">
        <f>AVERAGE(D5:D16)</f>
        <v>4725.7681412337661</v>
      </c>
      <c r="E17" s="151">
        <f t="shared" ref="E17:I17" si="0">AVERAGE(E5:E16)</f>
        <v>11831.243948792435</v>
      </c>
      <c r="F17" s="151">
        <f>AVERAGE(F5:F16)</f>
        <v>9066.7477732683983</v>
      </c>
      <c r="G17" s="151">
        <f>AVERAGE(G5:G16)</f>
        <v>1053.4966666666667</v>
      </c>
      <c r="H17" s="151">
        <f>AVERAGE(H5:H16)</f>
        <v>995.51</v>
      </c>
      <c r="I17" s="151">
        <f t="shared" si="0"/>
        <v>691.68833333333339</v>
      </c>
      <c r="J17" s="151">
        <f>AVERAGE(J5:J16)</f>
        <v>577.90625</v>
      </c>
      <c r="K17" s="151">
        <f>AVERAGE(K5:K16)</f>
        <v>1160.1058333333333</v>
      </c>
      <c r="L17" s="151">
        <f>AVERAGE(L5:L16)</f>
        <v>1250.0137500000001</v>
      </c>
      <c r="M17" s="152">
        <f>AVERAGE(M5:M16)</f>
        <v>15.705833333333333</v>
      </c>
      <c r="N17" s="152">
        <f>AVERAGE(N5:N16)</f>
        <v>16.8</v>
      </c>
    </row>
    <row r="18" spans="2:14" ht="30" customHeight="1" x14ac:dyDescent="0.25"/>
    <row r="21" spans="2:14" x14ac:dyDescent="0.25">
      <c r="F21" s="53"/>
    </row>
    <row r="57" ht="42.75" customHeight="1" x14ac:dyDescent="0.25"/>
    <row r="96" spans="8:8" ht="26.25" x14ac:dyDescent="0.4">
      <c r="H96" s="102">
        <v>15</v>
      </c>
    </row>
    <row r="97" spans="8:8" ht="26.25" x14ac:dyDescent="0.4">
      <c r="H97" s="102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4" header="0.15748031496062992" footer="0.15748031496062992"/>
  <pageSetup paperSize="9" scale="40" fitToHeight="2" orientation="portrait" r:id="rId1"/>
  <headerFooter alignWithMargins="0"/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B2:J19"/>
  <sheetViews>
    <sheetView view="pageBreakPreview" zoomScale="96" zoomScaleNormal="85" zoomScaleSheetLayoutView="96" workbookViewId="0">
      <selection activeCell="A11" sqref="A11:S11"/>
    </sheetView>
  </sheetViews>
  <sheetFormatPr defaultColWidth="9.140625" defaultRowHeight="15.75" x14ac:dyDescent="0.25"/>
  <cols>
    <col min="1" max="4" width="9.140625" style="4"/>
    <col min="5" max="7" width="9.140625" style="13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 x14ac:dyDescent="0.25">
      <c r="B2" s="45"/>
      <c r="C2" s="12"/>
      <c r="D2" s="12"/>
      <c r="E2" s="12"/>
      <c r="F2" s="12"/>
      <c r="G2" s="12"/>
      <c r="H2" s="12"/>
      <c r="I2" s="12"/>
      <c r="J2" s="12"/>
    </row>
    <row r="3" spans="2:10" ht="15" x14ac:dyDescent="0.25">
      <c r="B3" s="83"/>
      <c r="C3" s="83"/>
      <c r="D3" s="83"/>
      <c r="E3" s="83"/>
      <c r="F3" s="83"/>
      <c r="G3" s="83"/>
      <c r="H3" s="83"/>
      <c r="I3" s="20"/>
      <c r="J3" s="20"/>
    </row>
    <row r="4" spans="2:10" ht="14.25" customHeight="1" x14ac:dyDescent="0.25">
      <c r="B4" s="84"/>
      <c r="C4" s="18"/>
      <c r="D4" s="18"/>
      <c r="E4" s="18"/>
      <c r="F4" s="18"/>
      <c r="G4" s="18"/>
      <c r="H4" s="18"/>
      <c r="I4" s="20"/>
      <c r="J4" s="20"/>
    </row>
    <row r="5" spans="2:10" ht="14.25" x14ac:dyDescent="0.2">
      <c r="B5" s="84"/>
      <c r="C5" s="19"/>
      <c r="D5" s="19"/>
      <c r="E5" s="19"/>
      <c r="F5" s="19"/>
      <c r="G5" s="19"/>
      <c r="H5" s="19"/>
      <c r="I5" s="19"/>
      <c r="J5" s="19"/>
    </row>
    <row r="6" spans="2:10" ht="14.25" x14ac:dyDescent="0.2">
      <c r="B6" s="84"/>
      <c r="C6" s="19"/>
      <c r="D6" s="19"/>
      <c r="E6" s="19"/>
      <c r="F6" s="19"/>
      <c r="G6" s="19"/>
      <c r="H6" s="19"/>
      <c r="I6" s="19"/>
      <c r="J6" s="19"/>
    </row>
    <row r="7" spans="2:10" ht="14.25" x14ac:dyDescent="0.2">
      <c r="B7" s="84"/>
      <c r="C7" s="19"/>
      <c r="D7" s="19"/>
      <c r="E7" s="19"/>
      <c r="F7" s="19"/>
      <c r="G7" s="19"/>
      <c r="H7" s="19"/>
      <c r="I7" s="19"/>
      <c r="J7" s="19"/>
    </row>
    <row r="8" spans="2:10" ht="14.25" x14ac:dyDescent="0.2">
      <c r="B8" s="84"/>
      <c r="C8" s="19"/>
      <c r="D8" s="19"/>
      <c r="E8" s="19"/>
      <c r="F8" s="19"/>
      <c r="G8" s="19"/>
      <c r="H8" s="19"/>
      <c r="I8" s="19"/>
      <c r="J8" s="19"/>
    </row>
    <row r="9" spans="2:10" ht="14.25" x14ac:dyDescent="0.2">
      <c r="B9" s="84"/>
      <c r="C9" s="19"/>
      <c r="D9" s="19"/>
      <c r="E9" s="19"/>
      <c r="F9" s="19"/>
      <c r="G9" s="19"/>
      <c r="H9" s="19"/>
      <c r="I9" s="19"/>
      <c r="J9" s="19"/>
    </row>
    <row r="10" spans="2:10" ht="14.25" x14ac:dyDescent="0.2">
      <c r="B10" s="84"/>
      <c r="C10" s="18"/>
      <c r="D10" s="18"/>
      <c r="E10" s="18"/>
      <c r="F10" s="18"/>
      <c r="G10" s="18"/>
      <c r="H10" s="19"/>
      <c r="I10" s="18"/>
      <c r="J10" s="18"/>
    </row>
    <row r="11" spans="2:10" ht="12.75" x14ac:dyDescent="0.2">
      <c r="B11" s="85"/>
      <c r="C11" s="12"/>
      <c r="D11" s="12"/>
      <c r="E11" s="12"/>
      <c r="F11" s="12"/>
      <c r="G11" s="12"/>
      <c r="H11" s="12"/>
      <c r="I11" s="12"/>
      <c r="J11" s="12"/>
    </row>
    <row r="12" spans="2:10" ht="12.75" x14ac:dyDescent="0.2">
      <c r="B12" s="86"/>
      <c r="C12" s="12"/>
      <c r="D12" s="12"/>
      <c r="E12" s="12"/>
      <c r="F12" s="12"/>
      <c r="G12" s="12"/>
      <c r="H12" s="12"/>
      <c r="I12" s="12"/>
      <c r="J12" s="12"/>
    </row>
    <row r="13" spans="2:10" ht="12.75" x14ac:dyDescent="0.2">
      <c r="B13" s="87"/>
      <c r="C13" s="12"/>
      <c r="D13" s="12"/>
      <c r="E13" s="12"/>
      <c r="F13" s="12"/>
      <c r="G13" s="12"/>
      <c r="H13" s="12"/>
      <c r="I13" s="12"/>
      <c r="J13" s="12"/>
    </row>
    <row r="14" spans="2:10" ht="12.75" x14ac:dyDescent="0.2">
      <c r="B14" s="12"/>
      <c r="C14" s="12"/>
      <c r="D14" s="12"/>
      <c r="E14" s="12"/>
      <c r="F14" s="12"/>
      <c r="G14" s="12"/>
      <c r="H14" s="12"/>
      <c r="I14" s="12"/>
      <c r="J14" s="12"/>
    </row>
    <row r="15" spans="2:10" ht="12.75" x14ac:dyDescent="0.2">
      <c r="B15" s="87"/>
      <c r="C15" s="12"/>
      <c r="D15" s="12"/>
      <c r="E15" s="12"/>
      <c r="F15" s="12"/>
      <c r="G15" s="12"/>
      <c r="H15" s="12"/>
      <c r="I15" s="12"/>
      <c r="J15" s="12"/>
    </row>
    <row r="16" spans="2:10" ht="12.75" x14ac:dyDescent="0.2">
      <c r="B16" s="87"/>
      <c r="C16" s="12"/>
      <c r="D16" s="12"/>
      <c r="E16" s="12"/>
      <c r="F16" s="12"/>
      <c r="G16" s="12"/>
      <c r="H16" s="12"/>
      <c r="I16" s="12"/>
      <c r="J16" s="12"/>
    </row>
    <row r="17" spans="2:10" ht="12.75" x14ac:dyDescent="0.2">
      <c r="B17" s="14"/>
      <c r="C17" s="12"/>
      <c r="D17" s="12"/>
      <c r="E17" s="12"/>
      <c r="F17" s="12"/>
      <c r="G17" s="12"/>
      <c r="H17" s="12"/>
      <c r="I17" s="12"/>
      <c r="J17" s="12"/>
    </row>
    <row r="18" spans="2:10" ht="12.75" x14ac:dyDescent="0.2">
      <c r="B18" s="14"/>
      <c r="C18" s="12"/>
      <c r="D18" s="12"/>
      <c r="E18" s="12"/>
      <c r="F18" s="12"/>
      <c r="G18" s="12"/>
      <c r="H18" s="12"/>
      <c r="I18" s="12"/>
      <c r="J18" s="12"/>
    </row>
    <row r="19" spans="2:10" ht="12.75" x14ac:dyDescent="0.2">
      <c r="B19" s="88"/>
      <c r="C19" s="11"/>
      <c r="D19" s="11"/>
      <c r="E19" s="11"/>
      <c r="F19" s="11"/>
      <c r="G19" s="11"/>
      <c r="H19" s="11"/>
      <c r="I19" s="11"/>
      <c r="J19" s="11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&amp;C16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92"/>
  <sheetViews>
    <sheetView view="pageBreakPreview" zoomScale="73" zoomScaleNormal="32" zoomScaleSheetLayoutView="73" workbookViewId="0">
      <pane ySplit="4" topLeftCell="A5" activePane="bottomLeft" state="frozen"/>
      <selection activeCell="A11" sqref="A11:S11"/>
      <selection pane="bottomLeft" activeCell="P67" sqref="P67"/>
    </sheetView>
  </sheetViews>
  <sheetFormatPr defaultRowHeight="15.75" x14ac:dyDescent="0.25"/>
  <cols>
    <col min="1" max="1" width="58.5703125" style="254" customWidth="1"/>
    <col min="2" max="2" width="14.28515625" style="254" customWidth="1"/>
    <col min="3" max="3" width="15.28515625" style="254" customWidth="1"/>
    <col min="4" max="4" width="16.7109375" style="255" customWidth="1"/>
    <col min="5" max="5" width="15" style="255" customWidth="1"/>
    <col min="6" max="6" width="22.5703125" style="255" customWidth="1"/>
    <col min="7" max="7" width="12.5703125" style="254" customWidth="1"/>
    <col min="8" max="16384" width="9.140625" style="254"/>
  </cols>
  <sheetData>
    <row r="1" spans="1:6" ht="22.5" x14ac:dyDescent="0.2">
      <c r="A1" s="880" t="s">
        <v>110</v>
      </c>
      <c r="B1" s="880"/>
      <c r="C1" s="880"/>
      <c r="D1" s="880"/>
      <c r="E1" s="880"/>
      <c r="F1" s="880"/>
    </row>
    <row r="2" spans="1:6" ht="23.25" thickBot="1" x14ac:dyDescent="0.25">
      <c r="A2" s="622"/>
      <c r="B2" s="622"/>
      <c r="C2" s="622"/>
      <c r="D2" s="622"/>
      <c r="E2" s="622"/>
      <c r="F2" s="622"/>
    </row>
    <row r="3" spans="1:6" ht="19.5" thickBot="1" x14ac:dyDescent="0.25">
      <c r="A3" s="768" t="s">
        <v>61</v>
      </c>
      <c r="B3" s="881" t="s">
        <v>36</v>
      </c>
      <c r="C3" s="933" t="s">
        <v>46</v>
      </c>
      <c r="D3" s="934"/>
      <c r="E3" s="935"/>
      <c r="F3" s="404" t="s">
        <v>47</v>
      </c>
    </row>
    <row r="4" spans="1:6" ht="28.5" customHeight="1" thickBot="1" x14ac:dyDescent="0.25">
      <c r="A4" s="882"/>
      <c r="B4" s="932"/>
      <c r="C4" s="405" t="s">
        <v>549</v>
      </c>
      <c r="D4" s="406" t="s">
        <v>550</v>
      </c>
      <c r="E4" s="624" t="s">
        <v>53</v>
      </c>
      <c r="F4" s="407" t="s">
        <v>550</v>
      </c>
    </row>
    <row r="5" spans="1:6" ht="23.25" customHeight="1" x14ac:dyDescent="0.3">
      <c r="A5" s="408" t="s">
        <v>33</v>
      </c>
      <c r="B5" s="409"/>
      <c r="C5" s="706"/>
      <c r="D5" s="706"/>
      <c r="E5" s="706"/>
      <c r="F5" s="706"/>
    </row>
    <row r="6" spans="1:6" ht="21.75" customHeight="1" x14ac:dyDescent="0.25">
      <c r="A6" s="419" t="s">
        <v>65</v>
      </c>
      <c r="B6" s="8" t="s">
        <v>41</v>
      </c>
      <c r="C6" s="706">
        <v>46.4</v>
      </c>
      <c r="D6" s="706">
        <v>45.7</v>
      </c>
      <c r="E6" s="706">
        <f>D6/C6*100</f>
        <v>98.49137931034484</v>
      </c>
      <c r="F6" s="706">
        <v>46.11</v>
      </c>
    </row>
    <row r="7" spans="1:6" ht="21.75" customHeight="1" x14ac:dyDescent="0.25">
      <c r="A7" s="419" t="s">
        <v>288</v>
      </c>
      <c r="B7" s="8" t="s">
        <v>41</v>
      </c>
      <c r="C7" s="706">
        <v>88.1</v>
      </c>
      <c r="D7" s="706">
        <v>90.1</v>
      </c>
      <c r="E7" s="706">
        <f t="shared" ref="E7:E33" si="0">D7/C7*100</f>
        <v>102.27014755959138</v>
      </c>
      <c r="F7" s="706">
        <v>73.760000000000005</v>
      </c>
    </row>
    <row r="8" spans="1:6" ht="21.75" customHeight="1" x14ac:dyDescent="0.25">
      <c r="A8" s="419" t="s">
        <v>224</v>
      </c>
      <c r="B8" s="8" t="s">
        <v>41</v>
      </c>
      <c r="C8" s="706">
        <v>86.7</v>
      </c>
      <c r="D8" s="706">
        <v>89.1</v>
      </c>
      <c r="E8" s="706">
        <f>D8/C8*100</f>
        <v>102.76816608996539</v>
      </c>
      <c r="F8" s="706">
        <v>74.760000000000005</v>
      </c>
    </row>
    <row r="9" spans="1:6" ht="21.75" customHeight="1" x14ac:dyDescent="0.25">
      <c r="A9" s="419" t="s">
        <v>66</v>
      </c>
      <c r="B9" s="8" t="s">
        <v>41</v>
      </c>
      <c r="C9" s="706">
        <v>104.8</v>
      </c>
      <c r="D9" s="706">
        <v>108</v>
      </c>
      <c r="E9" s="706">
        <f t="shared" si="0"/>
        <v>103.05343511450383</v>
      </c>
      <c r="F9" s="706">
        <v>108.89</v>
      </c>
    </row>
    <row r="10" spans="1:6" ht="21.75" customHeight="1" x14ac:dyDescent="0.25">
      <c r="A10" s="419" t="s">
        <v>289</v>
      </c>
      <c r="B10" s="8" t="s">
        <v>41</v>
      </c>
      <c r="C10" s="706">
        <v>98.2</v>
      </c>
      <c r="D10" s="706">
        <v>112.6</v>
      </c>
      <c r="E10" s="706">
        <f t="shared" si="0"/>
        <v>114.66395112016292</v>
      </c>
      <c r="F10" s="706">
        <v>108.57</v>
      </c>
    </row>
    <row r="11" spans="1:6" ht="21.75" customHeight="1" x14ac:dyDescent="0.25">
      <c r="A11" s="419" t="s">
        <v>67</v>
      </c>
      <c r="B11" s="8" t="s">
        <v>41</v>
      </c>
      <c r="C11" s="706">
        <v>101.5</v>
      </c>
      <c r="D11" s="706">
        <v>119.5</v>
      </c>
      <c r="E11" s="706">
        <f t="shared" si="0"/>
        <v>117.73399014778325</v>
      </c>
      <c r="F11" s="706">
        <v>122.28</v>
      </c>
    </row>
    <row r="12" spans="1:6" ht="21.75" customHeight="1" x14ac:dyDescent="0.25">
      <c r="A12" s="419" t="s">
        <v>68</v>
      </c>
      <c r="B12" s="8" t="s">
        <v>41</v>
      </c>
      <c r="C12" s="706">
        <v>48.7</v>
      </c>
      <c r="D12" s="706">
        <v>48.1</v>
      </c>
      <c r="E12" s="706">
        <f t="shared" si="0"/>
        <v>98.76796714579055</v>
      </c>
      <c r="F12" s="706">
        <v>44.5</v>
      </c>
    </row>
    <row r="13" spans="1:6" ht="21.75" customHeight="1" x14ac:dyDescent="0.25">
      <c r="A13" s="419" t="s">
        <v>298</v>
      </c>
      <c r="B13" s="8" t="s">
        <v>41</v>
      </c>
      <c r="C13" s="706">
        <v>58.6</v>
      </c>
      <c r="D13" s="706">
        <v>54.1</v>
      </c>
      <c r="E13" s="706">
        <f t="shared" si="0"/>
        <v>92.320819112627987</v>
      </c>
      <c r="F13" s="706">
        <v>50.43</v>
      </c>
    </row>
    <row r="14" spans="1:6" ht="21.75" customHeight="1" x14ac:dyDescent="0.25">
      <c r="A14" s="419" t="s">
        <v>69</v>
      </c>
      <c r="B14" s="8" t="s">
        <v>41</v>
      </c>
      <c r="C14" s="706">
        <v>50.9</v>
      </c>
      <c r="D14" s="706">
        <v>46.2</v>
      </c>
      <c r="E14" s="706">
        <f t="shared" si="0"/>
        <v>90.766208251473486</v>
      </c>
      <c r="F14" s="706">
        <v>56.29</v>
      </c>
    </row>
    <row r="15" spans="1:6" ht="21.75" customHeight="1" x14ac:dyDescent="0.25">
      <c r="A15" s="419" t="s">
        <v>290</v>
      </c>
      <c r="B15" s="8" t="s">
        <v>41</v>
      </c>
      <c r="C15" s="706">
        <v>68.7</v>
      </c>
      <c r="D15" s="706">
        <v>76.099999999999994</v>
      </c>
      <c r="E15" s="706">
        <f t="shared" si="0"/>
        <v>110.77147016011644</v>
      </c>
      <c r="F15" s="706">
        <v>80</v>
      </c>
    </row>
    <row r="16" spans="1:6" ht="21.75" customHeight="1" x14ac:dyDescent="0.25">
      <c r="A16" s="419" t="s">
        <v>291</v>
      </c>
      <c r="B16" s="8" t="s">
        <v>41</v>
      </c>
      <c r="C16" s="706">
        <v>96.8</v>
      </c>
      <c r="D16" s="706">
        <v>88.8</v>
      </c>
      <c r="E16" s="706">
        <f t="shared" si="0"/>
        <v>91.735537190082638</v>
      </c>
      <c r="F16" s="706">
        <v>88.78</v>
      </c>
    </row>
    <row r="17" spans="1:6" ht="21.75" customHeight="1" x14ac:dyDescent="0.25">
      <c r="A17" s="419" t="s">
        <v>292</v>
      </c>
      <c r="B17" s="8" t="s">
        <v>41</v>
      </c>
      <c r="C17" s="706">
        <v>155.5</v>
      </c>
      <c r="D17" s="706">
        <v>155.1</v>
      </c>
      <c r="E17" s="706">
        <f t="shared" si="0"/>
        <v>99.742765273311889</v>
      </c>
      <c r="F17" s="706">
        <v>172.42</v>
      </c>
    </row>
    <row r="18" spans="1:6" ht="21.75" customHeight="1" x14ac:dyDescent="0.25">
      <c r="A18" s="419" t="s">
        <v>293</v>
      </c>
      <c r="B18" s="8" t="s">
        <v>41</v>
      </c>
      <c r="C18" s="706">
        <v>195.9</v>
      </c>
      <c r="D18" s="706">
        <v>191.6</v>
      </c>
      <c r="E18" s="706">
        <f t="shared" si="0"/>
        <v>97.805002552322605</v>
      </c>
      <c r="F18" s="706">
        <v>196.43</v>
      </c>
    </row>
    <row r="19" spans="1:6" ht="21.75" customHeight="1" x14ac:dyDescent="0.25">
      <c r="A19" s="419" t="s">
        <v>294</v>
      </c>
      <c r="B19" s="8" t="s">
        <v>41</v>
      </c>
      <c r="C19" s="706">
        <v>114.1</v>
      </c>
      <c r="D19" s="706">
        <v>131.30000000000001</v>
      </c>
      <c r="E19" s="706">
        <f t="shared" si="0"/>
        <v>115.07449605609116</v>
      </c>
      <c r="F19" s="706">
        <v>137.66999999999999</v>
      </c>
    </row>
    <row r="20" spans="1:6" ht="21.75" customHeight="1" x14ac:dyDescent="0.25">
      <c r="A20" s="419" t="s">
        <v>295</v>
      </c>
      <c r="B20" s="8" t="s">
        <v>41</v>
      </c>
      <c r="C20" s="706">
        <v>152.9</v>
      </c>
      <c r="D20" s="706">
        <v>124.2</v>
      </c>
      <c r="E20" s="706">
        <f t="shared" si="0"/>
        <v>81.229561805101369</v>
      </c>
      <c r="F20" s="706">
        <v>141</v>
      </c>
    </row>
    <row r="21" spans="1:6" ht="21.75" customHeight="1" x14ac:dyDescent="0.25">
      <c r="A21" s="419" t="s">
        <v>70</v>
      </c>
      <c r="B21" s="8" t="s">
        <v>41</v>
      </c>
      <c r="C21" s="706">
        <v>453.6</v>
      </c>
      <c r="D21" s="706">
        <v>441.6</v>
      </c>
      <c r="E21" s="706">
        <f t="shared" si="0"/>
        <v>97.354497354497354</v>
      </c>
      <c r="F21" s="706">
        <v>498.54</v>
      </c>
    </row>
    <row r="22" spans="1:6" ht="21.75" customHeight="1" x14ac:dyDescent="0.25">
      <c r="A22" s="419" t="s">
        <v>71</v>
      </c>
      <c r="B22" s="8" t="s">
        <v>41</v>
      </c>
      <c r="C22" s="706">
        <v>363</v>
      </c>
      <c r="D22" s="706">
        <v>344.3</v>
      </c>
      <c r="E22" s="706">
        <f t="shared" si="0"/>
        <v>94.848484848484844</v>
      </c>
      <c r="F22" s="706">
        <v>361.71</v>
      </c>
    </row>
    <row r="23" spans="1:6" ht="21.75" customHeight="1" x14ac:dyDescent="0.25">
      <c r="A23" s="419" t="s">
        <v>72</v>
      </c>
      <c r="B23" s="8" t="s">
        <v>41</v>
      </c>
      <c r="C23" s="706">
        <v>311.60000000000002</v>
      </c>
      <c r="D23" s="706">
        <v>274.7</v>
      </c>
      <c r="E23" s="706">
        <f t="shared" si="0"/>
        <v>88.157894736842096</v>
      </c>
      <c r="F23" s="706">
        <v>305.3</v>
      </c>
    </row>
    <row r="24" spans="1:6" ht="21.75" customHeight="1" x14ac:dyDescent="0.25">
      <c r="A24" s="419" t="s">
        <v>73</v>
      </c>
      <c r="B24" s="8" t="s">
        <v>41</v>
      </c>
      <c r="C24" s="706">
        <v>348.1</v>
      </c>
      <c r="D24" s="706">
        <v>299.39999999999998</v>
      </c>
      <c r="E24" s="706">
        <f t="shared" si="0"/>
        <v>86.009767308244747</v>
      </c>
      <c r="F24" s="706">
        <v>362.81</v>
      </c>
    </row>
    <row r="25" spans="1:6" ht="21.75" customHeight="1" x14ac:dyDescent="0.25">
      <c r="A25" s="419" t="s">
        <v>296</v>
      </c>
      <c r="B25" s="8" t="s">
        <v>41</v>
      </c>
      <c r="C25" s="706">
        <v>170</v>
      </c>
      <c r="D25" s="706">
        <v>167.6</v>
      </c>
      <c r="E25" s="706">
        <f t="shared" si="0"/>
        <v>98.588235294117638</v>
      </c>
      <c r="F25" s="706">
        <v>181</v>
      </c>
    </row>
    <row r="26" spans="1:6" ht="21.75" customHeight="1" x14ac:dyDescent="0.25">
      <c r="A26" s="419" t="s">
        <v>74</v>
      </c>
      <c r="B26" s="8" t="s">
        <v>44</v>
      </c>
      <c r="C26" s="706">
        <v>49.3</v>
      </c>
      <c r="D26" s="706">
        <v>50.6</v>
      </c>
      <c r="E26" s="706">
        <f t="shared" si="0"/>
        <v>102.63691683569979</v>
      </c>
      <c r="F26" s="706">
        <v>51.99</v>
      </c>
    </row>
    <row r="27" spans="1:6" ht="21.75" customHeight="1" x14ac:dyDescent="0.25">
      <c r="A27" s="419" t="s">
        <v>297</v>
      </c>
      <c r="B27" s="8" t="s">
        <v>42</v>
      </c>
      <c r="C27" s="706">
        <v>70.400000000000006</v>
      </c>
      <c r="D27" s="706">
        <v>72.5</v>
      </c>
      <c r="E27" s="706">
        <f t="shared" si="0"/>
        <v>102.98295454545455</v>
      </c>
      <c r="F27" s="706">
        <v>74.260000000000005</v>
      </c>
    </row>
    <row r="28" spans="1:6" ht="21.75" customHeight="1" x14ac:dyDescent="0.25">
      <c r="A28" s="419" t="s">
        <v>75</v>
      </c>
      <c r="B28" s="8" t="s">
        <v>42</v>
      </c>
      <c r="C28" s="706">
        <v>87.4</v>
      </c>
      <c r="D28" s="706">
        <v>92.7</v>
      </c>
      <c r="E28" s="706">
        <f t="shared" si="0"/>
        <v>106.06407322654461</v>
      </c>
      <c r="F28" s="706">
        <v>100.49</v>
      </c>
    </row>
    <row r="29" spans="1:6" ht="21.75" customHeight="1" x14ac:dyDescent="0.25">
      <c r="A29" s="419" t="s">
        <v>76</v>
      </c>
      <c r="B29" s="8" t="s">
        <v>43</v>
      </c>
      <c r="C29" s="706">
        <v>332.6</v>
      </c>
      <c r="D29" s="706">
        <v>373</v>
      </c>
      <c r="E29" s="706">
        <f t="shared" si="0"/>
        <v>112.14672279013828</v>
      </c>
      <c r="F29" s="706">
        <v>380.57</v>
      </c>
    </row>
    <row r="30" spans="1:6" ht="21.75" customHeight="1" x14ac:dyDescent="0.25">
      <c r="A30" s="419" t="s">
        <v>77</v>
      </c>
      <c r="B30" s="8" t="s">
        <v>43</v>
      </c>
      <c r="C30" s="706">
        <v>424.9</v>
      </c>
      <c r="D30" s="706">
        <v>428.5</v>
      </c>
      <c r="E30" s="706">
        <f t="shared" si="0"/>
        <v>100.84725817839492</v>
      </c>
      <c r="F30" s="706">
        <v>510.47</v>
      </c>
    </row>
    <row r="31" spans="1:6" ht="21.75" customHeight="1" x14ac:dyDescent="0.25">
      <c r="A31" s="419" t="s">
        <v>78</v>
      </c>
      <c r="B31" s="8" t="s">
        <v>43</v>
      </c>
      <c r="C31" s="706">
        <v>479.7</v>
      </c>
      <c r="D31" s="706">
        <v>481.1</v>
      </c>
      <c r="E31" s="706">
        <f t="shared" si="0"/>
        <v>100.29184907233687</v>
      </c>
      <c r="F31" s="706">
        <v>430.94</v>
      </c>
    </row>
    <row r="32" spans="1:6" ht="21.75" customHeight="1" x14ac:dyDescent="0.25">
      <c r="A32" s="419" t="s">
        <v>79</v>
      </c>
      <c r="B32" s="8" t="s">
        <v>43</v>
      </c>
      <c r="C32" s="706">
        <v>104.5</v>
      </c>
      <c r="D32" s="706">
        <v>130.9</v>
      </c>
      <c r="E32" s="706">
        <f t="shared" si="0"/>
        <v>125.26315789473685</v>
      </c>
      <c r="F32" s="706">
        <v>118.56</v>
      </c>
    </row>
    <row r="33" spans="1:6" ht="21.75" customHeight="1" x14ac:dyDescent="0.25">
      <c r="A33" s="419" t="s">
        <v>80</v>
      </c>
      <c r="B33" s="8" t="s">
        <v>42</v>
      </c>
      <c r="C33" s="706">
        <v>131.4</v>
      </c>
      <c r="D33" s="706">
        <v>144.4</v>
      </c>
      <c r="E33" s="706">
        <f t="shared" si="0"/>
        <v>109.89345509893455</v>
      </c>
      <c r="F33" s="706">
        <v>125.76</v>
      </c>
    </row>
    <row r="34" spans="1:6" ht="21.75" customHeight="1" thickBot="1" x14ac:dyDescent="0.3">
      <c r="A34" s="129" t="s">
        <v>81</v>
      </c>
      <c r="B34" s="8" t="s">
        <v>42</v>
      </c>
      <c r="C34" s="706">
        <v>642.1</v>
      </c>
      <c r="D34" s="706">
        <v>666.2</v>
      </c>
      <c r="E34" s="706">
        <f t="shared" ref="E34" si="1">D34/C34*100</f>
        <v>103.75330945335617</v>
      </c>
      <c r="F34" s="706">
        <v>751.62</v>
      </c>
    </row>
    <row r="35" spans="1:6" ht="27" customHeight="1" thickBot="1" x14ac:dyDescent="0.25">
      <c r="A35" s="410" t="s">
        <v>40</v>
      </c>
      <c r="B35" s="411"/>
      <c r="C35" s="260"/>
      <c r="D35" s="412"/>
      <c r="E35" s="260"/>
      <c r="F35" s="260"/>
    </row>
    <row r="36" spans="1:6" s="16" customFormat="1" ht="21.75" customHeight="1" x14ac:dyDescent="0.25">
      <c r="A36" s="420" t="s">
        <v>82</v>
      </c>
      <c r="B36" s="421" t="s">
        <v>29</v>
      </c>
      <c r="C36" s="706">
        <v>800</v>
      </c>
      <c r="D36" s="706">
        <v>900</v>
      </c>
      <c r="E36" s="706">
        <f>D36/C36*100</f>
        <v>112.5</v>
      </c>
      <c r="F36" s="706">
        <v>380</v>
      </c>
    </row>
    <row r="37" spans="1:6" s="16" customFormat="1" ht="21.75" customHeight="1" x14ac:dyDescent="0.25">
      <c r="A37" s="420" t="s">
        <v>83</v>
      </c>
      <c r="B37" s="421" t="s">
        <v>29</v>
      </c>
      <c r="C37" s="706">
        <v>838.9</v>
      </c>
      <c r="D37" s="706">
        <v>833.33333333333337</v>
      </c>
      <c r="E37" s="706">
        <f>D37/C37*100</f>
        <v>99.336432630031396</v>
      </c>
      <c r="F37" s="706">
        <v>500</v>
      </c>
    </row>
    <row r="38" spans="1:6" s="16" customFormat="1" ht="21.75" customHeight="1" x14ac:dyDescent="0.25">
      <c r="A38" s="420" t="s">
        <v>84</v>
      </c>
      <c r="B38" s="421" t="s">
        <v>29</v>
      </c>
      <c r="C38" s="706">
        <v>583.29999999999995</v>
      </c>
      <c r="D38" s="706">
        <v>572.22222222222217</v>
      </c>
      <c r="E38" s="706">
        <f t="shared" ref="E38:E46" si="2">D38/C38*100</f>
        <v>98.100843857744252</v>
      </c>
      <c r="F38" s="706">
        <v>450</v>
      </c>
    </row>
    <row r="39" spans="1:6" s="16" customFormat="1" ht="16.5" x14ac:dyDescent="0.25">
      <c r="A39" s="420" t="s">
        <v>85</v>
      </c>
      <c r="B39" s="421" t="s">
        <v>29</v>
      </c>
      <c r="C39" s="706">
        <v>3000</v>
      </c>
      <c r="D39" s="706">
        <v>3000</v>
      </c>
      <c r="E39" s="706">
        <f t="shared" si="2"/>
        <v>100</v>
      </c>
      <c r="F39" s="706">
        <v>2000</v>
      </c>
    </row>
    <row r="40" spans="1:6" s="16" customFormat="1" ht="16.5" x14ac:dyDescent="0.25">
      <c r="A40" s="420" t="s">
        <v>86</v>
      </c>
      <c r="B40" s="421" t="s">
        <v>29</v>
      </c>
      <c r="C40" s="706">
        <v>3250</v>
      </c>
      <c r="D40" s="706">
        <v>3250</v>
      </c>
      <c r="E40" s="706">
        <f t="shared" si="2"/>
        <v>100</v>
      </c>
      <c r="F40" s="706">
        <v>2500</v>
      </c>
    </row>
    <row r="41" spans="1:6" s="16" customFormat="1" ht="33" x14ac:dyDescent="0.25">
      <c r="A41" s="420" t="s">
        <v>299</v>
      </c>
      <c r="B41" s="421" t="s">
        <v>29</v>
      </c>
      <c r="C41" s="706">
        <v>425</v>
      </c>
      <c r="D41" s="706">
        <v>433.33333333333331</v>
      </c>
      <c r="E41" s="706">
        <f t="shared" si="2"/>
        <v>101.96078431372548</v>
      </c>
      <c r="F41" s="706">
        <v>400</v>
      </c>
    </row>
    <row r="42" spans="1:6" s="16" customFormat="1" ht="33" x14ac:dyDescent="0.25">
      <c r="A42" s="420" t="s">
        <v>87</v>
      </c>
      <c r="B42" s="421" t="s">
        <v>29</v>
      </c>
      <c r="C42" s="706">
        <v>416.7</v>
      </c>
      <c r="D42" s="706">
        <v>441.66666666666669</v>
      </c>
      <c r="E42" s="706">
        <f t="shared" si="2"/>
        <v>105.99152067834574</v>
      </c>
      <c r="F42" s="706">
        <v>425</v>
      </c>
    </row>
    <row r="43" spans="1:6" s="16" customFormat="1" ht="16.5" x14ac:dyDescent="0.25">
      <c r="A43" s="420" t="s">
        <v>88</v>
      </c>
      <c r="B43" s="421" t="s">
        <v>29</v>
      </c>
      <c r="C43" s="706">
        <v>1150</v>
      </c>
      <c r="D43" s="706">
        <v>1150</v>
      </c>
      <c r="E43" s="706">
        <f t="shared" si="2"/>
        <v>100</v>
      </c>
      <c r="F43" s="706" t="s">
        <v>105</v>
      </c>
    </row>
    <row r="44" spans="1:6" s="16" customFormat="1" ht="33" x14ac:dyDescent="0.25">
      <c r="A44" s="420" t="s">
        <v>278</v>
      </c>
      <c r="B44" s="421" t="s">
        <v>29</v>
      </c>
      <c r="C44" s="706">
        <v>5233.3999999999996</v>
      </c>
      <c r="D44" s="706">
        <v>5233.3999999999996</v>
      </c>
      <c r="E44" s="706">
        <f t="shared" si="2"/>
        <v>100</v>
      </c>
      <c r="F44" s="706" t="s">
        <v>105</v>
      </c>
    </row>
    <row r="45" spans="1:6" s="16" customFormat="1" ht="33" customHeight="1" x14ac:dyDescent="0.25">
      <c r="A45" s="420" t="s">
        <v>279</v>
      </c>
      <c r="B45" s="421" t="s">
        <v>29</v>
      </c>
      <c r="C45" s="706">
        <v>8500</v>
      </c>
      <c r="D45" s="706">
        <v>4000</v>
      </c>
      <c r="E45" s="706">
        <f t="shared" si="2"/>
        <v>47.058823529411761</v>
      </c>
      <c r="F45" s="706">
        <v>4000</v>
      </c>
    </row>
    <row r="46" spans="1:6" s="16" customFormat="1" ht="18" customHeight="1" x14ac:dyDescent="0.25">
      <c r="A46" s="422" t="s">
        <v>89</v>
      </c>
      <c r="B46" s="421" t="s">
        <v>29</v>
      </c>
      <c r="C46" s="706">
        <v>200</v>
      </c>
      <c r="D46" s="706">
        <v>250</v>
      </c>
      <c r="E46" s="706">
        <f t="shared" si="2"/>
        <v>125</v>
      </c>
      <c r="F46" s="706">
        <v>116</v>
      </c>
    </row>
    <row r="47" spans="1:6" s="16" customFormat="1" ht="17.25" thickBot="1" x14ac:dyDescent="0.3">
      <c r="A47" s="423" t="s">
        <v>160</v>
      </c>
      <c r="B47" s="424" t="s">
        <v>29</v>
      </c>
      <c r="C47" s="706">
        <v>300</v>
      </c>
      <c r="D47" s="706">
        <v>358.3</v>
      </c>
      <c r="E47" s="706">
        <f>D47/C47*100</f>
        <v>119.43333333333335</v>
      </c>
      <c r="F47" s="706">
        <v>325</v>
      </c>
    </row>
    <row r="48" spans="1:6" ht="27" customHeight="1" thickBot="1" x14ac:dyDescent="0.25">
      <c r="A48" s="425" t="s">
        <v>64</v>
      </c>
      <c r="B48" s="411" t="s">
        <v>29</v>
      </c>
      <c r="C48" s="260">
        <v>368</v>
      </c>
      <c r="D48" s="413">
        <v>368</v>
      </c>
      <c r="E48" s="130">
        <f t="shared" ref="E48:E58" si="3">D48/C48*100</f>
        <v>100</v>
      </c>
      <c r="F48" s="715">
        <v>373.5</v>
      </c>
    </row>
    <row r="49" spans="1:6" ht="53.25" customHeight="1" thickBot="1" x14ac:dyDescent="0.3">
      <c r="A49" s="426" t="s">
        <v>430</v>
      </c>
      <c r="B49" s="411" t="s">
        <v>29</v>
      </c>
      <c r="C49" s="260">
        <v>5.8</v>
      </c>
      <c r="D49" s="412">
        <v>5.8</v>
      </c>
      <c r="E49" s="267">
        <f t="shared" si="3"/>
        <v>100</v>
      </c>
      <c r="F49" s="260">
        <v>5.8</v>
      </c>
    </row>
    <row r="50" spans="1:6" ht="56.25" customHeight="1" thickBot="1" x14ac:dyDescent="0.25">
      <c r="A50" s="427" t="s">
        <v>431</v>
      </c>
      <c r="B50" s="411" t="s">
        <v>29</v>
      </c>
      <c r="C50" s="260">
        <v>7.6</v>
      </c>
      <c r="D50" s="412">
        <v>7.6</v>
      </c>
      <c r="E50" s="267">
        <f t="shared" si="3"/>
        <v>100</v>
      </c>
      <c r="F50" s="260">
        <v>7.6</v>
      </c>
    </row>
    <row r="51" spans="1:6" ht="24.75" customHeight="1" thickBot="1" x14ac:dyDescent="0.25">
      <c r="A51" s="427" t="s">
        <v>90</v>
      </c>
      <c r="B51" s="411" t="s">
        <v>29</v>
      </c>
      <c r="C51" s="260">
        <v>96</v>
      </c>
      <c r="D51" s="412">
        <v>102.7</v>
      </c>
      <c r="E51" s="267">
        <f t="shared" si="3"/>
        <v>106.97916666666667</v>
      </c>
      <c r="F51" s="260">
        <v>102.7</v>
      </c>
    </row>
    <row r="52" spans="1:6" ht="36.75" customHeight="1" thickBot="1" x14ac:dyDescent="0.3">
      <c r="A52" s="428" t="s">
        <v>91</v>
      </c>
      <c r="B52" s="411" t="s">
        <v>29</v>
      </c>
      <c r="C52" s="260">
        <v>4862.58</v>
      </c>
      <c r="D52" s="414">
        <v>5258</v>
      </c>
      <c r="E52" s="267">
        <f t="shared" si="3"/>
        <v>108.13189705876304</v>
      </c>
      <c r="F52" s="260" t="s">
        <v>105</v>
      </c>
    </row>
    <row r="53" spans="1:6" ht="35.25" customHeight="1" thickBot="1" x14ac:dyDescent="0.25">
      <c r="A53" s="427" t="s">
        <v>92</v>
      </c>
      <c r="B53" s="411" t="s">
        <v>29</v>
      </c>
      <c r="C53" s="260">
        <v>2971.67</v>
      </c>
      <c r="D53" s="412">
        <v>3322</v>
      </c>
      <c r="E53" s="267">
        <f t="shared" si="3"/>
        <v>111.78899406730895</v>
      </c>
      <c r="F53" s="418" t="s">
        <v>105</v>
      </c>
    </row>
    <row r="54" spans="1:6" ht="50.25" customHeight="1" thickBot="1" x14ac:dyDescent="0.25">
      <c r="A54" s="427" t="s">
        <v>139</v>
      </c>
      <c r="B54" s="411" t="s">
        <v>29</v>
      </c>
      <c r="C54" s="634" t="s">
        <v>105</v>
      </c>
      <c r="D54" s="415" t="s">
        <v>105</v>
      </c>
      <c r="E54" s="267" t="s">
        <v>105</v>
      </c>
      <c r="F54" s="260" t="s">
        <v>105</v>
      </c>
    </row>
    <row r="55" spans="1:6" ht="23.25" hidden="1" customHeight="1" thickBot="1" x14ac:dyDescent="0.25">
      <c r="A55" s="936" t="s">
        <v>147</v>
      </c>
      <c r="B55" s="633" t="s">
        <v>107</v>
      </c>
      <c r="C55" s="720">
        <v>5500</v>
      </c>
      <c r="D55" s="721">
        <v>9825</v>
      </c>
      <c r="E55" s="719">
        <f t="shared" si="3"/>
        <v>178.63636363636363</v>
      </c>
      <c r="F55" s="632" t="s">
        <v>105</v>
      </c>
    </row>
    <row r="56" spans="1:6" ht="21.75" hidden="1" customHeight="1" thickBot="1" x14ac:dyDescent="0.25">
      <c r="A56" s="937"/>
      <c r="B56" s="633" t="s">
        <v>108</v>
      </c>
      <c r="C56" s="720">
        <v>28000</v>
      </c>
      <c r="D56" s="721">
        <v>28000</v>
      </c>
      <c r="E56" s="719">
        <f t="shared" si="3"/>
        <v>100</v>
      </c>
      <c r="F56" s="632" t="s">
        <v>105</v>
      </c>
    </row>
    <row r="57" spans="1:6" ht="23.25" hidden="1" customHeight="1" thickBot="1" x14ac:dyDescent="0.25">
      <c r="A57" s="936" t="s">
        <v>148</v>
      </c>
      <c r="B57" s="633" t="s">
        <v>107</v>
      </c>
      <c r="C57" s="720">
        <v>6090</v>
      </c>
      <c r="D57" s="721">
        <v>9440</v>
      </c>
      <c r="E57" s="719">
        <f t="shared" si="3"/>
        <v>155.00821018062399</v>
      </c>
      <c r="F57" s="632" t="s">
        <v>105</v>
      </c>
    </row>
    <row r="58" spans="1:6" ht="21.75" hidden="1" customHeight="1" thickBot="1" x14ac:dyDescent="0.25">
      <c r="A58" s="937"/>
      <c r="B58" s="633" t="s">
        <v>108</v>
      </c>
      <c r="C58" s="720">
        <v>75050</v>
      </c>
      <c r="D58" s="721">
        <v>50000</v>
      </c>
      <c r="E58" s="719">
        <f t="shared" si="3"/>
        <v>66.622251832111928</v>
      </c>
      <c r="F58" s="632" t="s">
        <v>105</v>
      </c>
    </row>
    <row r="59" spans="1:6" s="708" customFormat="1" ht="39.75" customHeight="1" thickBot="1" x14ac:dyDescent="0.25">
      <c r="A59" s="416" t="s">
        <v>582</v>
      </c>
      <c r="B59" s="417"/>
      <c r="C59" s="260"/>
      <c r="D59" s="412"/>
      <c r="E59" s="414"/>
      <c r="F59" s="260"/>
    </row>
    <row r="60" spans="1:6" ht="33" x14ac:dyDescent="0.2">
      <c r="A60" s="429" t="s">
        <v>285</v>
      </c>
      <c r="B60" s="430" t="s">
        <v>48</v>
      </c>
      <c r="C60" s="431">
        <v>54.78</v>
      </c>
      <c r="D60" s="442">
        <v>58.91</v>
      </c>
      <c r="E60" s="1">
        <f>D60/C60*100</f>
        <v>107.53924790069367</v>
      </c>
      <c r="F60" s="261">
        <v>71.290000000000006</v>
      </c>
    </row>
    <row r="61" spans="1:6" ht="24" customHeight="1" x14ac:dyDescent="0.2">
      <c r="A61" s="121" t="s">
        <v>212</v>
      </c>
      <c r="B61" s="430" t="s">
        <v>49</v>
      </c>
      <c r="C61" s="432">
        <v>1.45</v>
      </c>
      <c r="D61" s="443">
        <v>1.58</v>
      </c>
      <c r="E61" s="1">
        <f t="shared" ref="E61:E64" si="4">D61/C61*100</f>
        <v>108.96551724137933</v>
      </c>
      <c r="F61" s="261">
        <v>1.58</v>
      </c>
    </row>
    <row r="62" spans="1:6" ht="24" customHeight="1" x14ac:dyDescent="0.2">
      <c r="A62" s="121" t="s">
        <v>93</v>
      </c>
      <c r="B62" s="430" t="s">
        <v>140</v>
      </c>
      <c r="C62" s="714">
        <v>1101.8800000000001</v>
      </c>
      <c r="D62" s="442">
        <v>1140.43</v>
      </c>
      <c r="E62" s="1">
        <f t="shared" si="4"/>
        <v>103.49856608705122</v>
      </c>
      <c r="F62" s="261">
        <v>1835.21</v>
      </c>
    </row>
    <row r="63" spans="1:6" ht="24" customHeight="1" x14ac:dyDescent="0.2">
      <c r="A63" s="121" t="s">
        <v>94</v>
      </c>
      <c r="B63" s="430" t="s">
        <v>141</v>
      </c>
      <c r="C63" s="714">
        <v>76.150000000000006</v>
      </c>
      <c r="D63" s="442">
        <v>77.73</v>
      </c>
      <c r="E63" s="1">
        <f t="shared" si="4"/>
        <v>102.07485226526592</v>
      </c>
      <c r="F63" s="261">
        <v>147.22</v>
      </c>
    </row>
    <row r="64" spans="1:6" ht="24" customHeight="1" thickBot="1" x14ac:dyDescent="0.25">
      <c r="A64" s="121" t="s">
        <v>95</v>
      </c>
      <c r="B64" s="430" t="s">
        <v>141</v>
      </c>
      <c r="C64" s="714">
        <v>50.42</v>
      </c>
      <c r="D64" s="442">
        <v>70.97</v>
      </c>
      <c r="E64" s="1">
        <f t="shared" si="4"/>
        <v>140.75763585878619</v>
      </c>
      <c r="F64" s="261">
        <v>80.47</v>
      </c>
    </row>
    <row r="65" spans="1:21" ht="41.25" customHeight="1" thickBot="1" x14ac:dyDescent="0.35">
      <c r="A65" s="433" t="s">
        <v>111</v>
      </c>
      <c r="B65" s="417" t="s">
        <v>29</v>
      </c>
      <c r="C65" s="260" t="s">
        <v>314</v>
      </c>
      <c r="D65" s="412" t="s">
        <v>440</v>
      </c>
      <c r="E65" s="260" t="s">
        <v>441</v>
      </c>
      <c r="F65" s="260">
        <v>22</v>
      </c>
    </row>
    <row r="66" spans="1:21" ht="18.75" x14ac:dyDescent="0.3">
      <c r="A66" s="435" t="s">
        <v>583</v>
      </c>
      <c r="B66" s="436"/>
      <c r="C66" s="441"/>
      <c r="D66" s="439"/>
      <c r="E66" s="441"/>
      <c r="F66" s="465"/>
    </row>
    <row r="67" spans="1:21" ht="16.5" x14ac:dyDescent="0.25">
      <c r="A67" s="437" t="s">
        <v>286</v>
      </c>
      <c r="B67" s="438" t="s">
        <v>29</v>
      </c>
      <c r="C67" s="706">
        <v>33677.94</v>
      </c>
      <c r="D67" s="440">
        <v>31076.16</v>
      </c>
      <c r="E67" s="706">
        <f>D67/C67*100</f>
        <v>92.274527480006199</v>
      </c>
      <c r="F67" s="623">
        <v>31006.63</v>
      </c>
    </row>
    <row r="68" spans="1:21" ht="33" x14ac:dyDescent="0.2">
      <c r="A68" s="429" t="s">
        <v>96</v>
      </c>
      <c r="B68" s="438" t="s">
        <v>29</v>
      </c>
      <c r="C68" s="706">
        <v>2507.1799999999998</v>
      </c>
      <c r="D68" s="440">
        <v>2653.3</v>
      </c>
      <c r="E68" s="706">
        <f>D68/C68*100</f>
        <v>105.82806180649177</v>
      </c>
      <c r="F68" s="623">
        <v>1251.71</v>
      </c>
    </row>
    <row r="69" spans="1:21" ht="33" x14ac:dyDescent="0.25">
      <c r="A69" s="422" t="s">
        <v>97</v>
      </c>
      <c r="B69" s="438" t="s">
        <v>28</v>
      </c>
      <c r="C69" s="706">
        <f>C68/C67*100</f>
        <v>7.4445764794402498</v>
      </c>
      <c r="D69" s="440">
        <f>D68/D67*100</f>
        <v>8.5380561819735767</v>
      </c>
      <c r="E69" s="706">
        <f>D69/C69*100</f>
        <v>114.68827280575596</v>
      </c>
      <c r="F69" s="440">
        <f>F68/F67*100</f>
        <v>4.0369108155255828</v>
      </c>
    </row>
    <row r="70" spans="1:21" ht="34.5" customHeight="1" thickBot="1" x14ac:dyDescent="0.3">
      <c r="A70" s="423" t="s">
        <v>159</v>
      </c>
      <c r="B70" s="434" t="s">
        <v>29</v>
      </c>
      <c r="C70" s="701">
        <v>3045</v>
      </c>
      <c r="D70" s="702">
        <v>3245</v>
      </c>
      <c r="E70" s="716">
        <f>D70/C70*100</f>
        <v>106.56814449917897</v>
      </c>
      <c r="F70" s="466" t="s">
        <v>405</v>
      </c>
    </row>
    <row r="71" spans="1:21" ht="24" customHeight="1" x14ac:dyDescent="0.2">
      <c r="A71" s="809" t="s">
        <v>280</v>
      </c>
      <c r="B71" s="809"/>
      <c r="C71" s="809"/>
      <c r="D71" s="809"/>
      <c r="E71" s="809"/>
      <c r="F71" s="809"/>
      <c r="G71" s="708"/>
      <c r="H71" s="708"/>
      <c r="I71" s="708"/>
      <c r="J71" s="708"/>
      <c r="K71" s="708"/>
      <c r="L71" s="708"/>
      <c r="M71" s="708"/>
      <c r="N71" s="708"/>
      <c r="O71" s="708"/>
      <c r="P71" s="708"/>
      <c r="Q71" s="708"/>
      <c r="R71" s="708"/>
      <c r="S71" s="708"/>
      <c r="T71" s="708"/>
      <c r="U71" s="708"/>
    </row>
    <row r="72" spans="1:21" s="708" customFormat="1" ht="21" customHeight="1" x14ac:dyDescent="0.2">
      <c r="A72" s="809"/>
      <c r="B72" s="809"/>
      <c r="C72" s="809"/>
      <c r="D72" s="809"/>
      <c r="E72" s="809"/>
      <c r="F72" s="809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21" customHeight="1" x14ac:dyDescent="0.2">
      <c r="A73" s="809"/>
      <c r="B73" s="809"/>
      <c r="C73" s="809"/>
      <c r="D73" s="809"/>
      <c r="E73" s="809"/>
      <c r="F73" s="809"/>
      <c r="G73" s="708"/>
      <c r="H73" s="708"/>
      <c r="I73" s="708"/>
      <c r="J73" s="708"/>
      <c r="K73" s="708"/>
      <c r="L73" s="708"/>
      <c r="M73" s="708"/>
      <c r="N73" s="708"/>
      <c r="O73" s="708"/>
      <c r="P73" s="708"/>
      <c r="Q73" s="708"/>
      <c r="R73" s="708"/>
      <c r="S73" s="708"/>
      <c r="T73" s="708"/>
      <c r="U73" s="708"/>
    </row>
    <row r="74" spans="1:21" ht="13.5" customHeight="1" x14ac:dyDescent="0.2">
      <c r="D74" s="254"/>
      <c r="E74" s="254"/>
      <c r="F74" s="254"/>
      <c r="G74" s="708"/>
      <c r="H74" s="708"/>
      <c r="I74" s="708"/>
      <c r="J74" s="708"/>
      <c r="K74" s="708"/>
      <c r="L74" s="708"/>
      <c r="M74" s="708"/>
      <c r="N74" s="708"/>
      <c r="O74" s="708"/>
      <c r="P74" s="708"/>
      <c r="Q74" s="708"/>
      <c r="R74" s="708"/>
      <c r="S74" s="708"/>
      <c r="T74" s="708"/>
      <c r="U74" s="708"/>
    </row>
    <row r="75" spans="1:21" ht="15.75" customHeight="1" x14ac:dyDescent="0.2">
      <c r="A75" s="101"/>
      <c r="B75" s="258"/>
      <c r="C75" s="258"/>
      <c r="D75" s="258"/>
      <c r="E75" s="258"/>
      <c r="F75" s="258"/>
      <c r="G75" s="708"/>
      <c r="H75" s="708"/>
      <c r="I75" s="708"/>
      <c r="J75" s="708"/>
      <c r="K75" s="708"/>
      <c r="L75" s="708"/>
      <c r="M75" s="708"/>
      <c r="N75" s="708"/>
      <c r="O75" s="708"/>
      <c r="P75" s="708"/>
      <c r="Q75" s="708"/>
      <c r="R75" s="708"/>
      <c r="S75" s="708"/>
      <c r="T75" s="708"/>
      <c r="U75" s="708"/>
    </row>
    <row r="76" spans="1:21" x14ac:dyDescent="0.25">
      <c r="G76" s="708"/>
      <c r="H76" s="708"/>
      <c r="I76" s="708"/>
      <c r="J76" s="708"/>
      <c r="K76" s="708"/>
      <c r="L76" s="708"/>
      <c r="M76" s="708"/>
      <c r="N76" s="708"/>
      <c r="O76" s="708"/>
      <c r="P76" s="708"/>
      <c r="Q76" s="708"/>
      <c r="R76" s="708"/>
      <c r="S76" s="708"/>
      <c r="T76" s="708"/>
      <c r="U76" s="708"/>
    </row>
    <row r="77" spans="1:21" x14ac:dyDescent="0.25">
      <c r="G77" s="708"/>
      <c r="H77" s="708"/>
      <c r="I77" s="708"/>
      <c r="J77" s="708"/>
      <c r="K77" s="708"/>
      <c r="L77" s="708"/>
      <c r="M77" s="708"/>
      <c r="N77" s="708"/>
      <c r="O77" s="708"/>
      <c r="P77" s="708"/>
      <c r="Q77" s="708"/>
      <c r="R77" s="708"/>
      <c r="S77" s="708"/>
      <c r="T77" s="708"/>
      <c r="U77" s="708"/>
    </row>
    <row r="78" spans="1:21" x14ac:dyDescent="0.25">
      <c r="G78" s="708"/>
      <c r="H78" s="708"/>
      <c r="I78" s="708"/>
      <c r="J78" s="708"/>
      <c r="K78" s="708"/>
      <c r="L78" s="708"/>
      <c r="M78" s="708"/>
      <c r="N78" s="708"/>
      <c r="O78" s="708"/>
      <c r="P78" s="708"/>
      <c r="Q78" s="708"/>
      <c r="R78" s="708"/>
      <c r="S78" s="708"/>
      <c r="T78" s="708"/>
      <c r="U78" s="708"/>
    </row>
    <row r="79" spans="1:21" x14ac:dyDescent="0.25">
      <c r="G79" s="708"/>
      <c r="H79" s="708"/>
      <c r="I79" s="708"/>
      <c r="J79" s="708"/>
      <c r="K79" s="708"/>
      <c r="L79" s="708"/>
      <c r="M79" s="708"/>
      <c r="N79" s="708"/>
      <c r="O79" s="708"/>
      <c r="P79" s="708"/>
      <c r="Q79" s="708"/>
      <c r="R79" s="708"/>
      <c r="S79" s="708"/>
      <c r="T79" s="708"/>
      <c r="U79" s="708"/>
    </row>
    <row r="80" spans="1:21" x14ac:dyDescent="0.25">
      <c r="G80" s="708"/>
      <c r="H80" s="708"/>
      <c r="I80" s="708"/>
      <c r="J80" s="708"/>
      <c r="K80" s="708"/>
      <c r="L80" s="708"/>
      <c r="M80" s="708"/>
      <c r="N80" s="708"/>
      <c r="O80" s="708"/>
      <c r="P80" s="708"/>
      <c r="Q80" s="708"/>
      <c r="R80" s="708"/>
      <c r="S80" s="708"/>
      <c r="T80" s="708"/>
      <c r="U80" s="708"/>
    </row>
    <row r="83" spans="4:6" ht="57.75" customHeight="1" x14ac:dyDescent="0.25"/>
    <row r="85" spans="4:6" ht="12.75" x14ac:dyDescent="0.2">
      <c r="D85" s="254"/>
      <c r="E85" s="254"/>
      <c r="F85" s="254"/>
    </row>
    <row r="86" spans="4:6" ht="12.75" x14ac:dyDescent="0.2">
      <c r="D86" s="254"/>
      <c r="E86" s="254"/>
      <c r="F86" s="254"/>
    </row>
    <row r="87" spans="4:6" ht="12.75" x14ac:dyDescent="0.2">
      <c r="D87" s="254"/>
      <c r="E87" s="254"/>
      <c r="F87" s="254"/>
    </row>
    <row r="88" spans="4:6" ht="12.75" x14ac:dyDescent="0.2">
      <c r="D88" s="254"/>
      <c r="E88" s="254"/>
      <c r="F88" s="254"/>
    </row>
    <row r="89" spans="4:6" ht="12.75" x14ac:dyDescent="0.2">
      <c r="D89" s="254"/>
      <c r="E89" s="254"/>
      <c r="F89" s="254"/>
    </row>
    <row r="90" spans="4:6" ht="12.75" x14ac:dyDescent="0.2">
      <c r="D90" s="254"/>
      <c r="E90" s="254"/>
      <c r="F90" s="254"/>
    </row>
    <row r="91" spans="4:6" ht="12.75" x14ac:dyDescent="0.2">
      <c r="D91" s="254"/>
      <c r="E91" s="254"/>
      <c r="F91" s="254"/>
    </row>
    <row r="92" spans="4:6" ht="12.75" x14ac:dyDescent="0.2">
      <c r="D92" s="254"/>
      <c r="E92" s="254"/>
      <c r="F92" s="254"/>
    </row>
  </sheetData>
  <mergeCells count="9">
    <mergeCell ref="A71:F71"/>
    <mergeCell ref="A73:F73"/>
    <mergeCell ref="A1:F1"/>
    <mergeCell ref="A3:A4"/>
    <mergeCell ref="B3:B4"/>
    <mergeCell ref="C3:E3"/>
    <mergeCell ref="A55:A56"/>
    <mergeCell ref="A57:A58"/>
    <mergeCell ref="A72:F72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&amp;C&amp;P+16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12</vt:i4>
      </vt:variant>
    </vt:vector>
  </HeadingPairs>
  <TitlesOfParts>
    <vt:vector size="23" baseType="lpstr">
      <vt:lpstr>диаграмма</vt:lpstr>
      <vt:lpstr>демогр</vt:lpstr>
      <vt:lpstr>труд рес </vt:lpstr>
      <vt:lpstr>занятость</vt:lpstr>
      <vt:lpstr>Ст.мин. набора прод.</vt:lpstr>
      <vt:lpstr>социнфрастр</vt:lpstr>
      <vt:lpstr>цены на металл</vt:lpstr>
      <vt:lpstr>цены на металл 2</vt:lpstr>
      <vt:lpstr>дин. цен </vt:lpstr>
      <vt:lpstr>индекс потр цен </vt:lpstr>
      <vt:lpstr>Средние цены</vt:lpstr>
      <vt:lpstr>'дин. цен '!Заголовки_для_печати</vt:lpstr>
      <vt:lpstr>социнфрастр!Заголовки_для_печати</vt:lpstr>
      <vt:lpstr>демогр!Область_печати</vt:lpstr>
      <vt:lpstr>'дин. цен '!Область_печати</vt:lpstr>
      <vt:lpstr>занятость!Область_печати</vt:lpstr>
      <vt:lpstr>'индекс потр цен '!Область_печати</vt:lpstr>
      <vt:lpstr>социнфрастр!Область_печати</vt:lpstr>
      <vt:lpstr>'Средние цены'!Область_печати</vt:lpstr>
      <vt:lpstr>'Ст.мин. набора прод.'!Область_печати</vt:lpstr>
      <vt:lpstr>'труд рес '!Область_печати</vt:lpstr>
      <vt:lpstr>'цены на металл'!Область_печати</vt:lpstr>
      <vt:lpstr>'цены на металл 2'!Область_печати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Сармуков В.В.</cp:lastModifiedBy>
  <cp:lastPrinted>2016-10-19T10:04:22Z</cp:lastPrinted>
  <dcterms:created xsi:type="dcterms:W3CDTF">1996-09-27T09:22:49Z</dcterms:created>
  <dcterms:modified xsi:type="dcterms:W3CDTF">2016-10-24T07:18:45Z</dcterms:modified>
</cp:coreProperties>
</file>