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2310" windowHeight="1050" tabRatio="802" firstSheet="1" activeTab="1"/>
  </bookViews>
  <sheets>
    <sheet name="диаграмма" sheetId="26" state="hidden" r:id="rId1"/>
    <sheet name="демогр" sheetId="149" r:id="rId2"/>
    <sheet name="труд рес" sheetId="85" r:id="rId3"/>
    <sheet name="занятость" sheetId="23" r:id="rId4"/>
    <sheet name="Ст.мин. набора прод." sheetId="98" r:id="rId5"/>
    <sheet name="соц инфрастр " sheetId="150" r:id="rId6"/>
    <sheet name="цены на металл" sheetId="95" r:id="rId7"/>
    <sheet name="цены на металл 2" sheetId="96" r:id="rId8"/>
    <sheet name="дин. цен" sheetId="42" r:id="rId9"/>
    <sheet name="индекс потр цен" sheetId="152" r:id="rId10"/>
    <sheet name="Средние цены" sheetId="103" r:id="rId11"/>
  </sheets>
  <definedNames>
    <definedName name="_xlnm.Print_Titles" localSheetId="8">'дин. цен'!$3:$4</definedName>
    <definedName name="_xlnm.Print_Area" localSheetId="1">демогр!$A$1:$G$67</definedName>
    <definedName name="_xlnm.Print_Area" localSheetId="8">'дин. цен'!$A$1:$F$106</definedName>
    <definedName name="_xlnm.Print_Area" localSheetId="3">занятость!$A$1:$H$50</definedName>
    <definedName name="_xlnm.Print_Area" localSheetId="9">'индекс потр цен'!$A$1:$M$67</definedName>
    <definedName name="_xlnm.Print_Area" localSheetId="4">'Ст.мин. набора прод.'!$A$2:$K$116</definedName>
    <definedName name="_xlnm.Print_Area" localSheetId="2">'труд рес'!$A$1:$H$59</definedName>
    <definedName name="_xlnm.Print_Area" localSheetId="6">'цены на металл'!$A$1:$O$97</definedName>
  </definedNames>
  <calcPr calcId="124519"/>
</workbook>
</file>

<file path=xl/calcChain.xml><?xml version="1.0" encoding="utf-8"?>
<calcChain xmlns="http://schemas.openxmlformats.org/spreadsheetml/2006/main">
  <c r="C43" i="85"/>
  <c r="E5" i="149"/>
  <c r="E44" i="42"/>
  <c r="J55" i="98" l="1"/>
  <c r="I55"/>
  <c r="G22" i="149" l="1"/>
  <c r="E43" i="85" l="1"/>
  <c r="G53" l="1"/>
  <c r="F53"/>
  <c r="G44"/>
  <c r="F44"/>
  <c r="E53"/>
  <c r="E56"/>
  <c r="C56"/>
  <c r="D56"/>
  <c r="F52"/>
  <c r="G52"/>
  <c r="D49"/>
  <c r="E49"/>
  <c r="C49"/>
  <c r="F43"/>
  <c r="F56" l="1"/>
  <c r="G56"/>
  <c r="F13" i="149" l="1"/>
  <c r="AI24" i="26" l="1"/>
  <c r="C22" i="149"/>
  <c r="F21"/>
  <c r="F20"/>
  <c r="D22" l="1"/>
  <c r="D13" l="1"/>
  <c r="C13"/>
  <c r="E11"/>
  <c r="E9"/>
  <c r="E13" l="1"/>
  <c r="E6" i="85" l="1"/>
  <c r="D6"/>
  <c r="C6"/>
  <c r="B4" i="26" l="1"/>
  <c r="F5" i="23"/>
  <c r="F55" i="98"/>
  <c r="G55"/>
  <c r="C55"/>
  <c r="D55"/>
  <c r="D70" i="42" l="1"/>
  <c r="E14"/>
  <c r="F25" i="149" l="1"/>
  <c r="F24"/>
  <c r="F22"/>
  <c r="AH24" i="26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H17" i="95"/>
  <c r="F17"/>
  <c r="M17"/>
  <c r="K17"/>
  <c r="I17"/>
  <c r="G17"/>
  <c r="C17"/>
  <c r="E55" i="42" l="1"/>
  <c r="F27" i="85" l="1"/>
  <c r="F6" l="1"/>
  <c r="G6"/>
  <c r="F70" i="42" l="1"/>
  <c r="E37" i="85"/>
  <c r="D37" l="1"/>
  <c r="G27"/>
  <c r="E70" i="42"/>
  <c r="F9" i="23"/>
  <c r="F8"/>
  <c r="F6"/>
  <c r="D65" i="42" l="1"/>
  <c r="G55" i="85" l="1"/>
  <c r="F55"/>
  <c r="G54"/>
  <c r="F54"/>
  <c r="G47" l="1"/>
  <c r="N17" i="95"/>
  <c r="L17"/>
  <c r="J17"/>
  <c r="E17"/>
  <c r="D17"/>
  <c r="J53" i="98"/>
  <c r="G53"/>
  <c r="D53"/>
  <c r="C41"/>
  <c r="D41"/>
  <c r="F41"/>
  <c r="G41"/>
  <c r="I41"/>
  <c r="J41"/>
  <c r="C53"/>
  <c r="G43" i="85"/>
  <c r="G28"/>
  <c r="G29"/>
  <c r="G31"/>
  <c r="G32"/>
  <c r="G33"/>
  <c r="G34"/>
  <c r="G35"/>
  <c r="G36"/>
  <c r="F28"/>
  <c r="F29"/>
  <c r="F31"/>
  <c r="F32"/>
  <c r="F33"/>
  <c r="F34"/>
  <c r="F35"/>
  <c r="F36"/>
  <c r="F53" i="98"/>
  <c r="F52"/>
  <c r="F51"/>
  <c r="C52"/>
  <c r="C51"/>
  <c r="I53"/>
  <c r="I52"/>
  <c r="I51"/>
  <c r="G51" i="85"/>
  <c r="F50"/>
  <c r="F48"/>
  <c r="F46"/>
  <c r="J52" i="98"/>
  <c r="G52"/>
  <c r="D52"/>
  <c r="J51"/>
  <c r="G51"/>
  <c r="D51"/>
  <c r="E32" i="42"/>
  <c r="E29"/>
  <c r="C50" i="98"/>
  <c r="D50"/>
  <c r="F50"/>
  <c r="G50"/>
  <c r="I50"/>
  <c r="J50"/>
  <c r="F49"/>
  <c r="J49"/>
  <c r="I49"/>
  <c r="C49"/>
  <c r="D49"/>
  <c r="G49"/>
  <c r="C48"/>
  <c r="D48"/>
  <c r="F48"/>
  <c r="G48"/>
  <c r="I48"/>
  <c r="J48"/>
  <c r="C47"/>
  <c r="D47"/>
  <c r="F47"/>
  <c r="G47"/>
  <c r="I47"/>
  <c r="J47"/>
  <c r="C9" i="26"/>
  <c r="B9"/>
  <c r="C46" i="98"/>
  <c r="D46"/>
  <c r="F46"/>
  <c r="G46"/>
  <c r="I46"/>
  <c r="J46"/>
  <c r="I45"/>
  <c r="G45"/>
  <c r="F45"/>
  <c r="D45"/>
  <c r="C45"/>
  <c r="J45"/>
  <c r="J44"/>
  <c r="I44"/>
  <c r="G44"/>
  <c r="F44"/>
  <c r="D44"/>
  <c r="C44"/>
  <c r="J43"/>
  <c r="I43"/>
  <c r="G43"/>
  <c r="F43"/>
  <c r="D43"/>
  <c r="C43"/>
  <c r="J42"/>
  <c r="I42"/>
  <c r="G42"/>
  <c r="F42"/>
  <c r="D42"/>
  <c r="C42"/>
  <c r="E6" i="42"/>
  <c r="E7"/>
  <c r="E8"/>
  <c r="E9"/>
  <c r="E10"/>
  <c r="E11"/>
  <c r="E12"/>
  <c r="E13"/>
  <c r="E15"/>
  <c r="E16"/>
  <c r="E17"/>
  <c r="E18"/>
  <c r="E19"/>
  <c r="E20"/>
  <c r="E21"/>
  <c r="E22"/>
  <c r="E23"/>
  <c r="E24"/>
  <c r="E25"/>
  <c r="E26"/>
  <c r="E27"/>
  <c r="E28"/>
  <c r="E30"/>
  <c r="E31"/>
  <c r="E33"/>
  <c r="E34"/>
  <c r="E36"/>
  <c r="E37"/>
  <c r="E38"/>
  <c r="E39"/>
  <c r="E40"/>
  <c r="E41"/>
  <c r="E42"/>
  <c r="E43"/>
  <c r="E46"/>
  <c r="E47"/>
  <c r="E48"/>
  <c r="E49"/>
  <c r="E50"/>
  <c r="E51"/>
  <c r="E52"/>
  <c r="E53"/>
  <c r="E54"/>
  <c r="E56"/>
  <c r="E57"/>
  <c r="E58"/>
  <c r="E59"/>
  <c r="E62"/>
  <c r="E63"/>
  <c r="E64"/>
  <c r="E65"/>
  <c r="E66"/>
  <c r="E68"/>
  <c r="E69"/>
  <c r="E71"/>
  <c r="F6" i="98"/>
  <c r="G6"/>
  <c r="F7"/>
  <c r="G7"/>
  <c r="F8"/>
  <c r="G8"/>
  <c r="F9"/>
  <c r="G9"/>
  <c r="F10"/>
  <c r="G10"/>
  <c r="F11"/>
  <c r="G11"/>
  <c r="F12"/>
  <c r="G12"/>
  <c r="I12"/>
  <c r="J12"/>
  <c r="C13"/>
  <c r="D13"/>
  <c r="F13"/>
  <c r="G13"/>
  <c r="I13"/>
  <c r="J13"/>
  <c r="C14"/>
  <c r="D14"/>
  <c r="F14"/>
  <c r="G14"/>
  <c r="I14"/>
  <c r="J14"/>
  <c r="C15"/>
  <c r="D15"/>
  <c r="F15"/>
  <c r="G15"/>
  <c r="I15"/>
  <c r="J15"/>
  <c r="C16"/>
  <c r="D16"/>
  <c r="F16"/>
  <c r="G16"/>
  <c r="I16"/>
  <c r="J16"/>
  <c r="C17"/>
  <c r="D17"/>
  <c r="F17"/>
  <c r="G17"/>
  <c r="I17"/>
  <c r="J17"/>
  <c r="C18"/>
  <c r="D18"/>
  <c r="F18"/>
  <c r="G18"/>
  <c r="I18"/>
  <c r="J18"/>
  <c r="C19"/>
  <c r="D19"/>
  <c r="F19"/>
  <c r="G19"/>
  <c r="I19"/>
  <c r="J19"/>
  <c r="C20"/>
  <c r="D20"/>
  <c r="F20"/>
  <c r="G20"/>
  <c r="I20"/>
  <c r="J20"/>
  <c r="C21"/>
  <c r="D21"/>
  <c r="F21"/>
  <c r="G21"/>
  <c r="I21"/>
  <c r="J21"/>
  <c r="C22"/>
  <c r="D22"/>
  <c r="F22"/>
  <c r="G22"/>
  <c r="I22"/>
  <c r="J22"/>
  <c r="C23"/>
  <c r="D23"/>
  <c r="F23"/>
  <c r="G23"/>
  <c r="I23"/>
  <c r="J23"/>
  <c r="C24"/>
  <c r="D24"/>
  <c r="F24"/>
  <c r="G24"/>
  <c r="I24"/>
  <c r="J24"/>
  <c r="C25"/>
  <c r="D25"/>
  <c r="F25"/>
  <c r="G25"/>
  <c r="I25"/>
  <c r="J25"/>
  <c r="C26"/>
  <c r="D26"/>
  <c r="F26"/>
  <c r="G26"/>
  <c r="I26"/>
  <c r="J26"/>
  <c r="C27"/>
  <c r="D27"/>
  <c r="F27"/>
  <c r="G27"/>
  <c r="I27"/>
  <c r="J27"/>
  <c r="C28"/>
  <c r="D28"/>
  <c r="F28"/>
  <c r="G28"/>
  <c r="I28"/>
  <c r="J28"/>
  <c r="C29"/>
  <c r="F29"/>
  <c r="G29"/>
  <c r="I29"/>
  <c r="J29"/>
  <c r="C30"/>
  <c r="D30"/>
  <c r="F30"/>
  <c r="G30"/>
  <c r="I30"/>
  <c r="J30"/>
  <c r="C31"/>
  <c r="D31"/>
  <c r="F31"/>
  <c r="G31"/>
  <c r="I31"/>
  <c r="J31"/>
  <c r="C32"/>
  <c r="D32"/>
  <c r="F32"/>
  <c r="G32"/>
  <c r="I32"/>
  <c r="J32"/>
  <c r="C33"/>
  <c r="D33"/>
  <c r="F33"/>
  <c r="G33"/>
  <c r="I33"/>
  <c r="J33"/>
  <c r="C34"/>
  <c r="D34"/>
  <c r="F34"/>
  <c r="G34"/>
  <c r="I34"/>
  <c r="J34"/>
  <c r="C35"/>
  <c r="D35"/>
  <c r="F35"/>
  <c r="G35"/>
  <c r="I35"/>
  <c r="J35"/>
  <c r="C36"/>
  <c r="D36"/>
  <c r="F36"/>
  <c r="G36"/>
  <c r="I36"/>
  <c r="J36"/>
  <c r="C37"/>
  <c r="D37"/>
  <c r="F37"/>
  <c r="G37"/>
  <c r="I37"/>
  <c r="J37"/>
  <c r="C38"/>
  <c r="D38"/>
  <c r="F38"/>
  <c r="G38"/>
  <c r="I38"/>
  <c r="J38"/>
  <c r="C39"/>
  <c r="D39"/>
  <c r="F39"/>
  <c r="G39"/>
  <c r="I39"/>
  <c r="J39"/>
  <c r="C40"/>
  <c r="D40"/>
  <c r="F40"/>
  <c r="G40"/>
  <c r="I40"/>
  <c r="J40"/>
  <c r="F7" i="23"/>
  <c r="F11"/>
  <c r="F12"/>
  <c r="F13"/>
  <c r="F8" i="85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G37"/>
  <c r="G49"/>
  <c r="C4" i="26"/>
  <c r="F37" i="85"/>
  <c r="F51" l="1"/>
  <c r="F49"/>
  <c r="F47"/>
  <c r="G50"/>
  <c r="G48"/>
  <c r="G46"/>
</calcChain>
</file>

<file path=xl/comments1.xml><?xml version="1.0" encoding="utf-8"?>
<comments xmlns="http://schemas.openxmlformats.org/spreadsheetml/2006/main">
  <authors>
    <author>Denisova</author>
  </authors>
  <commentList>
    <comment ref="B21" authorId="0">
      <text>
        <r>
          <rPr>
            <sz val="10"/>
            <color indexed="81"/>
            <rFont val="Tahoma"/>
            <family val="2"/>
            <charset val="204"/>
          </rPr>
          <t xml:space="preserve">1 станция юных техников,
2 центра внешкол. работы,
1 дворец творчества дете и юношей,
1 дом детского творчества,
1 станция детско-юношеского туризма
</t>
        </r>
      </text>
    </comment>
    <comment ref="B28" authorId="0">
      <text>
        <r>
          <rPr>
            <sz val="10"/>
            <color indexed="81"/>
            <rFont val="Tahoma"/>
            <family val="2"/>
            <charset val="204"/>
          </rPr>
          <t>в том числе КГОУ среднего профессионального образования "Норильское медицинское училище"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<sst xmlns="http://schemas.openxmlformats.org/spreadsheetml/2006/main" count="873" uniqueCount="508">
  <si>
    <t>Магаданская область</t>
  </si>
  <si>
    <t>Чукотский авт.округ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</si>
  <si>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</t>
    </r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</si>
  <si>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</si>
  <si>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</si>
  <si>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</si>
  <si>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</si>
  <si>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</si>
  <si>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</si>
  <si>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</si>
  <si>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</si>
  <si>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</si>
  <si>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</si>
  <si>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</si>
  <si>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</si>
  <si>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</si>
  <si>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</si>
  <si>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</si>
  <si>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Москва</t>
  </si>
  <si>
    <t>Красноярск</t>
  </si>
  <si>
    <t>Мурманск</t>
  </si>
  <si>
    <t>Сургут</t>
  </si>
  <si>
    <t>1 поездка</t>
  </si>
  <si>
    <t>Водоснабжение и канализация</t>
  </si>
  <si>
    <t>мес. с чел.</t>
  </si>
  <si>
    <t>Отопление</t>
  </si>
  <si>
    <t>Горячее водоснабжение</t>
  </si>
  <si>
    <t>100 квт</t>
  </si>
  <si>
    <t>рублей</t>
  </si>
  <si>
    <t>Аи - 80</t>
  </si>
  <si>
    <t>ДТ</t>
  </si>
  <si>
    <t>Сбербанк</t>
  </si>
  <si>
    <t>ЦБ РФ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</si>
  <si>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</si>
  <si>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</si>
  <si>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</si>
  <si>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</si>
  <si>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</si>
  <si>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</si>
  <si>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>в том числе:</t>
  </si>
  <si>
    <t xml:space="preserve">  из них:  присвоен статус безработного</t>
  </si>
  <si>
    <t>мест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</si>
  <si>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</si>
  <si>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</si>
  <si>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</si>
  <si>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</si>
  <si>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</si>
  <si>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</si>
  <si>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</si>
  <si>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</si>
  <si>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</si>
  <si>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</si>
  <si>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</si>
  <si>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</si>
  <si>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</si>
  <si>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</si>
  <si>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</si>
  <si>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 xml:space="preserve"> -</t>
  </si>
  <si>
    <t>Норильск</t>
  </si>
  <si>
    <t>Дудинка</t>
  </si>
  <si>
    <t>Заявленная потребность предприятиями и организациями в работниках на конец отчетного периода</t>
  </si>
  <si>
    <t>руб./ 1 кв.м. общей площади</t>
  </si>
  <si>
    <t>руб./кВт-час</t>
  </si>
  <si>
    <t>ТАО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</si>
  <si>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</si>
  <si>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</si>
  <si>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</si>
  <si>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</si>
  <si>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</si>
  <si>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34 33 13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</si>
  <si>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</si>
  <si>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</si>
  <si>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</si>
  <si>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</si>
  <si>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 xml:space="preserve">Количество браков 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</si>
  <si>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</si>
  <si>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</si>
  <si>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</si>
  <si>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</si>
  <si>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</si>
  <si>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</si>
  <si>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хлеб пшеничный</t>
  </si>
  <si>
    <t xml:space="preserve"> хлеб ржаной</t>
  </si>
  <si>
    <t xml:space="preserve"> макаронные изделия </t>
  </si>
  <si>
    <t xml:space="preserve"> рис</t>
  </si>
  <si>
    <t xml:space="preserve"> крупа гречневая</t>
  </si>
  <si>
    <t xml:space="preserve"> картофель</t>
  </si>
  <si>
    <t xml:space="preserve"> капуста</t>
  </si>
  <si>
    <t xml:space="preserve"> лук репчатый</t>
  </si>
  <si>
    <t xml:space="preserve"> огурцы</t>
  </si>
  <si>
    <t xml:space="preserve"> помидоры</t>
  </si>
  <si>
    <t xml:space="preserve"> яблоки</t>
  </si>
  <si>
    <t xml:space="preserve"> груши</t>
  </si>
  <si>
    <t xml:space="preserve"> бананы</t>
  </si>
  <si>
    <t xml:space="preserve"> апельсины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</si>
  <si>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</si>
  <si>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</si>
  <si>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</si>
  <si>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</si>
  <si>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куры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</si>
  <si>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</si>
  <si>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</si>
  <si>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</si>
  <si>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</si>
  <si>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</si>
  <si>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</si>
  <si>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</si>
  <si>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</si>
  <si>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</si>
  <si>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</si>
  <si>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</si>
  <si>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</si>
  <si>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</si>
  <si>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(металич. набойки), с учетом НДС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</si>
  <si>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</si>
  <si>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</si>
  <si>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ремонт отечественного телевизора                                            (без стоимости деталей), с НДС</t>
  </si>
  <si>
    <t xml:space="preserve"> стирка и глажение 1 кг. белья 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</si>
  <si>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</si>
  <si>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</si>
  <si>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</si>
  <si>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</si>
  <si>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</si>
  <si>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</si>
  <si>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</si>
  <si>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</si>
  <si>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Детское дошкольное учреждение:</t>
  </si>
  <si>
    <t xml:space="preserve"> Себестоимость  на содержание 1-го ребенка в ДДУ 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</si>
  <si>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</si>
  <si>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</si>
  <si>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</si>
  <si>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</si>
  <si>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</si>
  <si>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</si>
  <si>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</si>
  <si>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</si>
  <si>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</si>
  <si>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</si>
  <si>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</si>
  <si>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</si>
  <si>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t xml:space="preserve"> Работники учреждений, финансируемых из местного бюджета,                              всего:</t>
  </si>
  <si>
    <r>
      <t xml:space="preserve"> </t>
    </r>
    <r>
      <rPr>
        <sz val="13"/>
        <rFont val="Times New Roman Cyr"/>
        <family val="1"/>
        <charset val="204"/>
      </rPr>
      <t>+, -</t>
    </r>
  </si>
  <si>
    <t>планирования и экономического развития</t>
  </si>
  <si>
    <t xml:space="preserve"> ремонт холодильника без ст-ти деталей                                     (замена холод. агрегата)</t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</si>
  <si>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</si>
  <si>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</si>
  <si>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</si>
  <si>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АКБ "Росбанк"</t>
  </si>
  <si>
    <t>Банк "Кедр"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</si>
  <si>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</si>
  <si>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</si>
  <si>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</si>
  <si>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</si>
  <si>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</si>
  <si>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</si>
  <si>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r>
      <t>1м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общ. площ.</t>
    </r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</si>
  <si>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</si>
  <si>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</si>
  <si>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</si>
  <si>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</si>
  <si>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</si>
  <si>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</si>
  <si>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</si>
  <si>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</si>
  <si>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</si>
  <si>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</si>
  <si>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</si>
  <si>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</si>
  <si>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r>
      <t>Сводный</t>
    </r>
    <r>
      <rPr>
        <sz val="10"/>
        <rFont val="Times New Roman"/>
        <family val="1"/>
        <charset val="204"/>
      </rPr>
      <t>, в т.ч.</t>
    </r>
  </si>
  <si>
    <t>ноябрь</t>
  </si>
  <si>
    <t>декабрь</t>
  </si>
  <si>
    <t>декабрь 2007**</t>
  </si>
  <si>
    <t>Динамика индекса потребительских цен по Красноярскому краю (декабрь к декабрю), %</t>
  </si>
  <si>
    <t xml:space="preserve"> молоко</t>
  </si>
  <si>
    <t>Таймырский Долгано-Ненецкий муницип. район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</si>
  <si>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</si>
  <si>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</si>
  <si>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 xml:space="preserve"> - начальное профессиональное образование</t>
  </si>
  <si>
    <t xml:space="preserve"> - неполное среднее образование</t>
  </si>
  <si>
    <r>
      <t xml:space="preserve">1. </t>
    </r>
    <r>
      <rPr>
        <sz val="13"/>
        <rFont val="Times New Roman Cyr"/>
        <charset val="204"/>
      </rPr>
      <t>Сельское хозяйство, охота и лесное хозяйство</t>
    </r>
  </si>
  <si>
    <r>
      <t xml:space="preserve">2. </t>
    </r>
    <r>
      <rPr>
        <sz val="13"/>
        <rFont val="Times New Roman Cyr"/>
        <charset val="204"/>
      </rPr>
      <t>Добыча полезных ископаемых</t>
    </r>
  </si>
  <si>
    <r>
      <t>3.</t>
    </r>
    <r>
      <rPr>
        <sz val="13"/>
        <rFont val="Times New Roman Cyr"/>
        <family val="1"/>
        <charset val="204"/>
      </rPr>
      <t xml:space="preserve"> Обрабатывающие производства</t>
    </r>
    <r>
      <rPr>
        <b/>
        <sz val="13"/>
        <rFont val="Times New Roman Cyr"/>
        <charset val="204"/>
      </rPr>
      <t xml:space="preserve"> </t>
    </r>
  </si>
  <si>
    <r>
      <t>4.</t>
    </r>
    <r>
      <rPr>
        <sz val="13"/>
        <rFont val="Times New Roman Cyr"/>
        <family val="1"/>
        <charset val="204"/>
      </rPr>
      <t xml:space="preserve"> Производство и распределение электроэнергии, газа и воды</t>
    </r>
  </si>
  <si>
    <r>
      <t>5.</t>
    </r>
    <r>
      <rPr>
        <sz val="13"/>
        <rFont val="Times New Roman Cyr"/>
        <family val="1"/>
        <charset val="204"/>
      </rPr>
      <t xml:space="preserve"> Строительство</t>
    </r>
  </si>
  <si>
    <r>
      <t>8.</t>
    </r>
    <r>
      <rPr>
        <sz val="13"/>
        <rFont val="Times New Roman Cyr"/>
        <family val="1"/>
        <charset val="204"/>
      </rPr>
      <t xml:space="preserve"> Транспорт и связь</t>
    </r>
  </si>
  <si>
    <r>
      <t xml:space="preserve">9. </t>
    </r>
    <r>
      <rPr>
        <sz val="13"/>
        <rFont val="Times New Roman Cyr"/>
        <charset val="204"/>
      </rPr>
      <t>Финансовая деятельность</t>
    </r>
    <r>
      <rPr>
        <b/>
        <sz val="13"/>
        <rFont val="Times New Roman Cyr"/>
        <charset val="204"/>
      </rPr>
      <t xml:space="preserve"> </t>
    </r>
  </si>
  <si>
    <r>
      <t>10.</t>
    </r>
    <r>
      <rPr>
        <sz val="13"/>
        <rFont val="Times New Roman Cyr"/>
        <family val="1"/>
        <charset val="204"/>
      </rPr>
      <t xml:space="preserve"> Операции с недвижимым имуществом, аренда и предоставление услуг</t>
    </r>
  </si>
  <si>
    <r>
      <t>12.</t>
    </r>
    <r>
      <rPr>
        <sz val="13"/>
        <rFont val="Times New Roman Cyr"/>
        <family val="1"/>
        <charset val="204"/>
      </rPr>
      <t xml:space="preserve"> Образование</t>
    </r>
  </si>
  <si>
    <r>
      <t>13.</t>
    </r>
    <r>
      <rPr>
        <sz val="13"/>
        <rFont val="Times New Roman Cyr"/>
        <family val="1"/>
        <charset val="204"/>
      </rPr>
      <t xml:space="preserve"> Здравоохранение и предоставление социальных услуг</t>
    </r>
  </si>
  <si>
    <r>
      <t>14</t>
    </r>
    <r>
      <rPr>
        <sz val="13"/>
        <rFont val="Times New Roman Cyr"/>
        <family val="1"/>
        <charset val="204"/>
      </rPr>
      <t>. Предоставление прочих коммунальных, социальных и персональных услуг</t>
    </r>
  </si>
  <si>
    <r>
      <t>15.</t>
    </r>
    <r>
      <rPr>
        <sz val="13"/>
        <rFont val="Times New Roman Cyr"/>
        <family val="1"/>
        <charset val="204"/>
      </rPr>
      <t xml:space="preserve"> Рыболовство, рыбоводство</t>
    </r>
  </si>
  <si>
    <r>
      <t>16.</t>
    </r>
    <r>
      <rPr>
        <sz val="13"/>
        <rFont val="Times New Roman Cyr"/>
        <family val="1"/>
        <charset val="204"/>
      </rPr>
      <t xml:space="preserve"> Численность работников малых предприятий</t>
    </r>
  </si>
  <si>
    <t>Т р у д о в ы е   р е с у р с ы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</si>
  <si>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</si>
  <si>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</si>
  <si>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</si>
  <si>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руб./Гкал</t>
  </si>
  <si>
    <t>руб./куб.м</t>
  </si>
  <si>
    <t>жилищная услуга (средний тариф (с НДС) по всем сериям квартир, включая общежития)</t>
  </si>
  <si>
    <r>
      <t xml:space="preserve"> Тарифы для населения на жилищно-коммунальное хозяйство: </t>
    </r>
    <r>
      <rPr>
        <b/>
        <vertAlign val="superscript"/>
        <sz val="14"/>
        <rFont val="Times New Roman Cyr"/>
        <charset val="204"/>
      </rPr>
      <t>1</t>
    </r>
  </si>
  <si>
    <t>Филиалы в МО г. Норильск (покупка/продажа)</t>
  </si>
  <si>
    <t>Из них:</t>
  </si>
  <si>
    <t>по инвалидности всего, в т.ч.</t>
  </si>
  <si>
    <t>по возрасту всего, в т.ч.</t>
  </si>
  <si>
    <t xml:space="preserve">Прочие (по случаю потери кормильца, военнослужащие, гос. служащие, дети-инвалиды до 18 лет): </t>
  </si>
  <si>
    <r>
      <t>7</t>
    </r>
    <r>
      <rPr>
        <sz val="13"/>
        <rFont val="Times New Roman Cyr"/>
        <charset val="204"/>
      </rPr>
      <t>. Гостиницы и рестораны</t>
    </r>
  </si>
  <si>
    <r>
      <t>11.</t>
    </r>
    <r>
      <rPr>
        <sz val="13"/>
        <rFont val="Times New Roman Cyr"/>
        <family val="1"/>
        <charset val="204"/>
      </rPr>
      <t xml:space="preserve"> Государственное управление и обеспечение военной безопасности, социальное страхование</t>
    </r>
  </si>
  <si>
    <r>
      <t xml:space="preserve">6. </t>
    </r>
    <r>
      <rPr>
        <sz val="13"/>
        <rFont val="Times New Roman Cyr"/>
        <charset val="204"/>
      </rPr>
      <t>Оптовая и розничная торговля, ремонт автотранспорт. средств, мотоциклов, бытовых изделий и предметов личного пользования</t>
    </r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</si>
  <si>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</si>
  <si>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</si>
  <si>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</si>
  <si>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</si>
  <si>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</si>
  <si>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 xml:space="preserve">Численность пенсионеров состоящих на учете в Управлении Пенсионного фонда в г.Норильске, в т.ч. </t>
  </si>
  <si>
    <r>
      <t>Сводный                                                      (все товары и платные услуги)</t>
    </r>
    <r>
      <rPr>
        <sz val="10"/>
        <rFont val="Times New Roman"/>
        <family val="1"/>
        <charset val="204"/>
      </rPr>
      <t>,            в т.ч.</t>
    </r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</si>
  <si>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</si>
  <si>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</si>
  <si>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</si>
  <si>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</si>
  <si>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    работающие</t>
  </si>
  <si>
    <t xml:space="preserve">     неработающие</t>
  </si>
  <si>
    <r>
      <rPr>
        <b/>
        <sz val="12"/>
        <rFont val="Times New Roman"/>
        <family val="1"/>
        <charset val="204"/>
      </rPr>
      <t>*</t>
    </r>
    <r>
      <rPr>
        <sz val="12"/>
        <rFont val="Times New Roman"/>
        <family val="1"/>
        <charset val="204"/>
      </rPr>
      <t xml:space="preserve"> - Данные ЦИОМ ЗФ ОАО "ГМК "Норильский никель"</t>
    </r>
  </si>
  <si>
    <t>Динамика курса доллара США*</t>
  </si>
  <si>
    <t>Информация о среднесписочной численности работников бюджетной сферы</t>
  </si>
  <si>
    <t>декабрь 2009</t>
  </si>
  <si>
    <t>2010/2009</t>
  </si>
  <si>
    <t>золото</t>
  </si>
  <si>
    <t>серебро</t>
  </si>
  <si>
    <t xml:space="preserve"> Базовый тариф, взимаемый с родителей за содержание 1-го ребенка в ДДУ</t>
  </si>
  <si>
    <t xml:space="preserve">январь </t>
  </si>
  <si>
    <t>Ненецкий авт.округ</t>
  </si>
  <si>
    <t>Российская Федеpация</t>
  </si>
  <si>
    <t>от 300 до 2200</t>
  </si>
  <si>
    <t xml:space="preserve"> изготовление фотоснимков для паспорта  (6 шт.)</t>
  </si>
  <si>
    <t>на 01.01.11г.</t>
  </si>
  <si>
    <r>
      <t>31,10 (руб/м</t>
    </r>
    <r>
      <rPr>
        <vertAlign val="superscript"/>
        <sz val="13"/>
        <rFont val="Times New Roman Cyr"/>
        <charset val="204"/>
      </rPr>
      <t>2</t>
    </r>
    <r>
      <rPr>
        <sz val="13"/>
        <rFont val="Times New Roman Cyr"/>
        <family val="1"/>
        <charset val="204"/>
      </rPr>
      <t xml:space="preserve"> общ.S)</t>
    </r>
  </si>
  <si>
    <t>256,98 (мес./чел.)</t>
  </si>
  <si>
    <t>327,35 (мес./чел.)</t>
  </si>
  <si>
    <t>ё</t>
  </si>
  <si>
    <r>
      <rPr>
        <b/>
        <sz val="10"/>
        <rFont val="Times New Roman Cyr"/>
        <charset val="204"/>
      </rPr>
      <t>*</t>
    </r>
    <r>
      <rPr>
        <sz val="10"/>
        <rFont val="Times New Roman CYR"/>
        <family val="1"/>
        <charset val="204"/>
      </rPr>
      <t xml:space="preserve"> - По данным ЗАГС</t>
    </r>
  </si>
  <si>
    <r>
      <t>Постоянное население - всего</t>
    </r>
    <r>
      <rPr>
        <b/>
        <vertAlign val="superscript"/>
        <sz val="13"/>
        <rFont val="Times New Roman Cyr"/>
        <charset val="204"/>
      </rPr>
      <t>1</t>
    </r>
  </si>
  <si>
    <r>
      <t xml:space="preserve"> Работники учреждений, финансируемых из краевого бюджета, получающие ДКВ</t>
    </r>
    <r>
      <rPr>
        <b/>
        <vertAlign val="superscript"/>
        <sz val="13"/>
        <rFont val="Times New Roman Cyr"/>
        <charset val="204"/>
      </rPr>
      <t>2</t>
    </r>
  </si>
  <si>
    <r>
      <t xml:space="preserve"> 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</t>
    </r>
  </si>
  <si>
    <r>
      <t xml:space="preserve">46,02 </t>
    </r>
    <r>
      <rPr>
        <b/>
        <vertAlign val="superscript"/>
        <sz val="13"/>
        <rFont val="Times New Roman Cyr"/>
        <charset val="204"/>
      </rPr>
      <t>2</t>
    </r>
  </si>
  <si>
    <r>
      <rPr>
        <b/>
        <sz val="13"/>
        <rFont val="Times New Roman Cyr"/>
        <charset val="204"/>
      </rPr>
      <t xml:space="preserve">(3) </t>
    </r>
    <r>
      <rPr>
        <sz val="13"/>
        <rFont val="Times New Roman Cyr"/>
        <charset val="204"/>
      </rPr>
      <t>В соответствии с приказами Региональной энергетической комиссии Красноярского края с 01.01.11 г. произошло увеличение тарифов на электроэнергию.</t>
    </r>
  </si>
  <si>
    <r>
      <rPr>
        <b/>
        <sz val="13"/>
        <rFont val="Times New Roman Cyr"/>
        <charset val="204"/>
      </rPr>
      <t xml:space="preserve">(2) </t>
    </r>
    <r>
      <rPr>
        <sz val="13"/>
        <rFont val="Times New Roman Cyr"/>
        <charset val="204"/>
      </rPr>
      <t>Средневзвешенные тарифы, с учетом тарифов для населения пос. Снежногорск</t>
    </r>
  </si>
  <si>
    <r>
      <t xml:space="preserve"> электроэнергия </t>
    </r>
    <r>
      <rPr>
        <b/>
        <vertAlign val="superscript"/>
        <sz val="13"/>
        <rFont val="Times New Roman Cyr"/>
        <charset val="204"/>
      </rPr>
      <t>3</t>
    </r>
  </si>
  <si>
    <t xml:space="preserve"> - высшее образование</t>
  </si>
  <si>
    <t>(1) С 01.01.2011 г. учреждения здравоохранения переведены на финансирование за счет средств фонда обязательного медицинского страхования.</t>
  </si>
  <si>
    <t>28,5 / 31</t>
  </si>
  <si>
    <t xml:space="preserve"> усредненный ремонт импортного цветного телевизора (без стоимостити запчастей), с НДС</t>
  </si>
  <si>
    <r>
      <t xml:space="preserve">7 131       </t>
    </r>
    <r>
      <rPr>
        <sz val="10"/>
        <rFont val="Times New Roman Cyr"/>
        <charset val="204"/>
      </rPr>
      <t>(по итогам 2010 года)</t>
    </r>
  </si>
  <si>
    <t xml:space="preserve"> - среднее профессиональное образование</t>
  </si>
  <si>
    <t>(2) Учет численности ведется только по организациям получающим дополнительные компенсационные выплаты (ДКВ) и предоставившим отчет по форме федерального статистического наблюдения №1-Т в Управление труда и трудовых ресурсов Администрации г. Норильска.</t>
  </si>
  <si>
    <t>Социальная инфраструктура</t>
  </si>
  <si>
    <t>ежеквартальная информация</t>
  </si>
  <si>
    <t>Таймырский Долгано-Ненецкий муницип. Район</t>
  </si>
  <si>
    <t>ед.</t>
  </si>
  <si>
    <t>Численность детей посещающих УДО :</t>
  </si>
  <si>
    <t xml:space="preserve"> - списочная</t>
  </si>
  <si>
    <t xml:space="preserve"> - среднесписочная</t>
  </si>
  <si>
    <t xml:space="preserve"> - среднеявочная</t>
  </si>
  <si>
    <t>ед./чел.</t>
  </si>
  <si>
    <t>27 /4 776</t>
  </si>
  <si>
    <t xml:space="preserve"> - школ</t>
  </si>
  <si>
    <r>
      <t xml:space="preserve"> - школы с углублённым изучением предметов</t>
    </r>
    <r>
      <rPr>
        <b/>
        <vertAlign val="superscript"/>
        <sz val="13"/>
        <rFont val="Times New Roman Cyr"/>
        <charset val="204"/>
      </rPr>
      <t>2</t>
    </r>
  </si>
  <si>
    <t xml:space="preserve"> - лицей</t>
  </si>
  <si>
    <t xml:space="preserve"> - гимназия</t>
  </si>
  <si>
    <t xml:space="preserve"> - интернат</t>
  </si>
  <si>
    <t xml:space="preserve"> - центр информационных технологий</t>
  </si>
  <si>
    <t xml:space="preserve"> - центр образования</t>
  </si>
  <si>
    <t>III. Учреждения дополнительного образования:</t>
  </si>
  <si>
    <t xml:space="preserve"> - НФ ККИПК РЭО (филиал Красноярского института повышения квалификации)</t>
  </si>
  <si>
    <t xml:space="preserve"> - учреждения дополнительного образования детей</t>
  </si>
  <si>
    <t xml:space="preserve">6 </t>
  </si>
  <si>
    <t>IV. Учреждения для детей с отклонениями в развитии:</t>
  </si>
  <si>
    <t xml:space="preserve"> - специальная (коррекционная) школа-интернат VIII вида (учреждение краевого подчинения)</t>
  </si>
  <si>
    <t>1</t>
  </si>
  <si>
    <t>V. Учреждения для детей-сирот:</t>
  </si>
  <si>
    <t xml:space="preserve"> - детский дом (учреждение краевого подчинения)</t>
  </si>
  <si>
    <t>Начальное профессиональное образование:</t>
  </si>
  <si>
    <t>Училище</t>
  </si>
  <si>
    <t>Среднее профессиональное образование:</t>
  </si>
  <si>
    <t xml:space="preserve">Колледж искусств </t>
  </si>
  <si>
    <t>1 / 204</t>
  </si>
  <si>
    <t>Колледж менеджмента и права</t>
  </si>
  <si>
    <t>1 / 306</t>
  </si>
  <si>
    <t>филиал Красноярского строительного техникума</t>
  </si>
  <si>
    <t>1 / 585</t>
  </si>
  <si>
    <t>Медицинское училище №1</t>
  </si>
  <si>
    <t>1 / 286</t>
  </si>
  <si>
    <t>Педагогический колледж</t>
  </si>
  <si>
    <t>1 / 386</t>
  </si>
  <si>
    <t>Политехнический колледж</t>
  </si>
  <si>
    <t>1 / 1 106</t>
  </si>
  <si>
    <t>Филиал Ачинского торгово-экономического техникума</t>
  </si>
  <si>
    <t>1 / 310</t>
  </si>
  <si>
    <t>Высшее профессиональное образование:</t>
  </si>
  <si>
    <t>Норильский индустриальный институт</t>
  </si>
  <si>
    <t>Филиалы иногородних ВУЗов</t>
  </si>
  <si>
    <t>ед/коек</t>
  </si>
  <si>
    <t>2 / 845</t>
  </si>
  <si>
    <t>5/584</t>
  </si>
  <si>
    <r>
      <t>в т.ч.: Городская больница № 1 (ж/о Оганер)</t>
    </r>
    <r>
      <rPr>
        <b/>
        <sz val="13"/>
        <rFont val="Times New Roman Cyr"/>
        <charset val="204"/>
      </rPr>
      <t xml:space="preserve"> </t>
    </r>
  </si>
  <si>
    <t>1 / 820</t>
  </si>
  <si>
    <t xml:space="preserve">           Городская больница № 3 (пос. Снежногорск)</t>
  </si>
  <si>
    <t>1 / 25</t>
  </si>
  <si>
    <t>1 / 15</t>
  </si>
  <si>
    <t>3 / 486</t>
  </si>
  <si>
    <t>1/75</t>
  </si>
  <si>
    <t xml:space="preserve"> - Родильный дом</t>
  </si>
  <si>
    <t>1 / 181</t>
  </si>
  <si>
    <t>1 / 132</t>
  </si>
  <si>
    <t xml:space="preserve"> - Детская больница</t>
  </si>
  <si>
    <t>1 / 142</t>
  </si>
  <si>
    <r>
      <t xml:space="preserve"> - Городская больница № 2 (для больных с инфекционными заболеваниями</t>
    </r>
    <r>
      <rPr>
        <i/>
        <sz val="13"/>
        <rFont val="Times New Roman Cyr"/>
        <family val="1"/>
        <charset val="204"/>
      </rPr>
      <t xml:space="preserve">) </t>
    </r>
  </si>
  <si>
    <t>1 / 163</t>
  </si>
  <si>
    <t>1 / 150</t>
  </si>
  <si>
    <t>Поликлинические учреждения</t>
  </si>
  <si>
    <t xml:space="preserve"> - Городская поликлиника № 1 (р-н Центральный)</t>
  </si>
  <si>
    <t>17 (прочие учреждения здравоохранения)</t>
  </si>
  <si>
    <t xml:space="preserve"> - Городская поликлиника № 3 (р-н Кайеркан)</t>
  </si>
  <si>
    <t>Красноярский краевой психоневрологический диспансер №5</t>
  </si>
  <si>
    <t>ед</t>
  </si>
  <si>
    <t xml:space="preserve">Станция скорой медицинской помощи </t>
  </si>
  <si>
    <t>Стоматологическая поликлиника</t>
  </si>
  <si>
    <t>Красноярский краевой центр крови №2</t>
  </si>
  <si>
    <t>Норильский отдел испытательной лаборатории Красноярского филиала ФГУ "Научный центр экспертизы средств медицинского применения" Росздравнадзора, бывшее МУЗ  КАнЛ (контрольно-аналитическая лаборатория)</t>
  </si>
  <si>
    <t>Культура</t>
  </si>
  <si>
    <t>Сеть управления по делам культуры:</t>
  </si>
  <si>
    <t>7 / 2 401</t>
  </si>
  <si>
    <t>4/906</t>
  </si>
  <si>
    <t>Культурно -  досуговые центры</t>
  </si>
  <si>
    <t>ед./мест</t>
  </si>
  <si>
    <t>4 / 1 495</t>
  </si>
  <si>
    <t>ГУ "Норильский Заполярный театр драмы им. Вл. Маяковского"</t>
  </si>
  <si>
    <t>МБУ "Централизованная библиотечная система":                       в том числе:</t>
  </si>
  <si>
    <t>Центральная городская библиотека</t>
  </si>
  <si>
    <t>филиалы Центральной городской библиотеки</t>
  </si>
  <si>
    <t>МБУ "Кинокомплекс "Родина"                                                                                                                     в том числе кинозалы:</t>
  </si>
  <si>
    <t>"Родина"</t>
  </si>
  <si>
    <t>"Ретро"</t>
  </si>
  <si>
    <t>Музеи (включая 2 филиала):                                                                   в том числе:</t>
  </si>
  <si>
    <t>2 (2)</t>
  </si>
  <si>
    <t>МБУ "Норильская художественная галерея":</t>
  </si>
  <si>
    <t>МБУ "Музей истории освоения и развития НПР"                                                                                                                                                     (филиалы в районах Талнах и Кайеркан):</t>
  </si>
  <si>
    <t>1 (2)</t>
  </si>
  <si>
    <t>Спорт</t>
  </si>
  <si>
    <t>Спортучреждения (вместе с ДЮСШ), всего:</t>
  </si>
  <si>
    <t>14 (23)</t>
  </si>
  <si>
    <t>спортсооружения на базе спортучреждений:</t>
  </si>
  <si>
    <t xml:space="preserve"> - бассейн</t>
  </si>
  <si>
    <t xml:space="preserve"> - каток</t>
  </si>
  <si>
    <t xml:space="preserve"> - стадион</t>
  </si>
  <si>
    <t xml:space="preserve"> - прочие спортсооружения</t>
  </si>
  <si>
    <r>
      <t>Детские спортивные школы</t>
    </r>
    <r>
      <rPr>
        <b/>
        <vertAlign val="superscript"/>
        <sz val="13"/>
        <rFont val="Times New Roman Cyr"/>
        <charset val="204"/>
      </rPr>
      <t xml:space="preserve"> </t>
    </r>
  </si>
  <si>
    <t xml:space="preserve">Число занимающихся </t>
  </si>
  <si>
    <t>Молодежные центры</t>
  </si>
  <si>
    <t>Норильский центр безопасности дорожного движения</t>
  </si>
  <si>
    <t>г.Дудинка</t>
  </si>
  <si>
    <t>г.Норильск</t>
  </si>
  <si>
    <t>21 / 25</t>
  </si>
  <si>
    <t>25 / 26</t>
  </si>
  <si>
    <t>29 / 32</t>
  </si>
  <si>
    <t>2011/2010</t>
  </si>
  <si>
    <t>Динамика индекса потребительских цен по Российской Федерации (декабрь к декабрю), %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</si>
  <si>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</si>
  <si>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</si>
  <si>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</si>
  <si>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</si>
  <si>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</si>
  <si>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</si>
  <si>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               </t>
    </r>
    <r>
      <rPr>
        <b/>
        <sz val="26"/>
        <rFont val="Times New Roman"/>
        <family val="1"/>
        <charset val="204"/>
      </rPr>
      <t>Средние цены на металлы</t>
    </r>
    <r>
      <rPr>
        <sz val="26"/>
        <rFont val="Times New Roman"/>
        <family val="1"/>
        <charset val="204"/>
      </rPr>
      <t xml:space="preserve"> (по данным Лондонской биржи металлов)</t>
    </r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</si>
  <si>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</si>
  <si>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</si>
  <si>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</si>
  <si>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</si>
  <si>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</si>
  <si>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</si>
  <si>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</si>
  <si>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</si>
  <si>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</si>
  <si>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</si>
  <si>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</si>
  <si>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</si>
  <si>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</si>
  <si>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</si>
  <si>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</si>
  <si>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</si>
  <si>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</si>
  <si>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</si>
  <si>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</si>
  <si>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</si>
  <si>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</si>
  <si>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</si>
  <si>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</si>
  <si>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</si>
  <si>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</si>
  <si>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</si>
  <si>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</si>
  <si>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</si>
  <si>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</si>
  <si>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22 / 25</t>
  </si>
  <si>
    <t>26,5 / 28</t>
  </si>
  <si>
    <t>29,5 / 31</t>
  </si>
  <si>
    <t>25,5 / 28</t>
  </si>
  <si>
    <t>31 / 32</t>
  </si>
  <si>
    <t>на 01.02.11</t>
  </si>
  <si>
    <t>на 01.02.12</t>
  </si>
  <si>
    <r>
      <rPr>
        <b/>
        <sz val="13"/>
        <rFont val="Times New Roman Cyr"/>
        <charset val="204"/>
      </rPr>
      <t>(1)</t>
    </r>
    <r>
      <rPr>
        <sz val="13"/>
        <rFont val="Times New Roman Cyr"/>
        <charset val="204"/>
      </rPr>
      <t xml:space="preserve"> Изменение тарифов принято Постановлением Администрации города Норильска от 19.12.2011г. №577</t>
    </r>
  </si>
  <si>
    <r>
      <t xml:space="preserve">46,83 </t>
    </r>
    <r>
      <rPr>
        <b/>
        <vertAlign val="superscript"/>
        <sz val="13"/>
        <rFont val="Times New Roman Cyr"/>
        <charset val="204"/>
      </rPr>
      <t>2</t>
    </r>
  </si>
  <si>
    <t>Итого за 1 месяц</t>
  </si>
  <si>
    <t>Динамика индекса потребительских цен по Красноярскому краю (январь к январю), %</t>
  </si>
  <si>
    <t>2012/2011</t>
  </si>
  <si>
    <t>Средние цены в городах РФ и МО г. Норильск в февраля 2012 года, по данным Росстата</t>
  </si>
  <si>
    <t>01.02.09 г.</t>
  </si>
  <si>
    <t>01.02.10 г.</t>
  </si>
  <si>
    <t>01.02.11 г.</t>
  </si>
  <si>
    <t>01.02.12 г.</t>
  </si>
  <si>
    <t>25,5 / 27</t>
  </si>
  <si>
    <t>23 / 26</t>
  </si>
  <si>
    <t>26 / 29</t>
  </si>
  <si>
    <t>31,30 / 32,75</t>
  </si>
  <si>
    <t>31,10 / 32,10</t>
  </si>
  <si>
    <t>31,24 / 32,10</t>
  </si>
  <si>
    <t>40,55 / 42,30</t>
  </si>
  <si>
    <t>40,75 / 41,85</t>
  </si>
  <si>
    <t>40,99 / 42,14</t>
  </si>
  <si>
    <t>декабрь 2011</t>
  </si>
  <si>
    <t>29,50 / 31,08</t>
  </si>
  <si>
    <t>29,75 / 30,75</t>
  </si>
  <si>
    <t>30,06 / 31,06</t>
  </si>
  <si>
    <t>39,14 / 40,76</t>
  </si>
  <si>
    <t>39,34 / 40,52</t>
  </si>
  <si>
    <t>39,30 / 40,58</t>
  </si>
  <si>
    <t>к декабрю 2011 г., %</t>
  </si>
  <si>
    <t>на 01.01.12</t>
  </si>
  <si>
    <t>Отклонение 01.02.12/ 01.02.11,          +, -</t>
  </si>
  <si>
    <t>на 01.02.2011г.</t>
  </si>
  <si>
    <t>на 01.02.2012г.</t>
  </si>
  <si>
    <t>январь-декабрь 2011</t>
  </si>
  <si>
    <t>январь 2011</t>
  </si>
  <si>
    <t>январь 2012</t>
  </si>
  <si>
    <t>Отклонение                                        январь 2012 / 2011</t>
  </si>
  <si>
    <t>Среднесписочная  численность  работающих на территории (без внешних совместителей) в соответствии с ОКВЭД, с учетом дорасчета по малым и микропредприятиям (по данным Красноярскстата)</t>
  </si>
  <si>
    <t>на 01.02.11г</t>
  </si>
  <si>
    <t>на 01.01.12г</t>
  </si>
  <si>
    <t>на 01.02.12г</t>
  </si>
  <si>
    <t>Отклонение                                    01.02.12г. / 01.02.11г.</t>
  </si>
  <si>
    <t>Отклонение                                          январь 2012 / 2011</t>
  </si>
  <si>
    <t>на 01.01.12г.</t>
  </si>
  <si>
    <t>на 01.02.11г.</t>
  </si>
  <si>
    <t>на 01.02.12г.</t>
  </si>
  <si>
    <t>Отклонение 01.01.12г./ 01.01.11г, +, -</t>
  </si>
  <si>
    <t>Отклонение 01.02.12г./ 01.02.11г, +, -</t>
  </si>
  <si>
    <t>100*</t>
  </si>
  <si>
    <t>202*</t>
  </si>
  <si>
    <t>4 кв. 2011</t>
  </si>
  <si>
    <t>на 01.01.2011г.</t>
  </si>
  <si>
    <t>на 01.01.2012г.</t>
  </si>
  <si>
    <t>01.01.2012г.</t>
  </si>
  <si>
    <r>
      <t xml:space="preserve"> I. Учреждение дошкольного образования</t>
    </r>
    <r>
      <rPr>
        <b/>
        <vertAlign val="superscript"/>
        <sz val="13"/>
        <rFont val="Times New Roman Cyr"/>
        <charset val="204"/>
      </rPr>
      <t>1</t>
    </r>
  </si>
  <si>
    <r>
      <t>Численность детей стоящих на очереди по устройству в ДУ/ в том числе старше 3-х лет</t>
    </r>
    <r>
      <rPr>
        <vertAlign val="superscript"/>
        <sz val="13"/>
        <rFont val="Times New Roman Cyr"/>
        <charset val="204"/>
      </rPr>
      <t>2</t>
    </r>
  </si>
  <si>
    <t>5809/717</t>
  </si>
  <si>
    <t>5204/37</t>
  </si>
  <si>
    <r>
      <t xml:space="preserve">II. Общеобразовательные учреждения </t>
    </r>
    <r>
      <rPr>
        <b/>
        <sz val="13"/>
        <rFont val="Times New Roman Cyr"/>
        <charset val="204"/>
      </rPr>
      <t>(местный бюджет)</t>
    </r>
    <r>
      <rPr>
        <b/>
        <sz val="13"/>
        <rFont val="Times New Roman Cyr"/>
        <family val="1"/>
        <charset val="204"/>
      </rPr>
      <t>:</t>
    </r>
  </si>
  <si>
    <t>42 / 22138</t>
  </si>
  <si>
    <t>42 / 23015</t>
  </si>
  <si>
    <r>
      <t>Больницы, всего</t>
    </r>
    <r>
      <rPr>
        <b/>
        <vertAlign val="superscript"/>
        <sz val="13"/>
        <rFont val="Times New Roman Cyr"/>
        <charset val="204"/>
      </rPr>
      <t>3</t>
    </r>
  </si>
  <si>
    <t>2 / 787</t>
  </si>
  <si>
    <t>1 / 772</t>
  </si>
  <si>
    <r>
      <t>Специализированные медицинские учреждения</t>
    </r>
    <r>
      <rPr>
        <b/>
        <vertAlign val="superscript"/>
        <sz val="13"/>
        <rFont val="Times New Roman Cyr"/>
        <charset val="204"/>
      </rPr>
      <t>3</t>
    </r>
    <r>
      <rPr>
        <b/>
        <sz val="13"/>
        <rFont val="Times New Roman Cyr"/>
        <family val="1"/>
        <charset val="204"/>
      </rPr>
      <t>:</t>
    </r>
  </si>
  <si>
    <t>3 / 424</t>
  </si>
  <si>
    <r>
      <t xml:space="preserve"> - Городская поликлинника №2 (р-н Талнах)</t>
    </r>
    <r>
      <rPr>
        <vertAlign val="superscript"/>
        <sz val="13"/>
        <rFont val="Times New Roman Cyr"/>
        <charset val="204"/>
      </rPr>
      <t>4</t>
    </r>
  </si>
  <si>
    <r>
      <t>Образовательные учреждения культуры</t>
    </r>
    <r>
      <rPr>
        <vertAlign val="superscript"/>
        <sz val="13"/>
        <rFont val="Times New Roman Cyr"/>
        <charset val="204"/>
      </rPr>
      <t>5</t>
    </r>
  </si>
  <si>
    <t>7 / 2 410</t>
  </si>
  <si>
    <r>
      <t>"Синема Арт Холл"</t>
    </r>
    <r>
      <rPr>
        <i/>
        <vertAlign val="superscript"/>
        <sz val="13"/>
        <rFont val="Times New Roman Cyr"/>
        <charset val="204"/>
      </rPr>
      <t>6</t>
    </r>
  </si>
  <si>
    <t xml:space="preserve"> - лыжные базы и горнолыжные базы</t>
  </si>
  <si>
    <r>
      <rPr>
        <b/>
        <sz val="13"/>
        <rFont val="Times New Roman"/>
        <family val="1"/>
        <charset val="204"/>
      </rPr>
      <t>(1)</t>
    </r>
    <r>
      <rPr>
        <sz val="13"/>
        <rFont val="Times New Roman"/>
        <family val="1"/>
        <charset val="204"/>
      </rPr>
      <t xml:space="preserve"> Увеличение учреждений дошкольного образования связано с открытием в сентябре 2011 года после реконструкции МБДОУ №86 «Детский сад комбинированного вида «Брусничка».  </t>
    </r>
  </si>
  <si>
    <r>
      <rPr>
        <b/>
        <sz val="13"/>
        <rFont val="Times New Roman"/>
        <family val="1"/>
        <charset val="204"/>
      </rPr>
      <t>(2)</t>
    </r>
    <r>
      <rPr>
        <sz val="13"/>
        <rFont val="Times New Roman"/>
        <family val="1"/>
        <charset val="204"/>
      </rPr>
      <t xml:space="preserve"> Снижение численности связано с открытием 6 групп во втором корпусе МБДОУ №59, 14 групп в СОШ №18, №43, увеличением плановой наполняемости МБДОУ в связи с изменением нормы площади на 1 ребенка в соответствии с новыми СанПиН.</t>
    </r>
  </si>
  <si>
    <r>
      <rPr>
        <b/>
        <sz val="13"/>
        <rFont val="Times New Roman"/>
        <family val="1"/>
        <charset val="204"/>
      </rPr>
      <t>(3)</t>
    </r>
    <r>
      <rPr>
        <sz val="13"/>
        <rFont val="Times New Roman"/>
        <family val="1"/>
        <charset val="204"/>
      </rPr>
      <t xml:space="preserve"> Снижение коечного фонда круглосуточного стационара в муниципальных учреждениях здравоохранения произошло в связи с новыми установленными нормативами Красноярского края.
</t>
    </r>
  </si>
  <si>
    <r>
      <t xml:space="preserve">(4) </t>
    </r>
    <r>
      <rPr>
        <sz val="13"/>
        <rFont val="Times New Roman"/>
        <family val="1"/>
        <charset val="204"/>
      </rPr>
      <t>МБУЗ «Медико-санитарная часть № 2» переименована в МБУЗ «Городская поликлиника № 2»</t>
    </r>
  </si>
  <si>
    <r>
      <rPr>
        <b/>
        <sz val="13"/>
        <rFont val="Times New Roman"/>
        <family val="1"/>
        <charset val="204"/>
      </rPr>
      <t>(5)</t>
    </r>
    <r>
      <rPr>
        <sz val="13"/>
        <rFont val="Times New Roman"/>
        <family val="1"/>
        <charset val="204"/>
      </rPr>
      <t xml:space="preserve"> Произошло увеличение численности учащихся отделения ИЗО на платной основе. </t>
    </r>
  </si>
  <si>
    <r>
      <rPr>
        <b/>
        <sz val="13"/>
        <rFont val="Times New Roman"/>
        <family val="1"/>
        <charset val="204"/>
      </rPr>
      <t xml:space="preserve">(6) </t>
    </r>
    <r>
      <rPr>
        <sz val="13"/>
        <rFont val="Times New Roman"/>
        <family val="1"/>
        <charset val="204"/>
      </rPr>
      <t>Кинозал «Арт» выведен из состава МБУ «Кинокомплекс «Родина» в октябре 2011 года</t>
    </r>
  </si>
  <si>
    <t xml:space="preserve"> - хоз/расчетный участок</t>
  </si>
  <si>
    <t>Прочие:</t>
  </si>
  <si>
    <t>Динамика индекса потребительских цен по Российской Федерации (январь к январю), %</t>
  </si>
  <si>
    <t>за январь 2011г</t>
  </si>
  <si>
    <t>за январь 2012г</t>
  </si>
  <si>
    <t>2012</t>
  </si>
  <si>
    <t>Администрация города Норильска, Аппараты управлений Администрации города Норильска</t>
  </si>
  <si>
    <t>Структурные подразделения:</t>
  </si>
  <si>
    <t xml:space="preserve"> - Управление по делам культуры и искусства </t>
  </si>
  <si>
    <t xml:space="preserve"> - Управление по спорту, туризму и молодежной политике</t>
  </si>
  <si>
    <t xml:space="preserve"> - Управление общего и дошкольного образования</t>
  </si>
  <si>
    <t xml:space="preserve">И.о. начальника Управления экономики, </t>
  </si>
  <si>
    <t>О.Н.Попсуевич</t>
  </si>
  <si>
    <t>Динамика курса ЕВРО*</t>
  </si>
  <si>
    <t xml:space="preserve"> - Управление здравоохранения всего, в том числе:</t>
  </si>
  <si>
    <r>
      <t xml:space="preserve"> - финансируемые за счет местного бюджета</t>
    </r>
    <r>
      <rPr>
        <b/>
        <i/>
        <vertAlign val="superscript"/>
        <sz val="11"/>
        <rFont val="Times New Roman Cyr"/>
        <charset val="204"/>
      </rPr>
      <t>1</t>
    </r>
  </si>
  <si>
    <r>
      <t xml:space="preserve"> - финансируемые за счет Фонда обязательного медицинского страхования</t>
    </r>
    <r>
      <rPr>
        <b/>
        <i/>
        <vertAlign val="superscript"/>
        <sz val="11"/>
        <rFont val="Times New Roman Cyr"/>
        <charset val="204"/>
      </rPr>
      <t>1</t>
    </r>
  </si>
  <si>
    <t>Работники учреждений бюджетной сферы,   ВСЕГО:</t>
  </si>
  <si>
    <t>178 139*</t>
  </si>
  <si>
    <t xml:space="preserve">(1) Данный показатель объединяет в себе три административных района: Кайеркан, Талнах и Центральный, а также поселок Снежногорск, в связи с принятием статуса - муниципальное образование город Норильск. Численность указана с учетом окончательных итогов ВПН-2010.                                                                                                                                                                         </t>
  </si>
  <si>
    <t xml:space="preserve">* - Рост в 2011 году численности постоянного населения обусловлен изменением с 01.01.2011 года методики расчета миграционных процессов. </t>
  </si>
  <si>
    <t xml:space="preserve">* По данным статистики </t>
  </si>
  <si>
    <t>Стоимость минимального набора продуктов питания*</t>
  </si>
  <si>
    <t>МО г. Норильск</t>
  </si>
</sst>
</file>

<file path=xl/styles.xml><?xml version="1.0" encoding="utf-8"?>
<styleSheet xmlns="http://schemas.openxmlformats.org/spreadsheetml/2006/main">
  <numFmts count="5"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72" formatCode="#,##0.0_ ;\-#,##0.0\ "/>
  </numFmts>
  <fonts count="7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13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color indexed="81"/>
      <name val="Tahoma"/>
      <family val="2"/>
      <charset val="204"/>
    </font>
    <font>
      <sz val="13"/>
      <color indexed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1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indexed="8"/>
      <name val="Times New Roman Cyr"/>
      <family val="1"/>
      <charset val="204"/>
    </font>
    <font>
      <b/>
      <sz val="9"/>
      <name val="Times New Roman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vertAlign val="superscript"/>
      <sz val="14"/>
      <name val="Times New Roman Cyr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3"/>
      <color theme="1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  <font>
      <i/>
      <vertAlign val="superscript"/>
      <sz val="13"/>
      <name val="Times New Roman Cyr"/>
      <charset val="204"/>
    </font>
    <font>
      <b/>
      <i/>
      <vertAlign val="superscript"/>
      <sz val="11"/>
      <name val="Times New Roman Cyr"/>
      <charset val="204"/>
    </font>
    <font>
      <b/>
      <sz val="13.5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</cellStyleXfs>
  <cellXfs count="941">
    <xf numFmtId="0" fontId="0" fillId="0" borderId="0" xfId="0"/>
    <xf numFmtId="166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166" fontId="8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8" fillId="0" borderId="0" xfId="0" applyFont="1" applyFill="1" applyBorder="1"/>
    <xf numFmtId="3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/>
    <xf numFmtId="167" fontId="3" fillId="0" borderId="0" xfId="0" applyNumberFormat="1" applyFont="1" applyFill="1"/>
    <xf numFmtId="0" fontId="4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35" fillId="0" borderId="0" xfId="0" applyFont="1" applyFill="1" applyAlignment="1">
      <alignment horizontal="left"/>
    </xf>
    <xf numFmtId="0" fontId="8" fillId="0" borderId="0" xfId="0" applyFont="1" applyFill="1" applyAlignment="1">
      <alignment wrapText="1"/>
    </xf>
    <xf numFmtId="0" fontId="35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49" fillId="0" borderId="0" xfId="0" applyFont="1" applyFill="1" applyBorder="1"/>
    <xf numFmtId="0" fontId="49" fillId="0" borderId="0" xfId="0" applyFont="1" applyFill="1" applyBorder="1" applyAlignment="1">
      <alignment horizontal="center"/>
    </xf>
    <xf numFmtId="0" fontId="38" fillId="0" borderId="0" xfId="0" applyFont="1" applyFill="1" applyBorder="1" applyAlignment="1"/>
    <xf numFmtId="0" fontId="36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2" fontId="3" fillId="0" borderId="0" xfId="0" applyNumberFormat="1" applyFont="1" applyFill="1"/>
    <xf numFmtId="1" fontId="3" fillId="0" borderId="0" xfId="0" applyNumberFormat="1" applyFont="1" applyFill="1"/>
    <xf numFmtId="0" fontId="30" fillId="0" borderId="0" xfId="0" applyFont="1" applyFill="1"/>
    <xf numFmtId="3" fontId="26" fillId="0" borderId="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justify" wrapText="1"/>
    </xf>
    <xf numFmtId="167" fontId="30" fillId="0" borderId="0" xfId="0" applyNumberFormat="1" applyFont="1" applyFill="1"/>
    <xf numFmtId="1" fontId="30" fillId="0" borderId="0" xfId="0" applyNumberFormat="1" applyFont="1" applyFill="1"/>
    <xf numFmtId="0" fontId="3" fillId="0" borderId="0" xfId="0" applyFont="1" applyFill="1" applyBorder="1" applyAlignment="1">
      <alignment vertical="center"/>
    </xf>
    <xf numFmtId="167" fontId="4" fillId="0" borderId="0" xfId="0" applyNumberFormat="1" applyFont="1" applyFill="1" applyBorder="1"/>
    <xf numFmtId="0" fontId="39" fillId="0" borderId="0" xfId="0" applyFont="1" applyFill="1" applyBorder="1"/>
    <xf numFmtId="3" fontId="3" fillId="0" borderId="0" xfId="0" applyNumberFormat="1" applyFont="1" applyFill="1"/>
    <xf numFmtId="166" fontId="8" fillId="2" borderId="0" xfId="0" applyNumberFormat="1" applyFont="1" applyFill="1" applyBorder="1" applyAlignment="1">
      <alignment horizontal="center" vertical="center"/>
    </xf>
    <xf numFmtId="166" fontId="8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8" fillId="2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7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166" fontId="8" fillId="2" borderId="3" xfId="0" applyNumberFormat="1" applyFont="1" applyFill="1" applyBorder="1" applyAlignment="1">
      <alignment horizontal="center" vertical="center"/>
    </xf>
    <xf numFmtId="167" fontId="3" fillId="2" borderId="38" xfId="0" applyNumberFormat="1" applyFont="1" applyFill="1" applyBorder="1"/>
    <xf numFmtId="0" fontId="8" fillId="2" borderId="2" xfId="0" applyFont="1" applyFill="1" applyBorder="1" applyAlignment="1">
      <alignment vertical="center" wrapText="1"/>
    </xf>
    <xf numFmtId="0" fontId="8" fillId="2" borderId="30" xfId="0" applyFont="1" applyFill="1" applyBorder="1" applyAlignment="1">
      <alignment horizontal="center" vertical="center"/>
    </xf>
    <xf numFmtId="166" fontId="8" fillId="2" borderId="9" xfId="0" applyNumberFormat="1" applyFont="1" applyFill="1" applyBorder="1" applyAlignment="1">
      <alignment horizontal="center" vertical="center"/>
    </xf>
    <xf numFmtId="167" fontId="3" fillId="2" borderId="39" xfId="0" applyNumberFormat="1" applyFont="1" applyFill="1" applyBorder="1"/>
    <xf numFmtId="0" fontId="4" fillId="0" borderId="30" xfId="0" applyFont="1" applyFill="1" applyBorder="1" applyAlignment="1">
      <alignment horizontal="center" vertical="center"/>
    </xf>
    <xf numFmtId="0" fontId="5" fillId="0" borderId="0" xfId="0" applyFont="1" applyFill="1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3" fontId="7" fillId="2" borderId="37" xfId="0" applyNumberFormat="1" applyFont="1" applyFill="1" applyBorder="1" applyAlignment="1">
      <alignment horizontal="center" vertical="center"/>
    </xf>
    <xf numFmtId="3" fontId="8" fillId="2" borderId="38" xfId="0" applyNumberFormat="1" applyFont="1" applyFill="1" applyBorder="1" applyAlignment="1">
      <alignment horizontal="center" vertical="center"/>
    </xf>
    <xf numFmtId="3" fontId="25" fillId="2" borderId="38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/>
    <xf numFmtId="0" fontId="9" fillId="0" borderId="2" xfId="0" applyFont="1" applyFill="1" applyBorder="1" applyAlignment="1">
      <alignment horizontal="center" vertical="center"/>
    </xf>
    <xf numFmtId="3" fontId="25" fillId="2" borderId="0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3" fontId="25" fillId="2" borderId="0" xfId="0" applyNumberFormat="1" applyFont="1" applyFill="1" applyBorder="1" applyAlignment="1">
      <alignment horizontal="center" vertical="center"/>
    </xf>
    <xf numFmtId="3" fontId="26" fillId="2" borderId="0" xfId="0" applyNumberFormat="1" applyFont="1" applyFill="1" applyBorder="1" applyAlignment="1">
      <alignment horizontal="center" vertical="center"/>
    </xf>
    <xf numFmtId="3" fontId="27" fillId="2" borderId="0" xfId="0" applyNumberFormat="1" applyFont="1" applyFill="1" applyBorder="1" applyAlignment="1">
      <alignment horizontal="center" vertical="center"/>
    </xf>
    <xf numFmtId="3" fontId="21" fillId="2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/>
    <xf numFmtId="0" fontId="8" fillId="0" borderId="2" xfId="0" applyFont="1" applyFill="1" applyBorder="1"/>
    <xf numFmtId="0" fontId="8" fillId="0" borderId="4" xfId="0" applyFont="1" applyFill="1" applyBorder="1" applyAlignment="1">
      <alignment horizontal="left" vertical="center"/>
    </xf>
    <xf numFmtId="166" fontId="8" fillId="0" borderId="5" xfId="0" applyNumberFormat="1" applyFont="1" applyFill="1" applyBorder="1" applyAlignment="1">
      <alignment horizontal="center" vertical="center"/>
    </xf>
    <xf numFmtId="3" fontId="8" fillId="0" borderId="39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top" wrapText="1"/>
    </xf>
    <xf numFmtId="0" fontId="3" fillId="3" borderId="0" xfId="0" applyFont="1" applyFill="1" applyBorder="1"/>
    <xf numFmtId="0" fontId="0" fillId="3" borderId="0" xfId="0" applyFill="1" applyBorder="1"/>
    <xf numFmtId="0" fontId="3" fillId="0" borderId="1" xfId="0" applyFont="1" applyFill="1" applyBorder="1"/>
    <xf numFmtId="3" fontId="25" fillId="2" borderId="38" xfId="0" applyNumberFormat="1" applyFont="1" applyFill="1" applyBorder="1" applyAlignment="1">
      <alignment horizontal="center" vertical="center"/>
    </xf>
    <xf numFmtId="166" fontId="8" fillId="0" borderId="31" xfId="0" applyNumberFormat="1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horizontal="center" vertical="center"/>
    </xf>
    <xf numFmtId="166" fontId="8" fillId="0" borderId="51" xfId="0" applyNumberFormat="1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left" vertical="top" wrapText="1"/>
    </xf>
    <xf numFmtId="0" fontId="4" fillId="0" borderId="54" xfId="0" applyFont="1" applyFill="1" applyBorder="1" applyAlignment="1">
      <alignment horizontal="center" vertical="center"/>
    </xf>
    <xf numFmtId="166" fontId="8" fillId="0" borderId="4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 wrapText="1"/>
    </xf>
    <xf numFmtId="166" fontId="4" fillId="0" borderId="3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66" fontId="4" fillId="0" borderId="5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/>
    </xf>
    <xf numFmtId="166" fontId="11" fillId="0" borderId="37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8" fillId="0" borderId="38" xfId="0" applyNumberFormat="1" applyFont="1" applyFill="1" applyBorder="1" applyAlignment="1">
      <alignment horizontal="center" vertical="center"/>
    </xf>
    <xf numFmtId="166" fontId="8" fillId="0" borderId="54" xfId="0" applyNumberFormat="1" applyFont="1" applyFill="1" applyBorder="1" applyAlignment="1">
      <alignment horizontal="center" vertical="center"/>
    </xf>
    <xf numFmtId="166" fontId="8" fillId="0" borderId="3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wrapText="1"/>
    </xf>
    <xf numFmtId="166" fontId="8" fillId="0" borderId="4" xfId="0" applyNumberFormat="1" applyFont="1" applyFill="1" applyBorder="1" applyAlignment="1">
      <alignment horizontal="left" wrapText="1"/>
    </xf>
    <xf numFmtId="0" fontId="8" fillId="0" borderId="4" xfId="0" applyFont="1" applyFill="1" applyBorder="1" applyAlignment="1">
      <alignment wrapText="1"/>
    </xf>
    <xf numFmtId="0" fontId="8" fillId="0" borderId="30" xfId="0" applyFont="1" applyFill="1" applyBorder="1" applyAlignment="1">
      <alignment wrapText="1"/>
    </xf>
    <xf numFmtId="0" fontId="8" fillId="0" borderId="4" xfId="0" applyFont="1" applyFill="1" applyBorder="1" applyAlignment="1">
      <alignment vertical="center" wrapText="1"/>
    </xf>
    <xf numFmtId="0" fontId="8" fillId="0" borderId="31" xfId="0" applyFont="1" applyFill="1" applyBorder="1" applyAlignment="1">
      <alignment vertical="center"/>
    </xf>
    <xf numFmtId="0" fontId="4" fillId="0" borderId="31" xfId="0" applyFont="1" applyFill="1" applyBorder="1" applyAlignment="1">
      <alignment wrapText="1"/>
    </xf>
    <xf numFmtId="0" fontId="8" fillId="0" borderId="31" xfId="0" applyFont="1" applyFill="1" applyBorder="1" applyAlignment="1">
      <alignment vertical="center" wrapText="1"/>
    </xf>
    <xf numFmtId="0" fontId="8" fillId="0" borderId="54" xfId="0" applyFont="1" applyFill="1" applyBorder="1" applyAlignment="1">
      <alignment wrapText="1"/>
    </xf>
    <xf numFmtId="166" fontId="8" fillId="0" borderId="37" xfId="0" applyNumberFormat="1" applyFont="1" applyFill="1" applyBorder="1" applyAlignment="1">
      <alignment horizontal="center" vertical="center" wrapText="1"/>
    </xf>
    <xf numFmtId="166" fontId="8" fillId="0" borderId="37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/>
    </xf>
    <xf numFmtId="0" fontId="38" fillId="0" borderId="0" xfId="0" applyFont="1" applyFill="1" applyBorder="1" applyAlignment="1">
      <alignment vertical="center"/>
    </xf>
    <xf numFmtId="4" fontId="8" fillId="0" borderId="3" xfId="0" applyNumberFormat="1" applyFont="1" applyFill="1" applyBorder="1" applyAlignment="1">
      <alignment horizontal="center" vertical="center"/>
    </xf>
    <xf numFmtId="0" fontId="38" fillId="0" borderId="58" xfId="0" applyFont="1" applyFill="1" applyBorder="1" applyAlignment="1">
      <alignment horizontal="center"/>
    </xf>
    <xf numFmtId="4" fontId="38" fillId="0" borderId="58" xfId="0" applyNumberFormat="1" applyFont="1" applyFill="1" applyBorder="1" applyAlignment="1">
      <alignment horizontal="center"/>
    </xf>
    <xf numFmtId="4" fontId="38" fillId="0" borderId="59" xfId="0" applyNumberFormat="1" applyFont="1" applyFill="1" applyBorder="1" applyAlignment="1">
      <alignment horizontal="center"/>
    </xf>
    <xf numFmtId="167" fontId="38" fillId="0" borderId="64" xfId="0" applyNumberFormat="1" applyFont="1" applyFill="1" applyBorder="1" applyAlignment="1">
      <alignment horizontal="center" vertical="center"/>
    </xf>
    <xf numFmtId="168" fontId="8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4" fontId="8" fillId="0" borderId="38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2" borderId="0" xfId="0" applyFill="1"/>
    <xf numFmtId="0" fontId="0" fillId="0" borderId="0" xfId="0" applyFont="1" applyFill="1"/>
    <xf numFmtId="0" fontId="8" fillId="3" borderId="0" xfId="0" applyFont="1" applyFill="1"/>
    <xf numFmtId="3" fontId="8" fillId="2" borderId="0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166" fontId="38" fillId="0" borderId="64" xfId="0" applyNumberFormat="1" applyFont="1" applyFill="1" applyBorder="1" applyAlignment="1">
      <alignment horizontal="center"/>
    </xf>
    <xf numFmtId="166" fontId="38" fillId="0" borderId="58" xfId="0" applyNumberFormat="1" applyFont="1" applyFill="1" applyBorder="1" applyAlignment="1">
      <alignment horizontal="center" vertical="center"/>
    </xf>
    <xf numFmtId="0" fontId="68" fillId="0" borderId="54" xfId="0" applyFont="1" applyFill="1" applyBorder="1" applyAlignment="1">
      <alignment horizontal="center" vertical="top" wrapText="1"/>
    </xf>
    <xf numFmtId="0" fontId="68" fillId="0" borderId="31" xfId="0" applyFont="1" applyFill="1" applyBorder="1" applyAlignment="1">
      <alignment horizontal="center" vertical="top" wrapText="1"/>
    </xf>
    <xf numFmtId="0" fontId="68" fillId="0" borderId="51" xfId="0" applyFont="1" applyFill="1" applyBorder="1" applyAlignment="1">
      <alignment horizontal="center" vertical="top" wrapText="1"/>
    </xf>
    <xf numFmtId="0" fontId="68" fillId="0" borderId="49" xfId="0" applyFont="1" applyFill="1" applyBorder="1" applyAlignment="1">
      <alignment horizontal="center" vertical="top" wrapText="1"/>
    </xf>
    <xf numFmtId="0" fontId="68" fillId="0" borderId="31" xfId="0" applyFont="1" applyFill="1" applyBorder="1" applyAlignment="1">
      <alignment horizontal="center" vertical="center" wrapText="1"/>
    </xf>
    <xf numFmtId="166" fontId="69" fillId="0" borderId="12" xfId="0" applyNumberFormat="1" applyFont="1" applyFill="1" applyBorder="1" applyAlignment="1">
      <alignment horizontal="center" vertical="center" wrapText="1"/>
    </xf>
    <xf numFmtId="166" fontId="69" fillId="0" borderId="13" xfId="0" applyNumberFormat="1" applyFont="1" applyFill="1" applyBorder="1" applyAlignment="1">
      <alignment horizontal="center" vertical="center" wrapText="1"/>
    </xf>
    <xf numFmtId="166" fontId="69" fillId="0" borderId="40" xfId="0" applyNumberFormat="1" applyFont="1" applyFill="1" applyBorder="1" applyAlignment="1">
      <alignment horizontal="center" vertical="center" wrapText="1"/>
    </xf>
    <xf numFmtId="166" fontId="69" fillId="0" borderId="14" xfId="0" applyNumberFormat="1" applyFont="1" applyFill="1" applyBorder="1" applyAlignment="1">
      <alignment horizontal="center" vertical="center" wrapText="1"/>
    </xf>
    <xf numFmtId="166" fontId="69" fillId="0" borderId="16" xfId="0" applyNumberFormat="1" applyFont="1" applyFill="1" applyBorder="1" applyAlignment="1">
      <alignment horizontal="center" vertical="center" wrapText="1"/>
    </xf>
    <xf numFmtId="166" fontId="69" fillId="0" borderId="42" xfId="0" applyNumberFormat="1" applyFont="1" applyFill="1" applyBorder="1" applyAlignment="1">
      <alignment horizontal="center" vertical="center" wrapText="1"/>
    </xf>
    <xf numFmtId="166" fontId="69" fillId="0" borderId="23" xfId="0" applyNumberFormat="1" applyFont="1" applyFill="1" applyBorder="1" applyAlignment="1">
      <alignment horizontal="center" vertical="center" wrapText="1"/>
    </xf>
    <xf numFmtId="166" fontId="69" fillId="0" borderId="48" xfId="0" applyNumberFormat="1" applyFont="1" applyFill="1" applyBorder="1" applyAlignment="1">
      <alignment horizontal="center" vertical="center" wrapText="1"/>
    </xf>
    <xf numFmtId="166" fontId="69" fillId="0" borderId="15" xfId="0" applyNumberFormat="1" applyFont="1" applyFill="1" applyBorder="1" applyAlignment="1">
      <alignment horizontal="center" vertical="center" wrapText="1"/>
    </xf>
    <xf numFmtId="166" fontId="69" fillId="0" borderId="22" xfId="0" applyNumberFormat="1" applyFont="1" applyFill="1" applyBorder="1" applyAlignment="1">
      <alignment horizontal="center" vertical="center" wrapText="1"/>
    </xf>
    <xf numFmtId="166" fontId="69" fillId="0" borderId="21" xfId="0" applyNumberFormat="1" applyFont="1" applyFill="1" applyBorder="1" applyAlignment="1">
      <alignment horizontal="center" vertical="center" wrapText="1"/>
    </xf>
    <xf numFmtId="166" fontId="69" fillId="0" borderId="47" xfId="0" applyNumberFormat="1" applyFont="1" applyFill="1" applyBorder="1" applyAlignment="1">
      <alignment horizontal="center" vertical="center" wrapText="1"/>
    </xf>
    <xf numFmtId="166" fontId="69" fillId="0" borderId="66" xfId="0" applyNumberFormat="1" applyFont="1" applyFill="1" applyBorder="1" applyAlignment="1">
      <alignment horizontal="center" vertical="center" wrapText="1"/>
    </xf>
    <xf numFmtId="0" fontId="69" fillId="0" borderId="56" xfId="0" applyFont="1" applyFill="1" applyBorder="1" applyAlignment="1">
      <alignment horizontal="center" vertical="center" wrapText="1"/>
    </xf>
    <xf numFmtId="0" fontId="69" fillId="0" borderId="28" xfId="0" applyFont="1" applyFill="1" applyBorder="1" applyAlignment="1">
      <alignment horizontal="center" vertical="center" wrapText="1"/>
    </xf>
    <xf numFmtId="0" fontId="69" fillId="0" borderId="3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166" fontId="68" fillId="0" borderId="26" xfId="0" applyNumberFormat="1" applyFont="1" applyFill="1" applyBorder="1" applyAlignment="1">
      <alignment horizontal="center" vertical="center" wrapText="1"/>
    </xf>
    <xf numFmtId="166" fontId="68" fillId="0" borderId="31" xfId="0" applyNumberFormat="1" applyFont="1" applyFill="1" applyBorder="1" applyAlignment="1">
      <alignment horizontal="center" vertical="center" wrapText="1"/>
    </xf>
    <xf numFmtId="14" fontId="3" fillId="0" borderId="59" xfId="0" applyNumberFormat="1" applyFont="1" applyFill="1" applyBorder="1" applyAlignment="1">
      <alignment vertical="center"/>
    </xf>
    <xf numFmtId="167" fontId="38" fillId="0" borderId="64" xfId="0" applyNumberFormat="1" applyFont="1" applyFill="1" applyBorder="1" applyAlignment="1">
      <alignment horizontal="center"/>
    </xf>
    <xf numFmtId="167" fontId="4" fillId="0" borderId="58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top"/>
    </xf>
    <xf numFmtId="166" fontId="8" fillId="0" borderId="3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8" fillId="0" borderId="54" xfId="0" applyFont="1" applyFill="1" applyBorder="1" applyAlignment="1">
      <alignment horizontal="center" vertical="center" wrapText="1"/>
    </xf>
    <xf numFmtId="0" fontId="68" fillId="0" borderId="51" xfId="0" applyFont="1" applyFill="1" applyBorder="1" applyAlignment="1">
      <alignment horizontal="center" vertical="center" wrapText="1"/>
    </xf>
    <xf numFmtId="0" fontId="68" fillId="0" borderId="54" xfId="0" applyFont="1" applyFill="1" applyBorder="1" applyAlignment="1">
      <alignment horizontal="center" vertical="center" wrapText="1"/>
    </xf>
    <xf numFmtId="167" fontId="35" fillId="2" borderId="18" xfId="0" applyNumberFormat="1" applyFont="1" applyFill="1" applyBorder="1" applyAlignment="1">
      <alignment horizontal="center" vertical="center" wrapText="1"/>
    </xf>
    <xf numFmtId="3" fontId="8" fillId="2" borderId="17" xfId="0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/>
    </xf>
    <xf numFmtId="3" fontId="8" fillId="2" borderId="45" xfId="0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22" fillId="2" borderId="0" xfId="0" applyFont="1" applyFill="1" applyBorder="1" applyAlignment="1">
      <alignment horizontal="left" wrapText="1"/>
    </xf>
    <xf numFmtId="0" fontId="21" fillId="2" borderId="0" xfId="0" applyFont="1" applyFill="1" applyBorder="1" applyAlignment="1">
      <alignment horizontal="left" wrapText="1"/>
    </xf>
    <xf numFmtId="2" fontId="7" fillId="2" borderId="51" xfId="0" applyNumberFormat="1" applyFont="1" applyFill="1" applyBorder="1" applyAlignment="1">
      <alignment horizontal="center" vertical="top"/>
    </xf>
    <xf numFmtId="49" fontId="7" fillId="2" borderId="5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167" fontId="3" fillId="2" borderId="3" xfId="0" applyNumberFormat="1" applyFont="1" applyFill="1" applyBorder="1"/>
    <xf numFmtId="167" fontId="3" fillId="2" borderId="2" xfId="0" applyNumberFormat="1" applyFont="1" applyFill="1" applyBorder="1"/>
    <xf numFmtId="0" fontId="35" fillId="2" borderId="56" xfId="0" applyFont="1" applyFill="1" applyBorder="1" applyAlignment="1">
      <alignment horizontal="center" vertical="top" wrapText="1"/>
    </xf>
    <xf numFmtId="0" fontId="35" fillId="2" borderId="11" xfId="0" applyFont="1" applyFill="1" applyBorder="1" applyAlignment="1">
      <alignment horizontal="center" wrapText="1"/>
    </xf>
    <xf numFmtId="0" fontId="35" fillId="2" borderId="59" xfId="0" applyFont="1" applyFill="1" applyBorder="1" applyAlignment="1">
      <alignment horizontal="center" wrapText="1"/>
    </xf>
    <xf numFmtId="0" fontId="35" fillId="2" borderId="57" xfId="0" applyFont="1" applyFill="1" applyBorder="1" applyAlignment="1">
      <alignment horizontal="center" wrapText="1"/>
    </xf>
    <xf numFmtId="167" fontId="35" fillId="2" borderId="59" xfId="0" applyNumberFormat="1" applyFont="1" applyFill="1" applyBorder="1" applyAlignment="1">
      <alignment horizontal="center" wrapText="1"/>
    </xf>
    <xf numFmtId="167" fontId="35" fillId="2" borderId="57" xfId="0" applyNumberFormat="1" applyFont="1" applyFill="1" applyBorder="1" applyAlignment="1">
      <alignment horizontal="center" wrapText="1"/>
    </xf>
    <xf numFmtId="0" fontId="35" fillId="2" borderId="28" xfId="0" applyFont="1" applyFill="1" applyBorder="1" applyAlignment="1">
      <alignment horizontal="center" vertical="top" wrapText="1"/>
    </xf>
    <xf numFmtId="0" fontId="35" fillId="2" borderId="17" xfId="0" applyFont="1" applyFill="1" applyBorder="1" applyAlignment="1">
      <alignment horizontal="center" wrapText="1"/>
    </xf>
    <xf numFmtId="0" fontId="35" fillId="2" borderId="58" xfId="0" applyFont="1" applyFill="1" applyBorder="1" applyAlignment="1">
      <alignment horizontal="center" wrapText="1"/>
    </xf>
    <xf numFmtId="0" fontId="35" fillId="2" borderId="18" xfId="0" applyFont="1" applyFill="1" applyBorder="1" applyAlignment="1">
      <alignment horizontal="center" wrapText="1"/>
    </xf>
    <xf numFmtId="167" fontId="35" fillId="2" borderId="58" xfId="0" applyNumberFormat="1" applyFont="1" applyFill="1" applyBorder="1" applyAlignment="1">
      <alignment horizontal="center" wrapText="1"/>
    </xf>
    <xf numFmtId="167" fontId="35" fillId="2" borderId="18" xfId="0" applyNumberFormat="1" applyFont="1" applyFill="1" applyBorder="1" applyAlignment="1">
      <alignment horizontal="center" wrapText="1"/>
    </xf>
    <xf numFmtId="2" fontId="35" fillId="2" borderId="18" xfId="0" applyNumberFormat="1" applyFont="1" applyFill="1" applyBorder="1" applyAlignment="1">
      <alignment horizontal="center" wrapText="1"/>
    </xf>
    <xf numFmtId="0" fontId="35" fillId="2" borderId="35" xfId="0" applyFont="1" applyFill="1" applyBorder="1" applyAlignment="1">
      <alignment horizontal="center" vertical="top" wrapText="1"/>
    </xf>
    <xf numFmtId="0" fontId="35" fillId="2" borderId="45" xfId="0" applyFont="1" applyFill="1" applyBorder="1" applyAlignment="1">
      <alignment horizontal="center" wrapText="1"/>
    </xf>
    <xf numFmtId="167" fontId="35" fillId="2" borderId="61" xfId="0" applyNumberFormat="1" applyFont="1" applyFill="1" applyBorder="1" applyAlignment="1">
      <alignment horizontal="center" wrapText="1"/>
    </xf>
    <xf numFmtId="2" fontId="35" fillId="2" borderId="36" xfId="0" applyNumberFormat="1" applyFont="1" applyFill="1" applyBorder="1" applyAlignment="1">
      <alignment horizontal="center" wrapText="1"/>
    </xf>
    <xf numFmtId="167" fontId="35" fillId="2" borderId="36" xfId="0" applyNumberFormat="1" applyFont="1" applyFill="1" applyBorder="1" applyAlignment="1">
      <alignment horizontal="center" wrapText="1"/>
    </xf>
    <xf numFmtId="49" fontId="35" fillId="2" borderId="12" xfId="0" applyNumberFormat="1" applyFont="1" applyFill="1" applyBorder="1" applyAlignment="1">
      <alignment horizontal="center" vertical="top" wrapText="1"/>
    </xf>
    <xf numFmtId="2" fontId="35" fillId="2" borderId="57" xfId="0" applyNumberFormat="1" applyFont="1" applyFill="1" applyBorder="1" applyAlignment="1">
      <alignment horizontal="center" wrapText="1"/>
    </xf>
    <xf numFmtId="167" fontId="35" fillId="2" borderId="11" xfId="0" applyNumberFormat="1" applyFont="1" applyFill="1" applyBorder="1" applyAlignment="1">
      <alignment horizontal="center" wrapText="1"/>
    </xf>
    <xf numFmtId="49" fontId="35" fillId="2" borderId="23" xfId="0" applyNumberFormat="1" applyFont="1" applyFill="1" applyBorder="1" applyAlignment="1">
      <alignment horizontal="center" vertical="top" wrapText="1"/>
    </xf>
    <xf numFmtId="167" fontId="35" fillId="2" borderId="45" xfId="0" applyNumberFormat="1" applyFont="1" applyFill="1" applyBorder="1" applyAlignment="1">
      <alignment horizontal="center" wrapText="1"/>
    </xf>
    <xf numFmtId="0" fontId="35" fillId="2" borderId="23" xfId="0" applyFont="1" applyFill="1" applyBorder="1" applyAlignment="1">
      <alignment horizontal="center" vertical="top" wrapText="1"/>
    </xf>
    <xf numFmtId="0" fontId="35" fillId="2" borderId="14" xfId="0" applyFont="1" applyFill="1" applyBorder="1" applyAlignment="1">
      <alignment horizontal="center" vertical="top" wrapText="1"/>
    </xf>
    <xf numFmtId="167" fontId="35" fillId="2" borderId="17" xfId="0" applyNumberFormat="1" applyFont="1" applyFill="1" applyBorder="1" applyAlignment="1">
      <alignment horizontal="center" wrapText="1"/>
    </xf>
    <xf numFmtId="49" fontId="35" fillId="2" borderId="56" xfId="0" applyNumberFormat="1" applyFont="1" applyFill="1" applyBorder="1" applyAlignment="1">
      <alignment horizontal="center" vertical="top" wrapText="1"/>
    </xf>
    <xf numFmtId="167" fontId="35" fillId="2" borderId="60" xfId="0" applyNumberFormat="1" applyFont="1" applyFill="1" applyBorder="1" applyAlignment="1">
      <alignment horizontal="center" wrapText="1"/>
    </xf>
    <xf numFmtId="167" fontId="35" fillId="2" borderId="52" xfId="0" applyNumberFormat="1" applyFont="1" applyFill="1" applyBorder="1" applyAlignment="1">
      <alignment horizontal="center" wrapText="1"/>
    </xf>
    <xf numFmtId="2" fontId="35" fillId="2" borderId="11" xfId="0" applyNumberFormat="1" applyFont="1" applyFill="1" applyBorder="1" applyAlignment="1">
      <alignment horizontal="center" wrapText="1"/>
    </xf>
    <xf numFmtId="49" fontId="35" fillId="2" borderId="28" xfId="0" applyNumberFormat="1" applyFont="1" applyFill="1" applyBorder="1" applyAlignment="1">
      <alignment horizontal="center" vertical="top" wrapText="1"/>
    </xf>
    <xf numFmtId="167" fontId="35" fillId="2" borderId="19" xfId="0" applyNumberFormat="1" applyFont="1" applyFill="1" applyBorder="1" applyAlignment="1">
      <alignment horizontal="center" wrapText="1"/>
    </xf>
    <xf numFmtId="167" fontId="35" fillId="2" borderId="20" xfId="0" applyNumberFormat="1" applyFont="1" applyFill="1" applyBorder="1" applyAlignment="1">
      <alignment horizontal="center" wrapText="1"/>
    </xf>
    <xf numFmtId="49" fontId="35" fillId="2" borderId="35" xfId="0" applyNumberFormat="1" applyFont="1" applyFill="1" applyBorder="1" applyAlignment="1">
      <alignment horizontal="center" vertical="top" wrapText="1"/>
    </xf>
    <xf numFmtId="167" fontId="35" fillId="2" borderId="62" xfId="0" applyNumberFormat="1" applyFont="1" applyFill="1" applyBorder="1" applyAlignment="1">
      <alignment horizontal="center" wrapText="1"/>
    </xf>
    <xf numFmtId="2" fontId="35" fillId="2" borderId="61" xfId="0" applyNumberFormat="1" applyFont="1" applyFill="1" applyBorder="1" applyAlignment="1">
      <alignment horizontal="center" wrapText="1"/>
    </xf>
    <xf numFmtId="167" fontId="35" fillId="2" borderId="25" xfId="0" applyNumberFormat="1" applyFont="1" applyFill="1" applyBorder="1" applyAlignment="1">
      <alignment horizontal="center" wrapText="1"/>
    </xf>
    <xf numFmtId="2" fontId="35" fillId="2" borderId="45" xfId="0" applyNumberFormat="1" applyFont="1" applyFill="1" applyBorder="1" applyAlignment="1">
      <alignment horizontal="center" wrapText="1"/>
    </xf>
    <xf numFmtId="2" fontId="35" fillId="2" borderId="58" xfId="0" applyNumberFormat="1" applyFont="1" applyFill="1" applyBorder="1" applyAlignment="1">
      <alignment horizontal="center" wrapText="1"/>
    </xf>
    <xf numFmtId="2" fontId="35" fillId="2" borderId="17" xfId="0" applyNumberFormat="1" applyFont="1" applyFill="1" applyBorder="1" applyAlignment="1">
      <alignment horizontal="center" wrapText="1"/>
    </xf>
    <xf numFmtId="49" fontId="35" fillId="2" borderId="14" xfId="0" applyNumberFormat="1" applyFont="1" applyFill="1" applyBorder="1" applyAlignment="1">
      <alignment horizontal="center" vertical="top" wrapText="1"/>
    </xf>
    <xf numFmtId="49" fontId="35" fillId="2" borderId="66" xfId="0" applyNumberFormat="1" applyFont="1" applyFill="1" applyBorder="1" applyAlignment="1">
      <alignment horizontal="center" vertical="top" wrapText="1"/>
    </xf>
    <xf numFmtId="167" fontId="35" fillId="2" borderId="43" xfId="0" applyNumberFormat="1" applyFont="1" applyFill="1" applyBorder="1" applyAlignment="1">
      <alignment horizontal="center" wrapText="1"/>
    </xf>
    <xf numFmtId="167" fontId="35" fillId="2" borderId="64" xfId="0" applyNumberFormat="1" applyFont="1" applyFill="1" applyBorder="1" applyAlignment="1">
      <alignment horizontal="center" wrapText="1"/>
    </xf>
    <xf numFmtId="167" fontId="35" fillId="2" borderId="67" xfId="0" applyNumberFormat="1" applyFont="1" applyFill="1" applyBorder="1" applyAlignment="1">
      <alignment horizontal="center" wrapText="1"/>
    </xf>
    <xf numFmtId="167" fontId="35" fillId="2" borderId="68" xfId="0" applyNumberFormat="1" applyFont="1" applyFill="1" applyBorder="1" applyAlignment="1">
      <alignment horizontal="center" wrapText="1"/>
    </xf>
    <xf numFmtId="167" fontId="35" fillId="2" borderId="11" xfId="0" applyNumberFormat="1" applyFont="1" applyFill="1" applyBorder="1" applyAlignment="1">
      <alignment horizontal="center" vertical="center" wrapText="1"/>
    </xf>
    <xf numFmtId="167" fontId="35" fillId="2" borderId="59" xfId="0" applyNumberFormat="1" applyFont="1" applyFill="1" applyBorder="1" applyAlignment="1">
      <alignment horizontal="center" vertical="center" wrapText="1"/>
    </xf>
    <xf numFmtId="167" fontId="35" fillId="2" borderId="57" xfId="0" applyNumberFormat="1" applyFont="1" applyFill="1" applyBorder="1" applyAlignment="1">
      <alignment horizontal="center" vertical="center" wrapText="1"/>
    </xf>
    <xf numFmtId="167" fontId="35" fillId="2" borderId="60" xfId="0" applyNumberFormat="1" applyFont="1" applyFill="1" applyBorder="1" applyAlignment="1">
      <alignment horizontal="center" vertical="center" wrapText="1"/>
    </xf>
    <xf numFmtId="167" fontId="35" fillId="2" borderId="52" xfId="0" applyNumberFormat="1" applyFont="1" applyFill="1" applyBorder="1" applyAlignment="1">
      <alignment horizontal="center" vertical="center" wrapText="1"/>
    </xf>
    <xf numFmtId="167" fontId="35" fillId="2" borderId="20" xfId="0" applyNumberFormat="1" applyFont="1" applyFill="1" applyBorder="1" applyAlignment="1">
      <alignment horizontal="center" vertical="center" wrapText="1"/>
    </xf>
    <xf numFmtId="167" fontId="35" fillId="2" borderId="17" xfId="0" applyNumberFormat="1" applyFont="1" applyFill="1" applyBorder="1" applyAlignment="1">
      <alignment horizontal="center" vertical="center" wrapText="1"/>
    </xf>
    <xf numFmtId="49" fontId="35" fillId="2" borderId="28" xfId="0" applyNumberFormat="1" applyFont="1" applyFill="1" applyBorder="1" applyAlignment="1">
      <alignment horizontal="center" vertical="center" wrapText="1"/>
    </xf>
    <xf numFmtId="167" fontId="35" fillId="2" borderId="58" xfId="0" applyNumberFormat="1" applyFont="1" applyFill="1" applyBorder="1" applyAlignment="1">
      <alignment horizontal="center" vertical="center" wrapText="1"/>
    </xf>
    <xf numFmtId="167" fontId="35" fillId="2" borderId="19" xfId="0" applyNumberFormat="1" applyFont="1" applyFill="1" applyBorder="1" applyAlignment="1">
      <alignment horizontal="center" vertical="center" wrapText="1"/>
    </xf>
    <xf numFmtId="49" fontId="35" fillId="2" borderId="35" xfId="0" applyNumberFormat="1" applyFont="1" applyFill="1" applyBorder="1" applyAlignment="1">
      <alignment horizontal="center" vertical="center" wrapText="1"/>
    </xf>
    <xf numFmtId="167" fontId="35" fillId="2" borderId="45" xfId="0" applyNumberFormat="1" applyFont="1" applyFill="1" applyBorder="1" applyAlignment="1">
      <alignment horizontal="center" vertical="center" wrapText="1"/>
    </xf>
    <xf numFmtId="167" fontId="35" fillId="2" borderId="61" xfId="0" applyNumberFormat="1" applyFont="1" applyFill="1" applyBorder="1" applyAlignment="1">
      <alignment horizontal="center" vertical="center" wrapText="1"/>
    </xf>
    <xf numFmtId="167" fontId="35" fillId="2" borderId="36" xfId="0" applyNumberFormat="1" applyFont="1" applyFill="1" applyBorder="1" applyAlignment="1">
      <alignment horizontal="center" vertical="center" wrapText="1"/>
    </xf>
    <xf numFmtId="167" fontId="35" fillId="2" borderId="62" xfId="0" applyNumberFormat="1" applyFont="1" applyFill="1" applyBorder="1" applyAlignment="1">
      <alignment horizontal="center" vertical="center" wrapText="1"/>
    </xf>
    <xf numFmtId="167" fontId="35" fillId="2" borderId="25" xfId="0" applyNumberFormat="1" applyFont="1" applyFill="1" applyBorder="1" applyAlignment="1">
      <alignment horizontal="center" vertical="center" wrapText="1"/>
    </xf>
    <xf numFmtId="0" fontId="28" fillId="0" borderId="56" xfId="0" applyFont="1" applyFill="1" applyBorder="1" applyAlignment="1">
      <alignment vertical="top" wrapText="1"/>
    </xf>
    <xf numFmtId="0" fontId="28" fillId="0" borderId="28" xfId="0" applyFont="1" applyFill="1" applyBorder="1" applyAlignment="1">
      <alignment vertical="top" wrapText="1"/>
    </xf>
    <xf numFmtId="0" fontId="8" fillId="0" borderId="35" xfId="0" applyFont="1" applyFill="1" applyBorder="1"/>
    <xf numFmtId="0" fontId="8" fillId="0" borderId="65" xfId="0" applyFont="1" applyFill="1" applyBorder="1"/>
    <xf numFmtId="167" fontId="3" fillId="0" borderId="0" xfId="0" applyNumberFormat="1" applyFont="1" applyFill="1" applyBorder="1"/>
    <xf numFmtId="167" fontId="4" fillId="0" borderId="67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0" fontId="61" fillId="0" borderId="0" xfId="7" applyFont="1" applyFill="1"/>
    <xf numFmtId="167" fontId="35" fillId="0" borderId="0" xfId="0" applyNumberFormat="1" applyFont="1" applyFill="1" applyBorder="1" applyAlignment="1">
      <alignment horizontal="center" vertical="center" wrapText="1"/>
    </xf>
    <xf numFmtId="0" fontId="61" fillId="0" borderId="0" xfId="11" applyFont="1" applyFill="1"/>
    <xf numFmtId="0" fontId="61" fillId="0" borderId="0" xfId="12" applyFont="1" applyFill="1"/>
    <xf numFmtId="0" fontId="61" fillId="0" borderId="0" xfId="13" applyFont="1" applyFill="1"/>
    <xf numFmtId="0" fontId="35" fillId="0" borderId="0" xfId="0" applyFont="1" applyFill="1" applyBorder="1" applyAlignment="1">
      <alignment horizontal="left"/>
    </xf>
    <xf numFmtId="0" fontId="64" fillId="0" borderId="0" xfId="3" applyFont="1" applyFill="1" applyBorder="1" applyAlignment="1">
      <alignment horizontal="right" wrapText="1"/>
    </xf>
    <xf numFmtId="0" fontId="62" fillId="0" borderId="0" xfId="2" applyFont="1" applyFill="1" applyBorder="1" applyAlignment="1">
      <alignment horizontal="right" wrapText="1"/>
    </xf>
    <xf numFmtId="0" fontId="60" fillId="0" borderId="0" xfId="14" applyFill="1"/>
    <xf numFmtId="0" fontId="60" fillId="0" borderId="0" xfId="15" applyFill="1"/>
    <xf numFmtId="0" fontId="64" fillId="0" borderId="0" xfId="4" applyFont="1" applyFill="1" applyBorder="1" applyAlignment="1">
      <alignment horizontal="right" wrapText="1"/>
    </xf>
    <xf numFmtId="0" fontId="61" fillId="0" borderId="0" xfId="16" applyFont="1" applyFill="1"/>
    <xf numFmtId="0" fontId="61" fillId="0" borderId="0" xfId="8" applyFont="1" applyFill="1"/>
    <xf numFmtId="0" fontId="35" fillId="0" borderId="0" xfId="17" applyFont="1" applyFill="1" applyBorder="1" applyAlignment="1">
      <alignment horizontal="left" wrapText="1"/>
    </xf>
    <xf numFmtId="0" fontId="61" fillId="0" borderId="0" xfId="10" applyFont="1" applyFill="1"/>
    <xf numFmtId="0" fontId="61" fillId="0" borderId="0" xfId="9" applyFont="1" applyFill="1"/>
    <xf numFmtId="0" fontId="65" fillId="0" borderId="0" xfId="5" applyFont="1" applyFill="1" applyBorder="1" applyAlignment="1">
      <alignment horizontal="right" wrapText="1"/>
    </xf>
    <xf numFmtId="0" fontId="63" fillId="0" borderId="0" xfId="8" applyFont="1" applyFill="1"/>
    <xf numFmtId="0" fontId="5" fillId="0" borderId="0" xfId="0" applyFont="1" applyFill="1" applyBorder="1"/>
    <xf numFmtId="0" fontId="63" fillId="0" borderId="0" xfId="10" applyFont="1" applyFill="1"/>
    <xf numFmtId="0" fontId="63" fillId="0" borderId="0" xfId="9" applyFont="1" applyFill="1"/>
    <xf numFmtId="2" fontId="3" fillId="0" borderId="0" xfId="0" applyNumberFormat="1" applyFont="1" applyFill="1" applyAlignment="1">
      <alignment horizontal="left"/>
    </xf>
    <xf numFmtId="167" fontId="3" fillId="0" borderId="0" xfId="0" applyNumberFormat="1" applyFont="1" applyFill="1" applyAlignment="1">
      <alignment horizontal="left"/>
    </xf>
    <xf numFmtId="167" fontId="8" fillId="0" borderId="57" xfId="0" applyNumberFormat="1" applyFont="1" applyFill="1" applyBorder="1" applyAlignment="1">
      <alignment horizontal="center"/>
    </xf>
    <xf numFmtId="167" fontId="4" fillId="0" borderId="18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166" fontId="4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/>
    <xf numFmtId="166" fontId="4" fillId="0" borderId="0" xfId="0" applyNumberFormat="1" applyFont="1" applyFill="1" applyBorder="1"/>
    <xf numFmtId="0" fontId="3" fillId="0" borderId="0" xfId="0" applyFont="1" applyFill="1" applyBorder="1" applyAlignment="1"/>
    <xf numFmtId="0" fontId="35" fillId="0" borderId="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7" fontId="35" fillId="0" borderId="12" xfId="0" applyNumberFormat="1" applyFont="1" applyFill="1" applyBorder="1" applyAlignment="1">
      <alignment horizontal="center" wrapText="1"/>
    </xf>
    <xf numFmtId="167" fontId="4" fillId="0" borderId="13" xfId="0" applyNumberFormat="1" applyFont="1" applyFill="1" applyBorder="1" applyAlignment="1">
      <alignment horizontal="center"/>
    </xf>
    <xf numFmtId="167" fontId="4" fillId="0" borderId="12" xfId="0" applyNumberFormat="1" applyFont="1" applyFill="1" applyBorder="1" applyAlignment="1">
      <alignment horizontal="center"/>
    </xf>
    <xf numFmtId="167" fontId="35" fillId="0" borderId="14" xfId="0" applyNumberFormat="1" applyFont="1" applyFill="1" applyBorder="1" applyAlignment="1">
      <alignment horizontal="center" wrapText="1"/>
    </xf>
    <xf numFmtId="167" fontId="4" fillId="0" borderId="16" xfId="0" applyNumberFormat="1" applyFont="1" applyFill="1" applyBorder="1" applyAlignment="1">
      <alignment horizontal="center"/>
    </xf>
    <xf numFmtId="167" fontId="4" fillId="0" borderId="14" xfId="0" applyNumberFormat="1" applyFont="1" applyFill="1" applyBorder="1" applyAlignment="1">
      <alignment horizontal="center"/>
    </xf>
    <xf numFmtId="167" fontId="35" fillId="0" borderId="14" xfId="0" applyNumberFormat="1" applyFont="1" applyFill="1" applyBorder="1" applyAlignment="1">
      <alignment horizontal="center" vertical="top" wrapText="1"/>
    </xf>
    <xf numFmtId="167" fontId="35" fillId="0" borderId="14" xfId="0" applyNumberFormat="1" applyFont="1" applyFill="1" applyBorder="1" applyAlignment="1">
      <alignment horizontal="center"/>
    </xf>
    <xf numFmtId="167" fontId="35" fillId="0" borderId="66" xfId="0" applyNumberFormat="1" applyFont="1" applyFill="1" applyBorder="1" applyAlignment="1">
      <alignment horizontal="center"/>
    </xf>
    <xf numFmtId="167" fontId="4" fillId="0" borderId="53" xfId="0" applyNumberFormat="1" applyFont="1" applyFill="1" applyBorder="1" applyAlignment="1">
      <alignment horizontal="center"/>
    </xf>
    <xf numFmtId="167" fontId="4" fillId="0" borderId="66" xfId="0" applyNumberFormat="1" applyFont="1" applyFill="1" applyBorder="1" applyAlignment="1">
      <alignment horizontal="center"/>
    </xf>
    <xf numFmtId="167" fontId="35" fillId="0" borderId="56" xfId="0" applyNumberFormat="1" applyFont="1" applyFill="1" applyBorder="1" applyAlignment="1">
      <alignment horizontal="center" wrapText="1"/>
    </xf>
    <xf numFmtId="167" fontId="4" fillId="0" borderId="40" xfId="0" applyNumberFormat="1" applyFont="1" applyFill="1" applyBorder="1" applyAlignment="1">
      <alignment horizontal="center"/>
    </xf>
    <xf numFmtId="167" fontId="35" fillId="0" borderId="28" xfId="0" applyNumberFormat="1" applyFont="1" applyFill="1" applyBorder="1" applyAlignment="1">
      <alignment horizontal="center" wrapText="1"/>
    </xf>
    <xf numFmtId="167" fontId="4" fillId="0" borderId="42" xfId="0" applyNumberFormat="1" applyFont="1" applyFill="1" applyBorder="1" applyAlignment="1">
      <alignment horizontal="center"/>
    </xf>
    <xf numFmtId="167" fontId="35" fillId="0" borderId="28" xfId="0" applyNumberFormat="1" applyFont="1" applyFill="1" applyBorder="1" applyAlignment="1">
      <alignment horizontal="center" vertical="top" wrapText="1"/>
    </xf>
    <xf numFmtId="167" fontId="35" fillId="0" borderId="28" xfId="0" applyNumberFormat="1" applyFont="1" applyFill="1" applyBorder="1" applyAlignment="1">
      <alignment horizontal="center"/>
    </xf>
    <xf numFmtId="167" fontId="35" fillId="0" borderId="65" xfId="0" applyNumberFormat="1" applyFont="1" applyFill="1" applyBorder="1" applyAlignment="1">
      <alignment horizontal="center"/>
    </xf>
    <xf numFmtId="167" fontId="4" fillId="0" borderId="44" xfId="0" applyNumberFormat="1" applyFont="1" applyFill="1" applyBorder="1" applyAlignment="1">
      <alignment horizontal="center"/>
    </xf>
    <xf numFmtId="167" fontId="35" fillId="0" borderId="13" xfId="0" applyNumberFormat="1" applyFont="1" applyFill="1" applyBorder="1" applyAlignment="1">
      <alignment horizontal="center" wrapText="1"/>
    </xf>
    <xf numFmtId="167" fontId="4" fillId="0" borderId="56" xfId="0" applyNumberFormat="1" applyFont="1" applyFill="1" applyBorder="1" applyAlignment="1">
      <alignment horizontal="center"/>
    </xf>
    <xf numFmtId="167" fontId="35" fillId="0" borderId="16" xfId="0" applyNumberFormat="1" applyFont="1" applyFill="1" applyBorder="1" applyAlignment="1">
      <alignment horizontal="center" wrapText="1"/>
    </xf>
    <xf numFmtId="167" fontId="4" fillId="0" borderId="28" xfId="0" applyNumberFormat="1" applyFont="1" applyFill="1" applyBorder="1" applyAlignment="1">
      <alignment horizontal="center"/>
    </xf>
    <xf numFmtId="167" fontId="35" fillId="0" borderId="16" xfId="0" applyNumberFormat="1" applyFont="1" applyFill="1" applyBorder="1" applyAlignment="1">
      <alignment horizontal="center" vertical="top" wrapText="1"/>
    </xf>
    <xf numFmtId="167" fontId="35" fillId="0" borderId="16" xfId="0" applyNumberFormat="1" applyFont="1" applyFill="1" applyBorder="1" applyAlignment="1">
      <alignment horizontal="center"/>
    </xf>
    <xf numFmtId="167" fontId="35" fillId="0" borderId="53" xfId="0" applyNumberFormat="1" applyFont="1" applyFill="1" applyBorder="1" applyAlignment="1">
      <alignment horizontal="center"/>
    </xf>
    <xf numFmtId="167" fontId="4" fillId="0" borderId="65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 wrapText="1"/>
    </xf>
    <xf numFmtId="0" fontId="41" fillId="0" borderId="0" xfId="0" applyFont="1" applyFill="1" applyBorder="1"/>
    <xf numFmtId="0" fontId="42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justify"/>
    </xf>
    <xf numFmtId="0" fontId="38" fillId="0" borderId="0" xfId="0" applyFont="1" applyFill="1"/>
    <xf numFmtId="0" fontId="18" fillId="0" borderId="0" xfId="0" applyFont="1" applyFill="1" applyAlignment="1">
      <alignment horizontal="center"/>
    </xf>
    <xf numFmtId="0" fontId="7" fillId="0" borderId="3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166" fontId="8" fillId="0" borderId="17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66" fontId="8" fillId="0" borderId="58" xfId="0" applyNumberFormat="1" applyFont="1" applyFill="1" applyBorder="1" applyAlignment="1">
      <alignment horizontal="center" vertical="center"/>
    </xf>
    <xf numFmtId="49" fontId="35" fillId="0" borderId="66" xfId="0" applyNumberFormat="1" applyFont="1" applyFill="1" applyBorder="1" applyAlignment="1">
      <alignment horizontal="center" vertical="center" wrapText="1"/>
    </xf>
    <xf numFmtId="167" fontId="35" fillId="0" borderId="43" xfId="0" applyNumberFormat="1" applyFont="1" applyFill="1" applyBorder="1" applyAlignment="1">
      <alignment horizontal="center" vertical="center" wrapText="1"/>
    </xf>
    <xf numFmtId="167" fontId="35" fillId="0" borderId="64" xfId="0" applyNumberFormat="1" applyFont="1" applyFill="1" applyBorder="1" applyAlignment="1">
      <alignment horizontal="center" vertical="center" wrapText="1"/>
    </xf>
    <xf numFmtId="167" fontId="35" fillId="0" borderId="6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center" wrapText="1"/>
    </xf>
    <xf numFmtId="2" fontId="5" fillId="0" borderId="31" xfId="0" applyNumberFormat="1" applyFont="1" applyFill="1" applyBorder="1" applyAlignment="1">
      <alignment horizontal="center" vertical="center" wrapText="1"/>
    </xf>
    <xf numFmtId="2" fontId="9" fillId="0" borderId="31" xfId="0" applyNumberFormat="1" applyFont="1" applyFill="1" applyBorder="1" applyAlignment="1">
      <alignment horizontal="center" vertical="center"/>
    </xf>
    <xf numFmtId="2" fontId="5" fillId="0" borderId="31" xfId="0" applyNumberFormat="1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justify" wrapText="1"/>
    </xf>
    <xf numFmtId="0" fontId="7" fillId="0" borderId="5" xfId="0" applyFont="1" applyFill="1" applyBorder="1" applyAlignment="1">
      <alignment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vertical="center"/>
    </xf>
    <xf numFmtId="0" fontId="8" fillId="0" borderId="30" xfId="0" applyNumberFormat="1" applyFont="1" applyFill="1" applyBorder="1" applyAlignment="1">
      <alignment horizontal="center" vertical="center"/>
    </xf>
    <xf numFmtId="3" fontId="25" fillId="0" borderId="30" xfId="0" applyNumberFormat="1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vertical="center"/>
    </xf>
    <xf numFmtId="0" fontId="8" fillId="0" borderId="54" xfId="0" applyNumberFormat="1" applyFont="1" applyFill="1" applyBorder="1" applyAlignment="1">
      <alignment horizontal="center" vertical="center"/>
    </xf>
    <xf numFmtId="167" fontId="8" fillId="0" borderId="54" xfId="0" applyNumberFormat="1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vertical="center" wrapText="1"/>
    </xf>
    <xf numFmtId="3" fontId="25" fillId="0" borderId="2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25" fillId="0" borderId="4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/>
    <xf numFmtId="0" fontId="20" fillId="0" borderId="0" xfId="0" applyFont="1" applyFill="1" applyAlignment="1"/>
    <xf numFmtId="0" fontId="50" fillId="0" borderId="0" xfId="0" applyFont="1" applyFill="1"/>
    <xf numFmtId="0" fontId="22" fillId="0" borderId="0" xfId="0" applyFont="1" applyFill="1" applyAlignment="1"/>
    <xf numFmtId="0" fontId="7" fillId="0" borderId="11" xfId="0" applyFont="1" applyFill="1" applyBorder="1"/>
    <xf numFmtId="3" fontId="8" fillId="0" borderId="59" xfId="0" applyNumberFormat="1" applyFont="1" applyFill="1" applyBorder="1" applyAlignment="1">
      <alignment horizontal="center" vertical="center"/>
    </xf>
    <xf numFmtId="0" fontId="7" fillId="0" borderId="56" xfId="0" applyFont="1" applyFill="1" applyBorder="1"/>
    <xf numFmtId="0" fontId="8" fillId="0" borderId="11" xfId="0" applyFont="1" applyFill="1" applyBorder="1"/>
    <xf numFmtId="0" fontId="8" fillId="0" borderId="57" xfId="0" applyFont="1" applyFill="1" applyBorder="1"/>
    <xf numFmtId="0" fontId="3" fillId="0" borderId="17" xfId="0" applyFont="1" applyFill="1" applyBorder="1"/>
    <xf numFmtId="0" fontId="3" fillId="0" borderId="58" xfId="0" applyFont="1" applyFill="1" applyBorder="1"/>
    <xf numFmtId="0" fontId="3" fillId="0" borderId="38" xfId="0" applyFont="1" applyFill="1" applyBorder="1"/>
    <xf numFmtId="0" fontId="8" fillId="0" borderId="17" xfId="0" applyFont="1" applyFill="1" applyBorder="1"/>
    <xf numFmtId="166" fontId="8" fillId="0" borderId="18" xfId="0" applyNumberFormat="1" applyFont="1" applyFill="1" applyBorder="1" applyAlignment="1">
      <alignment horizontal="center" vertical="center"/>
    </xf>
    <xf numFmtId="0" fontId="8" fillId="0" borderId="43" xfId="0" applyFont="1" applyFill="1" applyBorder="1"/>
    <xf numFmtId="166" fontId="8" fillId="0" borderId="64" xfId="0" applyNumberFormat="1" applyFont="1" applyFill="1" applyBorder="1" applyAlignment="1">
      <alignment horizontal="center" vertical="center"/>
    </xf>
    <xf numFmtId="166" fontId="8" fillId="0" borderId="67" xfId="0" applyNumberFormat="1" applyFont="1" applyFill="1" applyBorder="1" applyAlignment="1">
      <alignment horizontal="center" vertical="center"/>
    </xf>
    <xf numFmtId="0" fontId="8" fillId="0" borderId="28" xfId="0" applyFont="1" applyFill="1" applyBorder="1"/>
    <xf numFmtId="166" fontId="8" fillId="0" borderId="43" xfId="0" applyNumberFormat="1" applyFont="1" applyFill="1" applyBorder="1" applyAlignment="1">
      <alignment horizontal="center" vertical="center"/>
    </xf>
    <xf numFmtId="0" fontId="3" fillId="0" borderId="11" xfId="0" applyFont="1" applyFill="1" applyBorder="1"/>
    <xf numFmtId="3" fontId="9" fillId="0" borderId="59" xfId="0" applyNumberFormat="1" applyFont="1" applyFill="1" applyBorder="1" applyAlignment="1">
      <alignment horizontal="center"/>
    </xf>
    <xf numFmtId="3" fontId="7" fillId="0" borderId="57" xfId="0" applyNumberFormat="1" applyFont="1" applyFill="1" applyBorder="1" applyAlignment="1">
      <alignment horizontal="center"/>
    </xf>
    <xf numFmtId="0" fontId="4" fillId="0" borderId="17" xfId="0" applyFont="1" applyFill="1" applyBorder="1"/>
    <xf numFmtId="0" fontId="4" fillId="0" borderId="43" xfId="0" applyFont="1" applyFill="1" applyBorder="1"/>
    <xf numFmtId="167" fontId="4" fillId="0" borderId="64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left" vertical="center" wrapText="1"/>
    </xf>
    <xf numFmtId="2" fontId="7" fillId="0" borderId="3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left" vertical="center"/>
    </xf>
    <xf numFmtId="0" fontId="3" fillId="0" borderId="14" xfId="0" applyFont="1" applyFill="1" applyBorder="1"/>
    <xf numFmtId="3" fontId="25" fillId="0" borderId="14" xfId="0" applyNumberFormat="1" applyFont="1" applyFill="1" applyBorder="1" applyAlignment="1">
      <alignment horizontal="center" vertical="center" wrapText="1"/>
    </xf>
    <xf numFmtId="3" fontId="25" fillId="0" borderId="16" xfId="0" applyNumberFormat="1" applyFont="1" applyFill="1" applyBorder="1" applyAlignment="1">
      <alignment horizontal="center" vertical="center" wrapText="1"/>
    </xf>
    <xf numFmtId="166" fontId="25" fillId="0" borderId="14" xfId="0" applyNumberFormat="1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left" vertical="center"/>
    </xf>
    <xf numFmtId="0" fontId="24" fillId="0" borderId="28" xfId="0" applyFont="1" applyFill="1" applyBorder="1" applyAlignment="1">
      <alignment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24" fillId="0" borderId="28" xfId="0" applyFont="1" applyFill="1" applyBorder="1" applyAlignment="1">
      <alignment vertical="center"/>
    </xf>
    <xf numFmtId="0" fontId="24" fillId="0" borderId="65" xfId="0" applyFont="1" applyFill="1" applyBorder="1" applyAlignment="1">
      <alignment vertical="center"/>
    </xf>
    <xf numFmtId="166" fontId="25" fillId="0" borderId="0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0" fontId="8" fillId="0" borderId="66" xfId="0" applyNumberFormat="1" applyFont="1" applyFill="1" applyBorder="1" applyAlignment="1">
      <alignment horizontal="center" vertical="center"/>
    </xf>
    <xf numFmtId="3" fontId="25" fillId="0" borderId="66" xfId="0" applyNumberFormat="1" applyFont="1" applyFill="1" applyBorder="1" applyAlignment="1">
      <alignment horizontal="center" vertical="center" wrapText="1"/>
    </xf>
    <xf numFmtId="3" fontId="25" fillId="0" borderId="53" xfId="0" applyNumberFormat="1" applyFont="1" applyFill="1" applyBorder="1" applyAlignment="1">
      <alignment horizontal="center" vertical="center" wrapText="1"/>
    </xf>
    <xf numFmtId="166" fontId="25" fillId="0" borderId="66" xfId="0" applyNumberFormat="1" applyFont="1" applyFill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horizontal="center" vertical="center" wrapText="1"/>
    </xf>
    <xf numFmtId="3" fontId="24" fillId="0" borderId="13" xfId="0" applyNumberFormat="1" applyFont="1" applyFill="1" applyBorder="1" applyAlignment="1">
      <alignment horizontal="center" vertical="center" wrapText="1"/>
    </xf>
    <xf numFmtId="166" fontId="24" fillId="0" borderId="12" xfId="0" applyNumberFormat="1" applyFont="1" applyFill="1" applyBorder="1" applyAlignment="1">
      <alignment horizontal="center" vertical="center" wrapText="1"/>
    </xf>
    <xf numFmtId="2" fontId="8" fillId="0" borderId="31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/>
    </xf>
    <xf numFmtId="3" fontId="8" fillId="0" borderId="28" xfId="0" applyNumberFormat="1" applyFont="1" applyFill="1" applyBorder="1" applyAlignment="1">
      <alignment horizontal="center" vertical="center"/>
    </xf>
    <xf numFmtId="3" fontId="8" fillId="0" borderId="65" xfId="0" applyNumberFormat="1" applyFont="1" applyFill="1" applyBorder="1" applyAlignment="1">
      <alignment horizontal="center" vertical="center"/>
    </xf>
    <xf numFmtId="0" fontId="24" fillId="0" borderId="66" xfId="0" applyFont="1" applyFill="1" applyBorder="1" applyAlignment="1">
      <alignment vertical="center" wrapText="1"/>
    </xf>
    <xf numFmtId="3" fontId="8" fillId="0" borderId="66" xfId="0" applyNumberFormat="1" applyFont="1" applyFill="1" applyBorder="1" applyAlignment="1">
      <alignment horizontal="center" vertical="center"/>
    </xf>
    <xf numFmtId="166" fontId="8" fillId="0" borderId="66" xfId="0" applyNumberFormat="1" applyFont="1" applyFill="1" applyBorder="1" applyAlignment="1">
      <alignment horizontal="center" vertical="center"/>
    </xf>
    <xf numFmtId="3" fontId="8" fillId="0" borderId="28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8" fillId="0" borderId="22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3" fontId="8" fillId="0" borderId="22" xfId="0" applyNumberFormat="1" applyFont="1" applyFill="1" applyBorder="1" applyAlignment="1">
      <alignment horizontal="center" vertical="center"/>
    </xf>
    <xf numFmtId="166" fontId="8" fillId="0" borderId="22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center"/>
    </xf>
    <xf numFmtId="0" fontId="21" fillId="0" borderId="9" xfId="0" applyFont="1" applyFill="1" applyBorder="1" applyAlignment="1"/>
    <xf numFmtId="2" fontId="33" fillId="0" borderId="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7" fillId="0" borderId="3" xfId="0" applyFont="1" applyFill="1" applyBorder="1"/>
    <xf numFmtId="0" fontId="8" fillId="0" borderId="3" xfId="0" applyFont="1" applyFill="1" applyBorder="1" applyAlignment="1">
      <alignment horizontal="left"/>
    </xf>
    <xf numFmtId="0" fontId="7" fillId="0" borderId="1" xfId="0" applyFont="1" applyFill="1" applyBorder="1"/>
    <xf numFmtId="0" fontId="7" fillId="0" borderId="5" xfId="0" applyFont="1" applyFill="1" applyBorder="1"/>
    <xf numFmtId="0" fontId="8" fillId="0" borderId="30" xfId="0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2" fontId="54" fillId="0" borderId="31" xfId="0" applyNumberFormat="1" applyFont="1" applyFill="1" applyBorder="1" applyAlignment="1">
      <alignment horizontal="center" vertical="center" wrapText="1"/>
    </xf>
    <xf numFmtId="2" fontId="9" fillId="0" borderId="26" xfId="0" applyNumberFormat="1" applyFont="1" applyFill="1" applyBorder="1" applyAlignment="1">
      <alignment horizontal="center" vertical="center"/>
    </xf>
    <xf numFmtId="2" fontId="33" fillId="0" borderId="3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 wrapText="1"/>
    </xf>
    <xf numFmtId="2" fontId="33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3" fontId="8" fillId="0" borderId="45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/>
    </xf>
    <xf numFmtId="166" fontId="24" fillId="0" borderId="1" xfId="0" applyNumberFormat="1" applyFont="1" applyFill="1" applyBorder="1" applyAlignment="1">
      <alignment horizontal="center" vertical="center"/>
    </xf>
    <xf numFmtId="3" fontId="8" fillId="0" borderId="30" xfId="0" applyNumberFormat="1" applyFont="1" applyFill="1" applyBorder="1" applyAlignment="1">
      <alignment horizontal="center" vertical="center"/>
    </xf>
    <xf numFmtId="3" fontId="53" fillId="0" borderId="31" xfId="0" applyNumberFormat="1" applyFont="1" applyFill="1" applyBorder="1" applyAlignment="1">
      <alignment horizontal="center" vertical="center" wrapText="1"/>
    </xf>
    <xf numFmtId="3" fontId="22" fillId="0" borderId="54" xfId="0" applyNumberFormat="1" applyFont="1" applyFill="1" applyBorder="1" applyAlignment="1">
      <alignment horizontal="center" vertical="center"/>
    </xf>
    <xf numFmtId="3" fontId="22" fillId="0" borderId="31" xfId="0" applyNumberFormat="1" applyFont="1" applyFill="1" applyBorder="1" applyAlignment="1">
      <alignment horizontal="center" vertical="center"/>
    </xf>
    <xf numFmtId="3" fontId="22" fillId="0" borderId="5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3" fontId="66" fillId="0" borderId="70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left"/>
    </xf>
    <xf numFmtId="0" fontId="3" fillId="0" borderId="31" xfId="0" applyNumberFormat="1" applyFont="1" applyFill="1" applyBorder="1" applyAlignment="1">
      <alignment horizontal="center" vertical="center"/>
    </xf>
    <xf numFmtId="3" fontId="66" fillId="0" borderId="3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/>
    </xf>
    <xf numFmtId="0" fontId="7" fillId="0" borderId="2" xfId="0" applyFont="1" applyFill="1" applyBorder="1"/>
    <xf numFmtId="0" fontId="7" fillId="0" borderId="31" xfId="0" applyFont="1" applyFill="1" applyBorder="1"/>
    <xf numFmtId="0" fontId="3" fillId="0" borderId="11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horizontal="center" vertical="center"/>
    </xf>
    <xf numFmtId="3" fontId="8" fillId="0" borderId="67" xfId="0" applyNumberFormat="1" applyFont="1" applyFill="1" applyBorder="1" applyAlignment="1">
      <alignment horizontal="center" vertical="center"/>
    </xf>
    <xf numFmtId="3" fontId="8" fillId="4" borderId="58" xfId="0" applyNumberFormat="1" applyFont="1" applyFill="1" applyBorder="1" applyAlignment="1">
      <alignment horizontal="center" vertical="center"/>
    </xf>
    <xf numFmtId="3" fontId="8" fillId="4" borderId="18" xfId="0" applyNumberFormat="1" applyFont="1" applyFill="1" applyBorder="1" applyAlignment="1">
      <alignment horizontal="center" vertical="center"/>
    </xf>
    <xf numFmtId="14" fontId="3" fillId="4" borderId="59" xfId="0" applyNumberFormat="1" applyFont="1" applyFill="1" applyBorder="1" applyAlignment="1">
      <alignment vertical="center"/>
    </xf>
    <xf numFmtId="14" fontId="3" fillId="4" borderId="57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166" fontId="25" fillId="0" borderId="14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51" fillId="3" borderId="31" xfId="0" applyFont="1" applyFill="1" applyBorder="1" applyAlignment="1">
      <alignment horizontal="center" wrapText="1"/>
    </xf>
    <xf numFmtId="0" fontId="7" fillId="3" borderId="3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25" fillId="0" borderId="0" xfId="0" applyFont="1" applyFill="1" applyBorder="1" applyAlignment="1">
      <alignment wrapText="1"/>
    </xf>
    <xf numFmtId="3" fontId="4" fillId="0" borderId="3" xfId="0" applyNumberFormat="1" applyFont="1" applyFill="1" applyBorder="1" applyAlignment="1">
      <alignment horizontal="center"/>
    </xf>
    <xf numFmtId="3" fontId="8" fillId="0" borderId="38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49" fontId="8" fillId="0" borderId="30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3" fontId="8" fillId="0" borderId="39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3" fontId="8" fillId="0" borderId="37" xfId="0" applyNumberFormat="1" applyFont="1" applyFill="1" applyBorder="1" applyAlignment="1">
      <alignment horizontal="center"/>
    </xf>
    <xf numFmtId="0" fontId="25" fillId="0" borderId="3" xfId="0" applyFont="1" applyFill="1" applyBorder="1" applyAlignment="1">
      <alignment horizontal="left"/>
    </xf>
    <xf numFmtId="0" fontId="28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25" fillId="0" borderId="3" xfId="0" applyFont="1" applyFill="1" applyBorder="1" applyAlignment="1">
      <alignment horizontal="left" vertical="top" wrapText="1"/>
    </xf>
    <xf numFmtId="0" fontId="28" fillId="0" borderId="3" xfId="0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4" fillId="0" borderId="37" xfId="0" applyFont="1" applyFill="1" applyBorder="1"/>
    <xf numFmtId="0" fontId="0" fillId="0" borderId="10" xfId="0" applyFill="1" applyBorder="1"/>
    <xf numFmtId="0" fontId="3" fillId="0" borderId="10" xfId="0" applyFont="1" applyFill="1" applyBorder="1"/>
    <xf numFmtId="0" fontId="8" fillId="0" borderId="1" xfId="0" applyFont="1" applyFill="1" applyBorder="1"/>
    <xf numFmtId="0" fontId="25" fillId="0" borderId="38" xfId="0" applyFont="1" applyFill="1" applyBorder="1"/>
    <xf numFmtId="0" fontId="24" fillId="0" borderId="37" xfId="0" applyFont="1" applyFill="1" applyBorder="1" applyAlignment="1">
      <alignment vertical="center" wrapText="1"/>
    </xf>
    <xf numFmtId="0" fontId="8" fillId="0" borderId="31" xfId="0" applyFont="1" applyFill="1" applyBorder="1" applyAlignment="1">
      <alignment horizontal="center"/>
    </xf>
    <xf numFmtId="0" fontId="25" fillId="0" borderId="38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center"/>
    </xf>
    <xf numFmtId="0" fontId="25" fillId="0" borderId="39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3" xfId="0" applyFill="1" applyBorder="1"/>
    <xf numFmtId="49" fontId="8" fillId="0" borderId="1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3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/>
    </xf>
    <xf numFmtId="0" fontId="8" fillId="0" borderId="31" xfId="0" applyNumberFormat="1" applyFont="1" applyFill="1" applyBorder="1" applyAlignment="1">
      <alignment horizontal="center"/>
    </xf>
    <xf numFmtId="49" fontId="8" fillId="0" borderId="3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8" fillId="0" borderId="5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8" fillId="0" borderId="3" xfId="0" applyFont="1" applyFill="1" applyBorder="1" applyAlignment="1">
      <alignment vertical="center"/>
    </xf>
    <xf numFmtId="0" fontId="25" fillId="0" borderId="3" xfId="0" applyFont="1" applyFill="1" applyBorder="1" applyAlignment="1">
      <alignment vertical="center"/>
    </xf>
    <xf numFmtId="0" fontId="25" fillId="0" borderId="3" xfId="0" applyFont="1" applyFill="1" applyBorder="1" applyAlignment="1">
      <alignment vertical="center" wrapText="1"/>
    </xf>
    <xf numFmtId="0" fontId="32" fillId="0" borderId="3" xfId="0" applyFont="1" applyFill="1" applyBorder="1" applyAlignment="1">
      <alignment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vertical="center"/>
    </xf>
    <xf numFmtId="0" fontId="32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28" fillId="0" borderId="3" xfId="0" applyFont="1" applyFill="1" applyBorder="1" applyAlignment="1">
      <alignment horizontal="left"/>
    </xf>
    <xf numFmtId="0" fontId="28" fillId="0" borderId="3" xfId="0" applyFont="1" applyFill="1" applyBorder="1"/>
    <xf numFmtId="0" fontId="7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24" fillId="0" borderId="66" xfId="0" applyFont="1" applyFill="1" applyBorder="1" applyAlignment="1">
      <alignment horizontal="left"/>
    </xf>
    <xf numFmtId="0" fontId="8" fillId="0" borderId="53" xfId="0" applyFont="1" applyFill="1" applyBorder="1" applyAlignment="1">
      <alignment horizontal="center"/>
    </xf>
    <xf numFmtId="0" fontId="8" fillId="0" borderId="66" xfId="0" applyFont="1" applyFill="1" applyBorder="1" applyAlignment="1">
      <alignment horizontal="center"/>
    </xf>
    <xf numFmtId="49" fontId="35" fillId="0" borderId="0" xfId="0" applyNumberFormat="1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vertical="center"/>
    </xf>
    <xf numFmtId="0" fontId="23" fillId="0" borderId="0" xfId="0" applyFont="1" applyFill="1"/>
    <xf numFmtId="0" fontId="6" fillId="0" borderId="0" xfId="0" applyFont="1" applyFill="1" applyBorder="1" applyAlignment="1">
      <alignment vertical="center"/>
    </xf>
    <xf numFmtId="2" fontId="33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center" vertical="center"/>
    </xf>
    <xf numFmtId="3" fontId="27" fillId="0" borderId="14" xfId="0" applyNumberFormat="1" applyFont="1" applyFill="1" applyBorder="1" applyAlignment="1">
      <alignment horizontal="center" vertical="center"/>
    </xf>
    <xf numFmtId="0" fontId="27" fillId="0" borderId="14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166" fontId="8" fillId="0" borderId="14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vertical="center" wrapText="1"/>
    </xf>
    <xf numFmtId="167" fontId="8" fillId="0" borderId="3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/>
    </xf>
    <xf numFmtId="167" fontId="35" fillId="0" borderId="42" xfId="0" applyNumberFormat="1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>
      <alignment horizontal="center"/>
    </xf>
    <xf numFmtId="166" fontId="8" fillId="0" borderId="2" xfId="0" applyNumberFormat="1" applyFont="1" applyFill="1" applyBorder="1" applyAlignment="1">
      <alignment horizontal="center" vertical="center" wrapText="1"/>
    </xf>
    <xf numFmtId="166" fontId="38" fillId="0" borderId="64" xfId="0" applyNumberFormat="1" applyFont="1" applyFill="1" applyBorder="1" applyAlignment="1">
      <alignment horizontal="center" vertical="center"/>
    </xf>
    <xf numFmtId="4" fontId="38" fillId="0" borderId="17" xfId="0" applyNumberFormat="1" applyFont="1" applyFill="1" applyBorder="1" applyAlignment="1">
      <alignment horizontal="center"/>
    </xf>
    <xf numFmtId="166" fontId="38" fillId="0" borderId="43" xfId="0" applyNumberFormat="1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justify"/>
    </xf>
    <xf numFmtId="49" fontId="35" fillId="0" borderId="31" xfId="0" applyNumberFormat="1" applyFont="1" applyFill="1" applyBorder="1" applyAlignment="1">
      <alignment horizontal="center" vertical="center" wrapText="1"/>
    </xf>
    <xf numFmtId="167" fontId="35" fillId="0" borderId="26" xfId="0" applyNumberFormat="1" applyFont="1" applyFill="1" applyBorder="1" applyAlignment="1">
      <alignment horizontal="center" vertical="center" wrapText="1"/>
    </xf>
    <xf numFmtId="167" fontId="35" fillId="0" borderId="63" xfId="0" applyNumberFormat="1" applyFont="1" applyFill="1" applyBorder="1" applyAlignment="1">
      <alignment horizontal="center" vertical="center" wrapText="1"/>
    </xf>
    <xf numFmtId="167" fontId="35" fillId="0" borderId="27" xfId="0" applyNumberFormat="1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left" wrapText="1"/>
    </xf>
    <xf numFmtId="0" fontId="35" fillId="0" borderId="66" xfId="0" applyFont="1" applyFill="1" applyBorder="1" applyAlignment="1">
      <alignment horizontal="left" wrapText="1"/>
    </xf>
    <xf numFmtId="167" fontId="35" fillId="0" borderId="42" xfId="0" applyNumberFormat="1" applyFont="1" applyFill="1" applyBorder="1" applyAlignment="1">
      <alignment horizontal="center" vertical="center" wrapText="1"/>
    </xf>
    <xf numFmtId="167" fontId="35" fillId="0" borderId="44" xfId="0" applyNumberFormat="1" applyFont="1" applyFill="1" applyBorder="1" applyAlignment="1">
      <alignment horizontal="center" vertical="center" wrapText="1"/>
    </xf>
    <xf numFmtId="167" fontId="67" fillId="0" borderId="14" xfId="17" applyNumberFormat="1" applyFont="1" applyFill="1" applyBorder="1" applyAlignment="1">
      <alignment horizontal="center" wrapText="1"/>
    </xf>
    <xf numFmtId="167" fontId="67" fillId="0" borderId="66" xfId="17" applyNumberFormat="1" applyFont="1" applyFill="1" applyBorder="1" applyAlignment="1">
      <alignment horizontal="center" wrapText="1"/>
    </xf>
    <xf numFmtId="0" fontId="22" fillId="0" borderId="31" xfId="0" applyFont="1" applyFill="1" applyBorder="1" applyAlignment="1">
      <alignment horizontal="center" wrapText="1"/>
    </xf>
    <xf numFmtId="0" fontId="22" fillId="0" borderId="54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3" fillId="0" borderId="5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40" xfId="0" applyFont="1" applyFill="1" applyBorder="1"/>
    <xf numFmtId="0" fontId="46" fillId="0" borderId="0" xfId="0" applyFont="1" applyFill="1" applyBorder="1" applyAlignment="1"/>
    <xf numFmtId="166" fontId="38" fillId="0" borderId="17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166" fontId="8" fillId="0" borderId="3" xfId="0" applyNumberFormat="1" applyFont="1" applyFill="1" applyBorder="1" applyAlignment="1">
      <alignment horizontal="center" vertical="center"/>
    </xf>
    <xf numFmtId="0" fontId="24" fillId="0" borderId="12" xfId="0" applyNumberFormat="1" applyFont="1" applyFill="1" applyBorder="1" applyAlignment="1">
      <alignment horizontal="center" vertical="center"/>
    </xf>
    <xf numFmtId="3" fontId="24" fillId="0" borderId="12" xfId="0" applyNumberFormat="1" applyFont="1" applyFill="1" applyBorder="1" applyAlignment="1">
      <alignment horizontal="center" vertical="center"/>
    </xf>
    <xf numFmtId="166" fontId="24" fillId="0" borderId="12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left" vertical="center" wrapText="1" indent="3"/>
    </xf>
    <xf numFmtId="0" fontId="32" fillId="0" borderId="14" xfId="0" applyNumberFormat="1" applyFont="1" applyFill="1" applyBorder="1" applyAlignment="1">
      <alignment horizontal="center" vertical="center"/>
    </xf>
    <xf numFmtId="3" fontId="32" fillId="0" borderId="14" xfId="0" applyNumberFormat="1" applyFont="1" applyFill="1" applyBorder="1" applyAlignment="1">
      <alignment horizontal="center" vertical="center"/>
    </xf>
    <xf numFmtId="0" fontId="32" fillId="0" borderId="23" xfId="0" applyNumberFormat="1" applyFont="1" applyFill="1" applyBorder="1" applyAlignment="1">
      <alignment horizontal="center" vertical="center"/>
    </xf>
    <xf numFmtId="3" fontId="32" fillId="0" borderId="23" xfId="0" applyNumberFormat="1" applyFont="1" applyFill="1" applyBorder="1" applyAlignment="1">
      <alignment horizontal="center" vertical="center"/>
    </xf>
    <xf numFmtId="166" fontId="32" fillId="0" borderId="14" xfId="0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wrapText="1" indent="5"/>
    </xf>
    <xf numFmtId="0" fontId="32" fillId="0" borderId="14" xfId="0" applyFont="1" applyFill="1" applyBorder="1" applyAlignment="1">
      <alignment horizontal="left" vertical="center" indent="5"/>
    </xf>
    <xf numFmtId="49" fontId="32" fillId="0" borderId="23" xfId="0" applyNumberFormat="1" applyFont="1" applyFill="1" applyBorder="1" applyAlignment="1">
      <alignment horizontal="left" vertical="center" wrapText="1" indent="5"/>
    </xf>
    <xf numFmtId="0" fontId="31" fillId="0" borderId="14" xfId="0" applyNumberFormat="1" applyFont="1" applyFill="1" applyBorder="1" applyAlignment="1">
      <alignment horizontal="center" vertical="center"/>
    </xf>
    <xf numFmtId="3" fontId="31" fillId="0" borderId="14" xfId="0" applyNumberFormat="1" applyFont="1" applyFill="1" applyBorder="1" applyAlignment="1">
      <alignment horizontal="center" vertical="center"/>
    </xf>
    <xf numFmtId="166" fontId="31" fillId="0" borderId="14" xfId="0" applyNumberFormat="1" applyFont="1" applyFill="1" applyBorder="1" applyAlignment="1">
      <alignment horizontal="center" vertical="center"/>
    </xf>
    <xf numFmtId="0" fontId="31" fillId="0" borderId="14" xfId="0" applyNumberFormat="1" applyFont="1" applyFill="1" applyBorder="1" applyAlignment="1">
      <alignment horizontal="left" vertical="center" wrapText="1" indent="7"/>
    </xf>
    <xf numFmtId="0" fontId="22" fillId="0" borderId="14" xfId="0" applyNumberFormat="1" applyFont="1" applyFill="1" applyBorder="1" applyAlignment="1">
      <alignment horizontal="center" vertical="center"/>
    </xf>
    <xf numFmtId="3" fontId="22" fillId="0" borderId="14" xfId="0" applyNumberFormat="1" applyFont="1" applyFill="1" applyBorder="1" applyAlignment="1">
      <alignment horizontal="center" vertical="center"/>
    </xf>
    <xf numFmtId="3" fontId="24" fillId="0" borderId="14" xfId="0" applyNumberFormat="1" applyFont="1" applyFill="1" applyBorder="1" applyAlignment="1">
      <alignment horizontal="center" vertical="center"/>
    </xf>
    <xf numFmtId="166" fontId="24" fillId="0" borderId="14" xfId="0" applyNumberFormat="1" applyFont="1" applyFill="1" applyBorder="1" applyAlignment="1">
      <alignment horizontal="center" vertical="center"/>
    </xf>
    <xf numFmtId="0" fontId="75" fillId="0" borderId="66" xfId="0" applyFont="1" applyFill="1" applyBorder="1" applyAlignment="1">
      <alignment horizontal="left" vertical="center" wrapText="1"/>
    </xf>
    <xf numFmtId="0" fontId="75" fillId="0" borderId="66" xfId="0" applyNumberFormat="1" applyFont="1" applyFill="1" applyBorder="1" applyAlignment="1">
      <alignment horizontal="center" vertical="center"/>
    </xf>
    <xf numFmtId="3" fontId="75" fillId="0" borderId="66" xfId="0" applyNumberFormat="1" applyFont="1" applyFill="1" applyBorder="1" applyAlignment="1">
      <alignment horizontal="center" vertical="center"/>
    </xf>
    <xf numFmtId="3" fontId="75" fillId="0" borderId="2" xfId="0" applyNumberFormat="1" applyFont="1" applyFill="1" applyBorder="1" applyAlignment="1">
      <alignment horizontal="center" vertical="center"/>
    </xf>
    <xf numFmtId="166" fontId="75" fillId="0" borderId="2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 wrapText="1"/>
    </xf>
    <xf numFmtId="0" fontId="34" fillId="0" borderId="56" xfId="0" applyFont="1" applyFill="1" applyBorder="1" applyAlignment="1">
      <alignment horizontal="center" vertical="top" wrapText="1"/>
    </xf>
    <xf numFmtId="0" fontId="34" fillId="0" borderId="65" xfId="0" applyFont="1" applyFill="1" applyBorder="1" applyAlignment="1">
      <alignment horizontal="center" vertical="top" wrapText="1"/>
    </xf>
    <xf numFmtId="0" fontId="34" fillId="0" borderId="5" xfId="0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vertical="top" wrapText="1"/>
    </xf>
    <xf numFmtId="0" fontId="34" fillId="0" borderId="37" xfId="0" applyFont="1" applyFill="1" applyBorder="1" applyAlignment="1">
      <alignment horizontal="center" vertical="top" wrapText="1"/>
    </xf>
    <xf numFmtId="3" fontId="8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6" fillId="0" borderId="54" xfId="0" applyNumberFormat="1" applyFont="1" applyFill="1" applyBorder="1" applyAlignment="1">
      <alignment horizontal="center" vertical="center"/>
    </xf>
    <xf numFmtId="2" fontId="6" fillId="0" borderId="49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66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3" fontId="24" fillId="0" borderId="54" xfId="0" applyNumberFormat="1" applyFont="1" applyFill="1" applyBorder="1" applyAlignment="1">
      <alignment horizontal="center" vertical="center"/>
    </xf>
    <xf numFmtId="3" fontId="24" fillId="0" borderId="49" xfId="0" applyNumberFormat="1" applyFont="1" applyFill="1" applyBorder="1" applyAlignment="1">
      <alignment horizontal="center" vertical="center"/>
    </xf>
    <xf numFmtId="3" fontId="24" fillId="0" borderId="5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2" fontId="53" fillId="0" borderId="54" xfId="0" applyNumberFormat="1" applyFont="1" applyFill="1" applyBorder="1" applyAlignment="1">
      <alignment horizontal="center" vertical="center" wrapText="1"/>
    </xf>
    <xf numFmtId="2" fontId="53" fillId="0" borderId="5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30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2" fontId="12" fillId="0" borderId="5" xfId="0" applyNumberFormat="1" applyFont="1" applyFill="1" applyBorder="1" applyAlignment="1">
      <alignment horizontal="center" vertical="center" wrapText="1"/>
    </xf>
    <xf numFmtId="2" fontId="12" fillId="0" borderId="37" xfId="0" applyNumberFormat="1" applyFont="1" applyFill="1" applyBorder="1" applyAlignment="1">
      <alignment horizontal="center" vertical="center" wrapText="1"/>
    </xf>
    <xf numFmtId="2" fontId="12" fillId="0" borderId="30" xfId="0" applyNumberFormat="1" applyFont="1" applyFill="1" applyBorder="1" applyAlignment="1">
      <alignment horizontal="center" vertical="center" wrapText="1"/>
    </xf>
    <xf numFmtId="2" fontId="12" fillId="0" borderId="39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49" fontId="22" fillId="0" borderId="5" xfId="0" applyNumberFormat="1" applyFont="1" applyFill="1" applyBorder="1" applyAlignment="1">
      <alignment horizontal="center" vertical="center" wrapText="1"/>
    </xf>
    <xf numFmtId="49" fontId="22" fillId="0" borderId="3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2" fontId="53" fillId="0" borderId="70" xfId="0" applyNumberFormat="1" applyFont="1" applyFill="1" applyBorder="1" applyAlignment="1">
      <alignment horizontal="center" vertical="center" wrapText="1"/>
    </xf>
    <xf numFmtId="2" fontId="53" fillId="0" borderId="71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66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7" fillId="0" borderId="54" xfId="0" applyNumberFormat="1" applyFont="1" applyFill="1" applyBorder="1" applyAlignment="1">
      <alignment horizontal="center" vertical="center"/>
    </xf>
    <xf numFmtId="0" fontId="0" fillId="0" borderId="49" xfId="0" applyFill="1" applyBorder="1"/>
    <xf numFmtId="0" fontId="0" fillId="0" borderId="51" xfId="0" applyFill="1" applyBorder="1"/>
    <xf numFmtId="0" fontId="18" fillId="0" borderId="0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48" fillId="0" borderId="69" xfId="0" applyFont="1" applyFill="1" applyBorder="1" applyAlignment="1">
      <alignment horizontal="center" vertical="center" wrapText="1"/>
    </xf>
    <xf numFmtId="0" fontId="48" fillId="0" borderId="64" xfId="0" applyFont="1" applyFill="1" applyBorder="1" applyAlignment="1">
      <alignment horizontal="center" vertical="center" wrapText="1"/>
    </xf>
    <xf numFmtId="49" fontId="36" fillId="0" borderId="5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49" fontId="36" fillId="0" borderId="37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vertical="justify"/>
    </xf>
    <xf numFmtId="0" fontId="48" fillId="0" borderId="33" xfId="0" applyFont="1" applyFill="1" applyBorder="1" applyAlignment="1">
      <alignment horizontal="center" vertical="center" wrapText="1"/>
    </xf>
    <xf numFmtId="0" fontId="48" fillId="0" borderId="67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 wrapText="1"/>
    </xf>
    <xf numFmtId="0" fontId="47" fillId="0" borderId="63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43" xfId="0" applyFont="1" applyFill="1" applyBorder="1" applyAlignment="1">
      <alignment horizontal="center" vertical="center" wrapText="1"/>
    </xf>
    <xf numFmtId="0" fontId="48" fillId="0" borderId="59" xfId="0" applyFont="1" applyFill="1" applyBorder="1" applyAlignment="1">
      <alignment horizontal="center" vertical="center" wrapText="1"/>
    </xf>
    <xf numFmtId="0" fontId="48" fillId="0" borderId="57" xfId="0" applyFont="1" applyFill="1" applyBorder="1" applyAlignment="1">
      <alignment horizontal="center" vertical="center" wrapText="1"/>
    </xf>
    <xf numFmtId="0" fontId="35" fillId="0" borderId="56" xfId="0" applyFont="1" applyFill="1" applyBorder="1" applyAlignment="1">
      <alignment horizontal="center" vertical="top" wrapText="1"/>
    </xf>
    <xf numFmtId="0" fontId="35" fillId="0" borderId="28" xfId="0" applyFont="1" applyFill="1" applyBorder="1" applyAlignment="1">
      <alignment horizontal="center" vertical="top" wrapText="1"/>
    </xf>
    <xf numFmtId="0" fontId="35" fillId="0" borderId="65" xfId="0" applyFont="1" applyFill="1" applyBorder="1" applyAlignment="1">
      <alignment horizontal="center" vertical="top" wrapText="1"/>
    </xf>
    <xf numFmtId="0" fontId="47" fillId="0" borderId="72" xfId="0" applyFont="1" applyFill="1" applyBorder="1" applyAlignment="1">
      <alignment horizontal="center" vertical="center" wrapText="1"/>
    </xf>
    <xf numFmtId="0" fontId="48" fillId="0" borderId="41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48" fillId="0" borderId="68" xfId="0" applyFont="1" applyFill="1" applyBorder="1" applyAlignment="1">
      <alignment horizontal="center" vertical="center" wrapText="1"/>
    </xf>
    <xf numFmtId="49" fontId="28" fillId="0" borderId="0" xfId="0" applyNumberFormat="1" applyFont="1" applyFill="1" applyAlignment="1">
      <alignment horizontal="left" vertical="center" wrapText="1"/>
    </xf>
    <xf numFmtId="49" fontId="34" fillId="0" borderId="0" xfId="0" applyNumberFormat="1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  <xf numFmtId="0" fontId="1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/>
    </xf>
    <xf numFmtId="0" fontId="34" fillId="0" borderId="5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textRotation="90"/>
    </xf>
    <xf numFmtId="0" fontId="7" fillId="0" borderId="4" xfId="0" applyFont="1" applyFill="1" applyBorder="1" applyAlignment="1">
      <alignment horizontal="center" vertical="center" textRotation="90"/>
    </xf>
    <xf numFmtId="0" fontId="7" fillId="0" borderId="2" xfId="0" applyFont="1" applyFill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center" vertical="center" textRotation="90"/>
    </xf>
    <xf numFmtId="0" fontId="8" fillId="0" borderId="3" xfId="0" applyNumberFormat="1" applyFont="1" applyFill="1" applyBorder="1" applyAlignment="1">
      <alignment horizontal="center" wrapText="1"/>
    </xf>
    <xf numFmtId="0" fontId="8" fillId="0" borderId="2" xfId="0" applyNumberFormat="1" applyFont="1" applyFill="1" applyBorder="1" applyAlignment="1">
      <alignment horizontal="center" wrapText="1"/>
    </xf>
    <xf numFmtId="0" fontId="7" fillId="0" borderId="56" xfId="0" applyFont="1" applyFill="1" applyBorder="1" applyAlignment="1">
      <alignment horizontal="center" vertical="center" textRotation="90"/>
    </xf>
    <xf numFmtId="0" fontId="7" fillId="0" borderId="65" xfId="0" applyFont="1" applyFill="1" applyBorder="1" applyAlignment="1">
      <alignment horizontal="center" vertical="center" textRotation="90"/>
    </xf>
    <xf numFmtId="0" fontId="68" fillId="0" borderId="0" xfId="0" applyFont="1" applyFill="1" applyAlignment="1">
      <alignment horizontal="center" vertical="center"/>
    </xf>
    <xf numFmtId="0" fontId="68" fillId="0" borderId="1" xfId="0" applyFont="1" applyFill="1" applyBorder="1" applyAlignment="1">
      <alignment horizontal="center" vertical="center" wrapText="1"/>
    </xf>
    <xf numFmtId="0" fontId="68" fillId="0" borderId="2" xfId="0" applyFont="1" applyFill="1" applyBorder="1" applyAlignment="1">
      <alignment horizontal="center" vertical="center" wrapText="1"/>
    </xf>
    <xf numFmtId="0" fontId="68" fillId="0" borderId="54" xfId="0" applyFont="1" applyFill="1" applyBorder="1" applyAlignment="1">
      <alignment horizontal="center" vertical="center" wrapText="1"/>
    </xf>
    <xf numFmtId="0" fontId="68" fillId="0" borderId="51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vertical="center"/>
    </xf>
    <xf numFmtId="2" fontId="6" fillId="0" borderId="5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/>
    </xf>
    <xf numFmtId="0" fontId="51" fillId="0" borderId="5" xfId="0" applyFont="1" applyFill="1" applyBorder="1" applyAlignment="1">
      <alignment horizontal="center" vertical="center" wrapText="1"/>
    </xf>
    <xf numFmtId="0" fontId="51" fillId="0" borderId="75" xfId="0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center" vertical="center" wrapText="1"/>
    </xf>
    <xf numFmtId="1" fontId="51" fillId="0" borderId="77" xfId="0" applyNumberFormat="1" applyFont="1" applyFill="1" applyBorder="1" applyAlignment="1">
      <alignment horizontal="center" vertical="center"/>
    </xf>
    <xf numFmtId="1" fontId="51" fillId="0" borderId="69" xfId="0" applyNumberFormat="1" applyFont="1" applyFill="1" applyBorder="1" applyAlignment="1">
      <alignment horizontal="center" vertical="center"/>
    </xf>
    <xf numFmtId="0" fontId="51" fillId="0" borderId="59" xfId="0" applyFont="1" applyFill="1" applyBorder="1" applyAlignment="1">
      <alignment horizontal="center"/>
    </xf>
    <xf numFmtId="0" fontId="55" fillId="0" borderId="57" xfId="0" applyFont="1" applyFill="1" applyBorder="1" applyAlignment="1">
      <alignment horizontal="center" wrapText="1"/>
    </xf>
    <xf numFmtId="0" fontId="55" fillId="0" borderId="18" xfId="0" applyFont="1" applyFill="1" applyBorder="1" applyAlignment="1">
      <alignment horizontal="center" wrapText="1"/>
    </xf>
    <xf numFmtId="167" fontId="38" fillId="0" borderId="71" xfId="0" applyNumberFormat="1" applyFont="1" applyFill="1" applyBorder="1" applyAlignment="1">
      <alignment horizontal="center" vertical="center"/>
    </xf>
    <xf numFmtId="167" fontId="38" fillId="0" borderId="46" xfId="0" applyNumberFormat="1" applyFont="1" applyFill="1" applyBorder="1" applyAlignment="1">
      <alignment horizontal="center" vertical="center"/>
    </xf>
    <xf numFmtId="167" fontId="38" fillId="0" borderId="29" xfId="0" applyNumberFormat="1" applyFont="1" applyFill="1" applyBorder="1" applyAlignment="1">
      <alignment horizontal="center" vertical="center"/>
    </xf>
    <xf numFmtId="168" fontId="51" fillId="0" borderId="35" xfId="0" applyNumberFormat="1" applyFont="1" applyFill="1" applyBorder="1" applyAlignment="1">
      <alignment vertical="center" wrapText="1"/>
    </xf>
    <xf numFmtId="168" fontId="51" fillId="0" borderId="62" xfId="0" applyNumberFormat="1" applyFont="1" applyFill="1" applyBorder="1" applyAlignment="1">
      <alignment vertical="center" wrapText="1"/>
    </xf>
    <xf numFmtId="168" fontId="51" fillId="0" borderId="4" xfId="0" applyNumberFormat="1" applyFont="1" applyFill="1" applyBorder="1" applyAlignment="1">
      <alignment vertical="center" wrapText="1"/>
    </xf>
    <xf numFmtId="168" fontId="51" fillId="0" borderId="6" xfId="0" applyNumberFormat="1" applyFont="1" applyFill="1" applyBorder="1" applyAlignment="1">
      <alignment vertical="center" wrapText="1"/>
    </xf>
    <xf numFmtId="168" fontId="51" fillId="0" borderId="30" xfId="0" applyNumberFormat="1" applyFont="1" applyFill="1" applyBorder="1" applyAlignment="1">
      <alignment vertical="center" wrapText="1"/>
    </xf>
    <xf numFmtId="168" fontId="51" fillId="0" borderId="76" xfId="0" applyNumberFormat="1" applyFont="1" applyFill="1" applyBorder="1" applyAlignment="1">
      <alignment vertical="center" wrapText="1"/>
    </xf>
    <xf numFmtId="167" fontId="38" fillId="0" borderId="61" xfId="0" applyNumberFormat="1" applyFont="1" applyFill="1" applyBorder="1" applyAlignment="1">
      <alignment horizontal="center" vertical="center"/>
    </xf>
    <xf numFmtId="167" fontId="38" fillId="0" borderId="7" xfId="0" applyNumberFormat="1" applyFont="1" applyFill="1" applyBorder="1" applyAlignment="1">
      <alignment horizontal="center" vertical="center"/>
    </xf>
    <xf numFmtId="167" fontId="38" fillId="0" borderId="78" xfId="0" applyNumberFormat="1" applyFont="1" applyFill="1" applyBorder="1" applyAlignment="1">
      <alignment horizontal="center" vertical="center"/>
    </xf>
    <xf numFmtId="172" fontId="38" fillId="0" borderId="36" xfId="1" applyNumberFormat="1" applyFont="1" applyFill="1" applyBorder="1" applyAlignment="1">
      <alignment horizontal="center" vertical="center"/>
    </xf>
    <xf numFmtId="172" fontId="38" fillId="0" borderId="46" xfId="1" applyNumberFormat="1" applyFont="1" applyFill="1" applyBorder="1" applyAlignment="1">
      <alignment horizontal="center" vertical="center"/>
    </xf>
    <xf numFmtId="172" fontId="38" fillId="0" borderId="29" xfId="1" applyNumberFormat="1" applyFont="1" applyFill="1" applyBorder="1" applyAlignment="1">
      <alignment horizontal="center" vertical="center"/>
    </xf>
    <xf numFmtId="172" fontId="38" fillId="0" borderId="18" xfId="1" applyNumberFormat="1" applyFont="1" applyFill="1" applyBorder="1" applyAlignment="1">
      <alignment horizontal="center" vertical="center"/>
    </xf>
    <xf numFmtId="172" fontId="38" fillId="0" borderId="67" xfId="1" applyNumberFormat="1" applyFont="1" applyFill="1" applyBorder="1" applyAlignment="1">
      <alignment horizontal="center" vertical="center"/>
    </xf>
    <xf numFmtId="49" fontId="51" fillId="0" borderId="5" xfId="0" applyNumberFormat="1" applyFont="1" applyFill="1" applyBorder="1" applyAlignment="1">
      <alignment vertical="center" wrapText="1"/>
    </xf>
    <xf numFmtId="0" fontId="2" fillId="0" borderId="75" xfId="0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/>
    </xf>
    <xf numFmtId="49" fontId="2" fillId="0" borderId="30" xfId="0" applyNumberFormat="1" applyFont="1" applyFill="1" applyBorder="1" applyAlignment="1">
      <alignment vertical="center" wrapText="1"/>
    </xf>
    <xf numFmtId="0" fontId="2" fillId="0" borderId="76" xfId="0" applyFont="1" applyFill="1" applyBorder="1" applyAlignment="1">
      <alignment vertical="center"/>
    </xf>
    <xf numFmtId="167" fontId="38" fillId="0" borderId="77" xfId="0" applyNumberFormat="1" applyFont="1" applyFill="1" applyBorder="1" applyAlignment="1">
      <alignment horizontal="center" vertical="center"/>
    </xf>
    <xf numFmtId="168" fontId="51" fillId="0" borderId="56" xfId="0" applyNumberFormat="1" applyFont="1" applyFill="1" applyBorder="1" applyAlignment="1">
      <alignment horizontal="left" vertical="top" wrapText="1"/>
    </xf>
    <xf numFmtId="168" fontId="51" fillId="0" borderId="60" xfId="0" applyNumberFormat="1" applyFont="1" applyFill="1" applyBorder="1" applyAlignment="1">
      <alignment horizontal="left" vertical="top" wrapText="1"/>
    </xf>
    <xf numFmtId="167" fontId="38" fillId="0" borderId="52" xfId="0" applyNumberFormat="1" applyFont="1" applyFill="1" applyBorder="1" applyAlignment="1">
      <alignment horizontal="center" vertical="center"/>
    </xf>
    <xf numFmtId="167" fontId="38" fillId="0" borderId="13" xfId="0" applyNumberFormat="1" applyFont="1" applyFill="1" applyBorder="1" applyAlignment="1">
      <alignment horizontal="center" vertical="center"/>
    </xf>
    <xf numFmtId="167" fontId="38" fillId="0" borderId="60" xfId="0" applyNumberFormat="1" applyFont="1" applyFill="1" applyBorder="1" applyAlignment="1">
      <alignment horizontal="center" vertical="center"/>
    </xf>
    <xf numFmtId="166" fontId="38" fillId="0" borderId="52" xfId="0" applyNumberFormat="1" applyFont="1" applyFill="1" applyBorder="1" applyAlignment="1">
      <alignment horizontal="center" vertical="center"/>
    </xf>
    <xf numFmtId="166" fontId="38" fillId="0" borderId="13" xfId="0" applyNumberFormat="1" applyFont="1" applyFill="1" applyBorder="1" applyAlignment="1">
      <alignment horizontal="center" vertical="center"/>
    </xf>
    <xf numFmtId="166" fontId="38" fillId="0" borderId="40" xfId="0" applyNumberFormat="1" applyFont="1" applyFill="1" applyBorder="1" applyAlignment="1">
      <alignment horizontal="center" vertical="center"/>
    </xf>
    <xf numFmtId="167" fontId="38" fillId="0" borderId="39" xfId="0" applyNumberFormat="1" applyFont="1" applyFill="1" applyBorder="1" applyAlignment="1">
      <alignment horizontal="center" vertical="center"/>
    </xf>
    <xf numFmtId="0" fontId="51" fillId="0" borderId="54" xfId="0" applyFont="1" applyFill="1" applyBorder="1" applyAlignment="1">
      <alignment horizontal="left" vertical="center" wrapText="1"/>
    </xf>
    <xf numFmtId="0" fontId="51" fillId="0" borderId="72" xfId="0" applyFont="1" applyFill="1" applyBorder="1" applyAlignment="1">
      <alignment horizontal="left" vertical="center" wrapText="1"/>
    </xf>
    <xf numFmtId="49" fontId="51" fillId="0" borderId="50" xfId="0" applyNumberFormat="1" applyFont="1" applyFill="1" applyBorder="1" applyAlignment="1">
      <alignment horizontal="center" vertical="center"/>
    </xf>
    <xf numFmtId="49" fontId="51" fillId="0" borderId="49" xfId="0" applyNumberFormat="1" applyFont="1" applyFill="1" applyBorder="1" applyAlignment="1">
      <alignment horizontal="center" vertical="center"/>
    </xf>
    <xf numFmtId="49" fontId="51" fillId="0" borderId="72" xfId="0" applyNumberFormat="1" applyFont="1" applyFill="1" applyBorder="1" applyAlignment="1">
      <alignment horizontal="center" vertical="center"/>
    </xf>
    <xf numFmtId="49" fontId="51" fillId="0" borderId="51" xfId="0" applyNumberFormat="1" applyFont="1" applyFill="1" applyBorder="1" applyAlignment="1">
      <alignment horizontal="center" vertical="center"/>
    </xf>
    <xf numFmtId="168" fontId="51" fillId="0" borderId="28" xfId="0" applyNumberFormat="1" applyFont="1" applyFill="1" applyBorder="1" applyAlignment="1">
      <alignment horizontal="left" vertical="top" wrapText="1"/>
    </xf>
    <xf numFmtId="168" fontId="51" fillId="0" borderId="19" xfId="0" applyNumberFormat="1" applyFont="1" applyFill="1" applyBorder="1" applyAlignment="1">
      <alignment horizontal="left" vertical="top" wrapText="1"/>
    </xf>
    <xf numFmtId="167" fontId="38" fillId="0" borderId="20" xfId="0" applyNumberFormat="1" applyFont="1" applyFill="1" applyBorder="1" applyAlignment="1">
      <alignment horizontal="center" vertical="center"/>
    </xf>
    <xf numFmtId="167" fontId="38" fillId="0" borderId="16" xfId="0" applyNumberFormat="1" applyFont="1" applyFill="1" applyBorder="1" applyAlignment="1">
      <alignment horizontal="center" vertical="center"/>
    </xf>
    <xf numFmtId="167" fontId="38" fillId="0" borderId="19" xfId="0" applyNumberFormat="1" applyFont="1" applyFill="1" applyBorder="1" applyAlignment="1">
      <alignment horizontal="center" vertical="center"/>
    </xf>
    <xf numFmtId="166" fontId="38" fillId="0" borderId="20" xfId="0" applyNumberFormat="1" applyFont="1" applyFill="1" applyBorder="1" applyAlignment="1">
      <alignment horizontal="center"/>
    </xf>
    <xf numFmtId="166" fontId="38" fillId="0" borderId="16" xfId="0" applyNumberFormat="1" applyFont="1" applyFill="1" applyBorder="1" applyAlignment="1">
      <alignment horizontal="center"/>
    </xf>
    <xf numFmtId="166" fontId="38" fillId="0" borderId="42" xfId="0" applyNumberFormat="1" applyFont="1" applyFill="1" applyBorder="1" applyAlignment="1">
      <alignment horizontal="center"/>
    </xf>
    <xf numFmtId="168" fontId="51" fillId="0" borderId="65" xfId="0" applyNumberFormat="1" applyFont="1" applyFill="1" applyBorder="1" applyAlignment="1">
      <alignment horizontal="left" vertical="top" wrapText="1"/>
    </xf>
    <xf numFmtId="168" fontId="51" fillId="0" borderId="68" xfId="0" applyNumberFormat="1" applyFont="1" applyFill="1" applyBorder="1" applyAlignment="1">
      <alignment horizontal="left" vertical="top" wrapText="1"/>
    </xf>
    <xf numFmtId="167" fontId="38" fillId="0" borderId="74" xfId="0" applyNumberFormat="1" applyFont="1" applyFill="1" applyBorder="1" applyAlignment="1">
      <alignment horizontal="center"/>
    </xf>
    <xf numFmtId="167" fontId="38" fillId="0" borderId="53" xfId="0" applyNumberFormat="1" applyFont="1" applyFill="1" applyBorder="1" applyAlignment="1">
      <alignment horizontal="center"/>
    </xf>
    <xf numFmtId="167" fontId="38" fillId="0" borderId="68" xfId="0" applyNumberFormat="1" applyFont="1" applyFill="1" applyBorder="1" applyAlignment="1">
      <alignment horizontal="center"/>
    </xf>
    <xf numFmtId="166" fontId="38" fillId="0" borderId="74" xfId="0" applyNumberFormat="1" applyFont="1" applyFill="1" applyBorder="1" applyAlignment="1">
      <alignment horizontal="center"/>
    </xf>
    <xf numFmtId="166" fontId="38" fillId="0" borderId="53" xfId="0" applyNumberFormat="1" applyFont="1" applyFill="1" applyBorder="1" applyAlignment="1">
      <alignment horizontal="center"/>
    </xf>
    <xf numFmtId="166" fontId="38" fillId="0" borderId="44" xfId="0" applyNumberFormat="1" applyFont="1" applyFill="1" applyBorder="1" applyAlignment="1">
      <alignment horizontal="center"/>
    </xf>
    <xf numFmtId="0" fontId="44" fillId="0" borderId="9" xfId="0" applyFont="1" applyFill="1" applyBorder="1" applyAlignment="1">
      <alignment horizontal="center"/>
    </xf>
    <xf numFmtId="1" fontId="51" fillId="0" borderId="73" xfId="0" applyNumberFormat="1" applyFont="1" applyFill="1" applyBorder="1" applyAlignment="1">
      <alignment horizontal="center" vertical="center"/>
    </xf>
    <xf numFmtId="1" fontId="51" fillId="0" borderId="24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/>
    </xf>
    <xf numFmtId="167" fontId="38" fillId="0" borderId="40" xfId="0" applyNumberFormat="1" applyFont="1" applyFill="1" applyBorder="1" applyAlignment="1">
      <alignment horizontal="center" vertical="center"/>
    </xf>
    <xf numFmtId="166" fontId="38" fillId="0" borderId="0" xfId="0" applyNumberFormat="1" applyFont="1" applyFill="1" applyBorder="1" applyAlignment="1">
      <alignment horizontal="center" vertical="center"/>
    </xf>
    <xf numFmtId="172" fontId="38" fillId="0" borderId="25" xfId="1" applyNumberFormat="1" applyFont="1" applyFill="1" applyBorder="1" applyAlignment="1">
      <alignment horizontal="center" vertical="center"/>
    </xf>
    <xf numFmtId="172" fontId="38" fillId="0" borderId="8" xfId="1" applyNumberFormat="1" applyFont="1" applyFill="1" applyBorder="1" applyAlignment="1">
      <alignment horizontal="center" vertical="center"/>
    </xf>
    <xf numFmtId="172" fontId="38" fillId="0" borderId="55" xfId="1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167" fontId="38" fillId="0" borderId="42" xfId="0" applyNumberFormat="1" applyFont="1" applyFill="1" applyBorder="1" applyAlignment="1">
      <alignment horizontal="center" vertical="center"/>
    </xf>
    <xf numFmtId="166" fontId="38" fillId="0" borderId="0" xfId="0" applyNumberFormat="1" applyFont="1" applyFill="1" applyBorder="1" applyAlignment="1">
      <alignment horizontal="center"/>
    </xf>
    <xf numFmtId="167" fontId="38" fillId="0" borderId="44" xfId="0" applyNumberFormat="1" applyFont="1" applyFill="1" applyBorder="1" applyAlignment="1">
      <alignment horizontal="center"/>
    </xf>
    <xf numFmtId="49" fontId="35" fillId="0" borderId="43" xfId="0" applyNumberFormat="1" applyFont="1" applyFill="1" applyBorder="1" applyAlignment="1">
      <alignment horizontal="center" vertical="center" wrapText="1"/>
    </xf>
    <xf numFmtId="49" fontId="35" fillId="0" borderId="64" xfId="0" applyNumberFormat="1" applyFont="1" applyFill="1" applyBorder="1" applyAlignment="1">
      <alignment horizontal="center" vertical="center" wrapText="1"/>
    </xf>
    <xf numFmtId="0" fontId="35" fillId="0" borderId="64" xfId="0" applyFont="1" applyFill="1" applyBorder="1" applyAlignment="1">
      <alignment horizontal="center" vertical="center" wrapText="1"/>
    </xf>
    <xf numFmtId="0" fontId="35" fillId="0" borderId="64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49" fontId="35" fillId="0" borderId="0" xfId="0" applyNumberFormat="1" applyFont="1" applyFill="1" applyBorder="1" applyAlignment="1">
      <alignment horizontal="left" vertical="top" wrapText="1"/>
    </xf>
    <xf numFmtId="49" fontId="35" fillId="0" borderId="79" xfId="0" applyNumberFormat="1" applyFont="1" applyFill="1" applyBorder="1" applyAlignment="1">
      <alignment horizontal="center" vertical="center" wrapText="1"/>
    </xf>
    <xf numFmtId="49" fontId="35" fillId="0" borderId="7" xfId="0" applyNumberFormat="1" applyFont="1" applyFill="1" applyBorder="1" applyAlignment="1">
      <alignment horizontal="center" vertical="center" wrapText="1"/>
    </xf>
    <xf numFmtId="2" fontId="35" fillId="0" borderId="7" xfId="0" applyNumberFormat="1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 wrapText="1"/>
    </xf>
    <xf numFmtId="0" fontId="35" fillId="0" borderId="46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/>
    </xf>
    <xf numFmtId="0" fontId="35" fillId="0" borderId="42" xfId="0" applyFont="1" applyFill="1" applyBorder="1" applyAlignment="1">
      <alignment horizontal="center"/>
    </xf>
    <xf numFmtId="0" fontId="35" fillId="0" borderId="17" xfId="0" applyFont="1" applyFill="1" applyBorder="1" applyAlignment="1">
      <alignment horizontal="center"/>
    </xf>
    <xf numFmtId="0" fontId="35" fillId="0" borderId="58" xfId="0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top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59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58" xfId="0" applyFont="1" applyFill="1" applyBorder="1" applyAlignment="1">
      <alignment horizontal="center" vertical="center" wrapText="1"/>
    </xf>
    <xf numFmtId="0" fontId="35" fillId="0" borderId="59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top" wrapText="1"/>
    </xf>
    <xf numFmtId="0" fontId="35" fillId="0" borderId="58" xfId="0" applyFont="1" applyFill="1" applyBorder="1" applyAlignment="1">
      <alignment horizontal="center" vertical="top" wrapText="1"/>
    </xf>
    <xf numFmtId="0" fontId="35" fillId="0" borderId="18" xfId="0" applyFont="1" applyFill="1" applyBorder="1" applyAlignment="1">
      <alignment horizontal="center" vertical="top" wrapText="1"/>
    </xf>
    <xf numFmtId="0" fontId="35" fillId="0" borderId="43" xfId="0" applyFont="1" applyFill="1" applyBorder="1" applyAlignment="1">
      <alignment horizontal="center" vertical="top" wrapText="1"/>
    </xf>
    <xf numFmtId="0" fontId="35" fillId="0" borderId="64" xfId="0" applyFont="1" applyFill="1" applyBorder="1" applyAlignment="1">
      <alignment horizontal="center" vertical="top" wrapText="1"/>
    </xf>
    <xf numFmtId="0" fontId="35" fillId="0" borderId="67" xfId="0" applyFont="1" applyFill="1" applyBorder="1" applyAlignment="1">
      <alignment horizontal="center" vertical="top" wrapText="1"/>
    </xf>
    <xf numFmtId="0" fontId="35" fillId="0" borderId="58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/>
    </xf>
    <xf numFmtId="0" fontId="35" fillId="0" borderId="64" xfId="0" applyFont="1" applyFill="1" applyBorder="1" applyAlignment="1">
      <alignment horizontal="center"/>
    </xf>
    <xf numFmtId="0" fontId="35" fillId="0" borderId="67" xfId="0" applyFont="1" applyFill="1" applyBorder="1" applyAlignment="1">
      <alignment horizontal="center"/>
    </xf>
    <xf numFmtId="0" fontId="35" fillId="0" borderId="65" xfId="0" applyFont="1" applyFill="1" applyBorder="1" applyAlignment="1">
      <alignment horizontal="center"/>
    </xf>
    <xf numFmtId="0" fontId="35" fillId="0" borderId="53" xfId="0" applyFont="1" applyFill="1" applyBorder="1" applyAlignment="1">
      <alignment horizontal="center"/>
    </xf>
    <xf numFmtId="0" fontId="35" fillId="0" borderId="44" xfId="0" applyFont="1" applyFill="1" applyBorder="1" applyAlignment="1">
      <alignment horizontal="center"/>
    </xf>
    <xf numFmtId="167" fontId="35" fillId="0" borderId="65" xfId="0" applyNumberFormat="1" applyFont="1" applyFill="1" applyBorder="1" applyAlignment="1">
      <alignment horizontal="center" vertical="center"/>
    </xf>
    <xf numFmtId="167" fontId="35" fillId="0" borderId="44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top" wrapText="1"/>
    </xf>
    <xf numFmtId="0" fontId="35" fillId="0" borderId="26" xfId="0" applyFont="1" applyFill="1" applyBorder="1" applyAlignment="1">
      <alignment horizontal="center" vertical="top" wrapText="1"/>
    </xf>
    <xf numFmtId="0" fontId="35" fillId="0" borderId="63" xfId="0" applyFont="1" applyFill="1" applyBorder="1" applyAlignment="1">
      <alignment horizontal="center" vertical="top" wrapText="1"/>
    </xf>
    <xf numFmtId="0" fontId="35" fillId="0" borderId="27" xfId="0" applyFont="1" applyFill="1" applyBorder="1" applyAlignment="1">
      <alignment horizontal="center" vertical="top" wrapText="1"/>
    </xf>
    <xf numFmtId="0" fontId="48" fillId="0" borderId="26" xfId="0" applyFont="1" applyFill="1" applyBorder="1" applyAlignment="1">
      <alignment horizontal="center" vertical="top" wrapText="1"/>
    </xf>
    <xf numFmtId="0" fontId="48" fillId="0" borderId="63" xfId="0" applyFont="1" applyFill="1" applyBorder="1" applyAlignment="1">
      <alignment horizontal="center" vertical="top" wrapText="1"/>
    </xf>
    <xf numFmtId="0" fontId="48" fillId="0" borderId="27" xfId="0" applyFont="1" applyFill="1" applyBorder="1" applyAlignment="1">
      <alignment horizontal="center" vertical="top" wrapText="1"/>
    </xf>
    <xf numFmtId="0" fontId="48" fillId="0" borderId="72" xfId="0" applyFont="1" applyFill="1" applyBorder="1" applyAlignment="1">
      <alignment horizontal="center" vertical="top" wrapText="1"/>
    </xf>
    <xf numFmtId="0" fontId="48" fillId="0" borderId="50" xfId="0" applyFont="1" applyFill="1" applyBorder="1" applyAlignment="1">
      <alignment horizontal="center" vertical="top" wrapText="1"/>
    </xf>
    <xf numFmtId="0" fontId="48" fillId="0" borderId="54" xfId="0" applyFont="1" applyFill="1" applyBorder="1" applyAlignment="1">
      <alignment horizontal="center" vertical="top" wrapText="1"/>
    </xf>
    <xf numFmtId="0" fontId="48" fillId="0" borderId="49" xfId="0" applyFont="1" applyFill="1" applyBorder="1" applyAlignment="1">
      <alignment horizontal="center" vertical="top" wrapText="1"/>
    </xf>
    <xf numFmtId="0" fontId="48" fillId="0" borderId="51" xfId="0" applyFont="1" applyFill="1" applyBorder="1" applyAlignment="1">
      <alignment horizontal="center" vertical="top" wrapText="1"/>
    </xf>
    <xf numFmtId="0" fontId="35" fillId="0" borderId="65" xfId="0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center" vertical="center"/>
    </xf>
    <xf numFmtId="0" fontId="35" fillId="0" borderId="53" xfId="0" applyFont="1" applyFill="1" applyBorder="1" applyAlignment="1">
      <alignment horizontal="center" vertical="top" wrapText="1"/>
    </xf>
    <xf numFmtId="0" fontId="35" fillId="0" borderId="44" xfId="0" applyFont="1" applyFill="1" applyBorder="1" applyAlignment="1">
      <alignment horizontal="center" vertical="top" wrapText="1"/>
    </xf>
    <xf numFmtId="0" fontId="45" fillId="0" borderId="65" xfId="0" applyFont="1" applyFill="1" applyBorder="1" applyAlignment="1">
      <alignment horizontal="center" vertical="center" wrapText="1"/>
    </xf>
    <xf numFmtId="0" fontId="45" fillId="0" borderId="44" xfId="0" applyFont="1" applyFill="1" applyBorder="1" applyAlignment="1">
      <alignment horizontal="center" vertical="center" wrapText="1"/>
    </xf>
    <xf numFmtId="2" fontId="35" fillId="0" borderId="65" xfId="0" applyNumberFormat="1" applyFont="1" applyFill="1" applyBorder="1" applyAlignment="1">
      <alignment horizontal="center" vertical="center"/>
    </xf>
    <xf numFmtId="2" fontId="35" fillId="0" borderId="44" xfId="0" applyNumberFormat="1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0" fontId="35" fillId="0" borderId="42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top" wrapText="1"/>
    </xf>
    <xf numFmtId="0" fontId="35" fillId="0" borderId="42" xfId="0" applyFont="1" applyFill="1" applyBorder="1" applyAlignment="1">
      <alignment horizontal="center" vertical="top" wrapText="1"/>
    </xf>
    <xf numFmtId="0" fontId="45" fillId="0" borderId="28" xfId="0" applyFont="1" applyFill="1" applyBorder="1" applyAlignment="1">
      <alignment horizontal="center" vertical="center" wrapText="1"/>
    </xf>
    <xf numFmtId="0" fontId="45" fillId="0" borderId="42" xfId="0" applyFont="1" applyFill="1" applyBorder="1" applyAlignment="1">
      <alignment horizontal="center" vertical="center" wrapText="1"/>
    </xf>
    <xf numFmtId="167" fontId="35" fillId="0" borderId="28" xfId="0" applyNumberFormat="1" applyFont="1" applyFill="1" applyBorder="1" applyAlignment="1">
      <alignment horizontal="center" vertical="center"/>
    </xf>
    <xf numFmtId="167" fontId="35" fillId="0" borderId="42" xfId="0" applyNumberFormat="1" applyFont="1" applyFill="1" applyBorder="1" applyAlignment="1">
      <alignment horizontal="center" vertical="center"/>
    </xf>
    <xf numFmtId="2" fontId="35" fillId="0" borderId="28" xfId="0" applyNumberFormat="1" applyFont="1" applyFill="1" applyBorder="1" applyAlignment="1">
      <alignment horizontal="center" vertical="center"/>
    </xf>
    <xf numFmtId="2" fontId="35" fillId="0" borderId="42" xfId="0" applyNumberFormat="1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/>
    </xf>
    <xf numFmtId="0" fontId="35" fillId="0" borderId="54" xfId="0" applyFont="1" applyFill="1" applyBorder="1" applyAlignment="1">
      <alignment horizontal="center" vertical="center" wrapText="1"/>
    </xf>
    <xf numFmtId="0" fontId="35" fillId="0" borderId="49" xfId="0" applyFont="1" applyFill="1" applyBorder="1" applyAlignment="1">
      <alignment horizontal="center" vertical="center" wrapText="1"/>
    </xf>
    <xf numFmtId="0" fontId="35" fillId="0" borderId="51" xfId="0" applyFont="1" applyFill="1" applyBorder="1" applyAlignment="1">
      <alignment horizontal="center" vertical="center" wrapText="1"/>
    </xf>
    <xf numFmtId="0" fontId="45" fillId="0" borderId="54" xfId="0" applyFont="1" applyFill="1" applyBorder="1" applyAlignment="1">
      <alignment horizontal="center" vertical="center"/>
    </xf>
    <xf numFmtId="0" fontId="45" fillId="0" borderId="51" xfId="0" applyFont="1" applyFill="1" applyBorder="1" applyAlignment="1">
      <alignment horizontal="center" vertical="center"/>
    </xf>
    <xf numFmtId="167" fontId="35" fillId="0" borderId="56" xfId="0" applyNumberFormat="1" applyFont="1" applyFill="1" applyBorder="1" applyAlignment="1">
      <alignment horizontal="center" vertical="center"/>
    </xf>
    <xf numFmtId="167" fontId="35" fillId="0" borderId="40" xfId="0" applyNumberFormat="1" applyFont="1" applyFill="1" applyBorder="1" applyAlignment="1">
      <alignment horizontal="center" vertical="center"/>
    </xf>
    <xf numFmtId="0" fontId="45" fillId="0" borderId="54" xfId="0" applyFont="1" applyFill="1" applyBorder="1" applyAlignment="1">
      <alignment horizontal="center" vertical="center" wrapText="1"/>
    </xf>
    <xf numFmtId="0" fontId="45" fillId="0" borderId="51" xfId="0" applyFont="1" applyFill="1" applyBorder="1" applyAlignment="1">
      <alignment horizontal="center" vertical="center" wrapText="1"/>
    </xf>
    <xf numFmtId="2" fontId="35" fillId="0" borderId="56" xfId="0" applyNumberFormat="1" applyFont="1" applyFill="1" applyBorder="1" applyAlignment="1">
      <alignment horizontal="center" vertical="center"/>
    </xf>
    <xf numFmtId="2" fontId="35" fillId="0" borderId="40" xfId="0" applyNumberFormat="1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42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top" wrapText="1"/>
    </xf>
    <xf numFmtId="0" fontId="35" fillId="0" borderId="13" xfId="0" applyFont="1" applyFill="1" applyBorder="1" applyAlignment="1">
      <alignment horizontal="center" vertical="top" wrapText="1"/>
    </xf>
    <xf numFmtId="0" fontId="35" fillId="0" borderId="40" xfId="0" applyFont="1" applyFill="1" applyBorder="1" applyAlignment="1">
      <alignment horizontal="center" vertical="top" wrapText="1"/>
    </xf>
    <xf numFmtId="0" fontId="45" fillId="0" borderId="56" xfId="0" applyFont="1" applyFill="1" applyBorder="1" applyAlignment="1">
      <alignment horizontal="center" vertical="center" wrapText="1"/>
    </xf>
    <xf numFmtId="0" fontId="45" fillId="0" borderId="40" xfId="0" applyFont="1" applyFill="1" applyBorder="1" applyAlignment="1">
      <alignment horizontal="center" vertical="center" wrapText="1"/>
    </xf>
    <xf numFmtId="0" fontId="35" fillId="0" borderId="41" xfId="0" applyFont="1" applyFill="1" applyBorder="1" applyAlignment="1">
      <alignment horizontal="center" vertical="top" wrapText="1"/>
    </xf>
    <xf numFmtId="0" fontId="35" fillId="0" borderId="69" xfId="0" applyFont="1" applyFill="1" applyBorder="1" applyAlignment="1">
      <alignment horizontal="center" vertical="top" wrapText="1"/>
    </xf>
    <xf numFmtId="0" fontId="35" fillId="0" borderId="33" xfId="0" applyFont="1" applyFill="1" applyBorder="1" applyAlignment="1">
      <alignment horizontal="center" vertical="top" wrapText="1"/>
    </xf>
    <xf numFmtId="0" fontId="35" fillId="0" borderId="41" xfId="0" applyFont="1" applyFill="1" applyBorder="1" applyAlignment="1">
      <alignment horizontal="center"/>
    </xf>
    <xf numFmtId="0" fontId="35" fillId="0" borderId="69" xfId="0" applyFont="1" applyFill="1" applyBorder="1" applyAlignment="1">
      <alignment horizontal="center"/>
    </xf>
    <xf numFmtId="0" fontId="35" fillId="0" borderId="33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35" fillId="0" borderId="59" xfId="0" applyFont="1" applyFill="1" applyBorder="1" applyAlignment="1">
      <alignment horizontal="center"/>
    </xf>
    <xf numFmtId="0" fontId="35" fillId="0" borderId="57" xfId="0" applyFont="1" applyFill="1" applyBorder="1" applyAlignment="1">
      <alignment horizontal="center"/>
    </xf>
    <xf numFmtId="0" fontId="35" fillId="0" borderId="56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0" fontId="35" fillId="0" borderId="40" xfId="0" applyFont="1" applyFill="1" applyBorder="1" applyAlignment="1">
      <alignment horizontal="center"/>
    </xf>
    <xf numFmtId="2" fontId="45" fillId="0" borderId="7" xfId="0" applyNumberFormat="1" applyFont="1" applyFill="1" applyBorder="1" applyAlignment="1">
      <alignment horizontal="center" vertical="center"/>
    </xf>
    <xf numFmtId="2" fontId="45" fillId="0" borderId="64" xfId="0" applyNumberFormat="1" applyFont="1" applyFill="1" applyBorder="1" applyAlignment="1">
      <alignment horizontal="center" vertical="center"/>
    </xf>
  </cellXfs>
  <cellStyles count="19">
    <cellStyle name="Денежный" xfId="1" builtinId="4"/>
    <cellStyle name="Обычный" xfId="0" builtinId="0"/>
    <cellStyle name="Обычный 16" xfId="18"/>
    <cellStyle name="Обычный 17" xfId="2"/>
    <cellStyle name="Обычный 18" xfId="3"/>
    <cellStyle name="Обычный 19" xfId="4"/>
    <cellStyle name="Обычный 20" xfId="5"/>
    <cellStyle name="Обычный 21" xfId="6"/>
    <cellStyle name="Обычный 22" xfId="7"/>
    <cellStyle name="Обычный 23" xfId="8"/>
    <cellStyle name="Обычный 24" xfId="9"/>
    <cellStyle name="Обычный 25" xfId="10"/>
    <cellStyle name="Обычный 26" xfId="11"/>
    <cellStyle name="Обычный 27" xfId="12"/>
    <cellStyle name="Обычный 28" xfId="13"/>
    <cellStyle name="Обычный 29" xfId="14"/>
    <cellStyle name="Обычный 30" xfId="15"/>
    <cellStyle name="Обычный 31" xfId="16"/>
    <cellStyle name="Обычный 5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32059"/>
          <c:h val="0.71145699192663303"/>
        </c:manualLayout>
      </c:layout>
      <c:lineChart>
        <c:grouping val="standard"/>
        <c:ser>
          <c:idx val="0"/>
          <c:order val="0"/>
          <c:tx>
            <c:v>Прибыло</c:v>
          </c:tx>
          <c:spPr>
            <a:ln w="38100">
              <a:solidFill>
                <a:srgbClr val="0070C0"/>
              </a:solidFill>
            </a:ln>
          </c:spPr>
          <c:marker>
            <c:symbol val="diamond"/>
            <c:size val="9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2.7747353048557872E-2"/>
                  <c:y val="4.1969330104923333E-2"/>
                </c:manualLayout>
              </c:layout>
              <c:showVal val="1"/>
            </c:dLbl>
            <c:dLbl>
              <c:idx val="1"/>
              <c:layout>
                <c:manualLayout>
                  <c:x val="-2.6286966046002218E-2"/>
                  <c:y val="3.5512510088781278E-2"/>
                </c:manualLayout>
              </c:layout>
              <c:showVal val="1"/>
            </c:dLbl>
            <c:dLbl>
              <c:idx val="2"/>
              <c:layout>
                <c:manualLayout>
                  <c:x val="-2.62869660460022E-2"/>
                  <c:y val="3.8740920096852302E-2"/>
                </c:manualLayout>
              </c:layout>
              <c:showVal val="1"/>
            </c:dLbl>
            <c:dLbl>
              <c:idx val="3"/>
              <c:layout>
                <c:manualLayout>
                  <c:x val="-2.9207740051113817E-2"/>
                  <c:y val="3.8740920096852302E-2"/>
                </c:manualLayout>
              </c:layout>
              <c:showVal val="1"/>
            </c:dLbl>
            <c:dLbl>
              <c:idx val="4"/>
              <c:layout>
                <c:manualLayout>
                  <c:x val="-3.0668127053669256E-2"/>
                  <c:y val="3.5512510088781278E-2"/>
                </c:manualLayout>
              </c:layout>
              <c:showVal val="1"/>
            </c:dLbl>
            <c:dLbl>
              <c:idx val="5"/>
              <c:layout>
                <c:manualLayout>
                  <c:x val="-3.3588901058780575E-2"/>
                  <c:y val="-3.2284100080710559E-2"/>
                </c:manualLayout>
              </c:layout>
              <c:showVal val="1"/>
            </c:dLbl>
            <c:dLbl>
              <c:idx val="6"/>
              <c:layout>
                <c:manualLayout>
                  <c:x val="-3.3588901058780575E-2"/>
                  <c:y val="3.5512510088781341E-2"/>
                </c:manualLayout>
              </c:layout>
              <c:showVal val="1"/>
            </c:dLbl>
            <c:dLbl>
              <c:idx val="7"/>
              <c:layout>
                <c:manualLayout>
                  <c:x val="-2.9207740051113817E-2"/>
                  <c:y val="4.1969330104923333E-2"/>
                </c:manualLayout>
              </c:layout>
              <c:showVal val="1"/>
            </c:dLbl>
            <c:dLbl>
              <c:idx val="8"/>
              <c:layout>
                <c:manualLayout>
                  <c:x val="-4.3521521849195473E-3"/>
                  <c:y val="3.2284100080710396E-3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диаграмма!$AA$21:$AI$21</c:f>
              <c:strCache>
                <c:ptCount val="9"/>
                <c:pt idx="0">
                  <c:v>4 кв. 2009</c:v>
                </c:pt>
                <c:pt idx="1">
                  <c:v>1 кв. 2010</c:v>
                </c:pt>
                <c:pt idx="2">
                  <c:v>2 кв. 2010</c:v>
                </c:pt>
                <c:pt idx="3">
                  <c:v>3 кв. 2010</c:v>
                </c:pt>
                <c:pt idx="4">
                  <c:v>4 кв. 2010</c:v>
                </c:pt>
                <c:pt idx="5">
                  <c:v>1 кв. 2011</c:v>
                </c:pt>
                <c:pt idx="6">
                  <c:v>2 кв. 2011</c:v>
                </c:pt>
                <c:pt idx="7">
                  <c:v>3 кв. 2011</c:v>
                </c:pt>
                <c:pt idx="8">
                  <c:v>4 кв. 2011</c:v>
                </c:pt>
              </c:strCache>
            </c:strRef>
          </c:cat>
          <c:val>
            <c:numRef>
              <c:f>диаграмма!$AA$22:$AI$22</c:f>
              <c:numCache>
                <c:formatCode>#,##0</c:formatCode>
                <c:ptCount val="9"/>
                <c:pt idx="0">
                  <c:v>552</c:v>
                </c:pt>
                <c:pt idx="1">
                  <c:v>855</c:v>
                </c:pt>
                <c:pt idx="2">
                  <c:v>976</c:v>
                </c:pt>
                <c:pt idx="3">
                  <c:v>1392</c:v>
                </c:pt>
                <c:pt idx="4">
                  <c:v>1125</c:v>
                </c:pt>
                <c:pt idx="5">
                  <c:v>2202</c:v>
                </c:pt>
                <c:pt idx="6">
                  <c:v>2004</c:v>
                </c:pt>
                <c:pt idx="7">
                  <c:v>2503</c:v>
                </c:pt>
                <c:pt idx="8">
                  <c:v>2952</c:v>
                </c:pt>
              </c:numCache>
            </c:numRef>
          </c:val>
        </c:ser>
        <c:ser>
          <c:idx val="1"/>
          <c:order val="1"/>
          <c:tx>
            <c:v>Выбыло</c:v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3.2128514056224897E-2"/>
                  <c:y val="-4.1969330104923312E-2"/>
                </c:manualLayout>
              </c:layout>
              <c:showVal val="1"/>
            </c:dLbl>
            <c:dLbl>
              <c:idx val="1"/>
              <c:layout>
                <c:manualLayout>
                  <c:x val="-3.3588901058780603E-2"/>
                  <c:y val="-4.8426150121065374E-2"/>
                </c:manualLayout>
              </c:layout>
              <c:showVal val="1"/>
            </c:dLbl>
            <c:dLbl>
              <c:idx val="2"/>
              <c:layout>
                <c:manualLayout>
                  <c:x val="-4.8299061924207104E-2"/>
                  <c:y val="-5.1654560129136384E-2"/>
                </c:manualLayout>
              </c:layout>
              <c:showVal val="1"/>
            </c:dLbl>
            <c:dLbl>
              <c:idx val="3"/>
              <c:layout>
                <c:manualLayout>
                  <c:x val="-3.0668127053669256E-2"/>
                  <c:y val="-3.5512510088781278E-2"/>
                </c:manualLayout>
              </c:layout>
              <c:showVal val="1"/>
            </c:dLbl>
            <c:dLbl>
              <c:idx val="4"/>
              <c:layout>
                <c:manualLayout>
                  <c:x val="-3.0668127053669256E-2"/>
                  <c:y val="-4.1969330104923333E-2"/>
                </c:manualLayout>
              </c:layout>
              <c:showVal val="1"/>
            </c:dLbl>
            <c:dLbl>
              <c:idx val="5"/>
              <c:layout>
                <c:manualLayout>
                  <c:x val="-2.9207740051113817E-2"/>
                  <c:y val="3.5512510088781278E-2"/>
                </c:manualLayout>
              </c:layout>
              <c:showVal val="1"/>
            </c:dLbl>
            <c:dLbl>
              <c:idx val="6"/>
              <c:layout>
                <c:manualLayout>
                  <c:x val="-4.534924287900672E-2"/>
                  <c:y val="-4.1969330104923333E-2"/>
                </c:manualLayout>
              </c:layout>
              <c:showVal val="1"/>
            </c:dLbl>
            <c:dLbl>
              <c:idx val="7"/>
              <c:layout>
                <c:manualLayout>
                  <c:x val="-3.3588901058780575E-2"/>
                  <c:y val="-3.8740920096852302E-2"/>
                </c:manualLayout>
              </c:layout>
              <c:showVal val="1"/>
            </c:dLbl>
            <c:dLbl>
              <c:idx val="8"/>
              <c:layout>
                <c:manualLayout>
                  <c:x val="-4.3811610076670334E-3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диаграмма!$AA$21:$AI$21</c:f>
              <c:strCache>
                <c:ptCount val="9"/>
                <c:pt idx="0">
                  <c:v>4 кв. 2009</c:v>
                </c:pt>
                <c:pt idx="1">
                  <c:v>1 кв. 2010</c:v>
                </c:pt>
                <c:pt idx="2">
                  <c:v>2 кв. 2010</c:v>
                </c:pt>
                <c:pt idx="3">
                  <c:v>3 кв. 2010</c:v>
                </c:pt>
                <c:pt idx="4">
                  <c:v>4 кв. 2010</c:v>
                </c:pt>
                <c:pt idx="5">
                  <c:v>1 кв. 2011</c:v>
                </c:pt>
                <c:pt idx="6">
                  <c:v>2 кв. 2011</c:v>
                </c:pt>
                <c:pt idx="7">
                  <c:v>3 кв. 2011</c:v>
                </c:pt>
                <c:pt idx="8">
                  <c:v>4 кв. 2011</c:v>
                </c:pt>
              </c:strCache>
            </c:strRef>
          </c:cat>
          <c:val>
            <c:numRef>
              <c:f>диаграмма!$AA$23:$AI$23</c:f>
              <c:numCache>
                <c:formatCode>#,##0</c:formatCode>
                <c:ptCount val="9"/>
                <c:pt idx="0">
                  <c:v>1580</c:v>
                </c:pt>
                <c:pt idx="1">
                  <c:v>1256</c:v>
                </c:pt>
                <c:pt idx="2">
                  <c:v>1748</c:v>
                </c:pt>
                <c:pt idx="3">
                  <c:v>2311</c:v>
                </c:pt>
                <c:pt idx="4">
                  <c:v>1681</c:v>
                </c:pt>
                <c:pt idx="5">
                  <c:v>1486</c:v>
                </c:pt>
                <c:pt idx="6">
                  <c:v>2039</c:v>
                </c:pt>
                <c:pt idx="7">
                  <c:v>2667</c:v>
                </c:pt>
                <c:pt idx="8">
                  <c:v>2687</c:v>
                </c:pt>
              </c:numCache>
            </c:numRef>
          </c:val>
        </c:ser>
        <c:marker val="1"/>
        <c:axId val="87956096"/>
        <c:axId val="87957888"/>
      </c:lineChart>
      <c:catAx>
        <c:axId val="87956096"/>
        <c:scaling>
          <c:orientation val="minMax"/>
        </c:scaling>
        <c:axPos val="b"/>
        <c:numFmt formatCode="dd/mm/yyyy" sourceLinked="1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87957888"/>
        <c:crosses val="autoZero"/>
        <c:auto val="1"/>
        <c:lblAlgn val="ctr"/>
        <c:lblOffset val="100"/>
      </c:catAx>
      <c:valAx>
        <c:axId val="87957888"/>
        <c:scaling>
          <c:orientation val="minMax"/>
        </c:scaling>
        <c:axPos val="l"/>
        <c:majorGridlines/>
        <c:numFmt formatCode="#,##0" sourceLinked="1"/>
        <c:tickLblPos val="nextTo"/>
        <c:crossAx val="8795609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41245251320329357"/>
          <c:y val="0.11227520288777462"/>
          <c:w val="0.23237047893699098"/>
          <c:h val="6.2294331852586947E-2"/>
        </c:manualLayout>
      </c:layout>
      <c:txPr>
        <a:bodyPr/>
        <a:lstStyle/>
        <a:p>
          <a:pPr>
            <a:defRPr sz="11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611" l="0.70000000000000062" r="0.70000000000000062" t="0.750000000000006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89850240"/>
        <c:axId val="89851776"/>
        <c:axId val="0"/>
      </c:bar3DChart>
      <c:catAx>
        <c:axId val="8985024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89851776"/>
        <c:crosses val="autoZero"/>
        <c:auto val="1"/>
        <c:lblAlgn val="ctr"/>
        <c:lblOffset val="100"/>
        <c:tickLblSkip val="1"/>
        <c:tickMarkSkip val="1"/>
      </c:catAx>
      <c:valAx>
        <c:axId val="89851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898502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90992640"/>
        <c:axId val="90994176"/>
        <c:axId val="0"/>
      </c:bar3DChart>
      <c:catAx>
        <c:axId val="9099264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0994176"/>
        <c:crosses val="autoZero"/>
        <c:auto val="1"/>
        <c:lblAlgn val="ctr"/>
        <c:lblOffset val="100"/>
        <c:tickLblSkip val="1"/>
        <c:tickMarkSkip val="1"/>
      </c:catAx>
      <c:valAx>
        <c:axId val="90994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09926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2400"/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853275044989168"/>
          <c:y val="0.16464895065207241"/>
          <c:w val="0.88353500283850561"/>
          <c:h val="0.64164648910414646"/>
        </c:manualLayout>
      </c:layout>
      <c:lineChart>
        <c:grouping val="standard"/>
        <c:ser>
          <c:idx val="0"/>
          <c:order val="0"/>
          <c:tx>
            <c:strRef>
              <c:f>диаграмма!$B$46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442432167121401E-2"/>
                  <c:y val="-2.332999048137069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3389777137961991E-2"/>
                  <c:y val="-4.173171063366878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9664471116031547E-2"/>
                  <c:y val="-3.547984090291026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2442732435035655E-2"/>
                  <c:y val="-3.586058607560511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8871736973064006E-2"/>
                  <c:y val="-2.995104704922516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3503514984234151E-2"/>
                  <c:y val="-3.23696287734566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5952197586729392E-2"/>
                  <c:y val="-3.604755915148218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2766985692409001E-2"/>
                  <c:y val="-3.180400745718105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6506044961428341E-2"/>
                  <c:y val="-2.190593554528149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103675962442196E-2"/>
                  <c:y val="-3.010368506935004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0662082546677641E-2"/>
                  <c:y val="-3.4069723959749797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895685613974986E-2"/>
                  <c:y val="-3.5087197443568391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диаграмма!$A$47:$A$58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диаграмма!$B$47:$B$58</c:f>
              <c:numCache>
                <c:formatCode>0.0</c:formatCode>
                <c:ptCount val="12"/>
                <c:pt idx="0">
                  <c:v>7385.6125000000002</c:v>
                </c:pt>
                <c:pt idx="1">
                  <c:v>6847.6875</c:v>
                </c:pt>
                <c:pt idx="2">
                  <c:v>7462.4</c:v>
                </c:pt>
                <c:pt idx="3">
                  <c:v>7744.4</c:v>
                </c:pt>
                <c:pt idx="4">
                  <c:v>6837.2</c:v>
                </c:pt>
                <c:pt idx="5">
                  <c:v>6498.66</c:v>
                </c:pt>
                <c:pt idx="6">
                  <c:v>6734.63</c:v>
                </c:pt>
                <c:pt idx="7">
                  <c:v>7283.04</c:v>
                </c:pt>
                <c:pt idx="8">
                  <c:v>7708.931818181818</c:v>
                </c:pt>
                <c:pt idx="9">
                  <c:v>8291.85</c:v>
                </c:pt>
                <c:pt idx="10">
                  <c:v>8469.14</c:v>
                </c:pt>
                <c:pt idx="11">
                  <c:v>9146.67</c:v>
                </c:pt>
              </c:numCache>
            </c:numRef>
          </c:val>
        </c:ser>
        <c:ser>
          <c:idx val="1"/>
          <c:order val="1"/>
          <c:tx>
            <c:strRef>
              <c:f>диаграмма!$C$46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363080590685009E-2"/>
                  <c:y val="-3.878348517813435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401339317212188E-2"/>
                  <c:y val="-3.430259042697851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9553418228753452E-2"/>
                  <c:y val="-4.007750883872722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0967198303463912E-2"/>
                  <c:y val="-4.025700299156921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6797606150226742E-2"/>
                  <c:y val="-3.920485450095186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838840407976916E-2"/>
                  <c:y val="-3.075537122654356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951763667522792E-2"/>
                  <c:y val="-3.749881017133541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301397237744022E-2"/>
                  <c:y val="-3.644683165624151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972420996200337E-2"/>
                  <c:y val="-2.977580228447130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7208031965331808E-2"/>
                  <c:y val="-3.17408893119390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3546175999360391E-2"/>
                  <c:y val="-3.945624830024480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179826705757889E-2"/>
                  <c:y val="-3.971335206157525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диаграмма!$A$47:$A$58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диаграмма!$C$47:$C$58</c:f>
              <c:numCache>
                <c:formatCode>0.0</c:formatCode>
                <c:ptCount val="12"/>
                <c:pt idx="0">
                  <c:v>9554.92</c:v>
                </c:pt>
                <c:pt idx="1">
                  <c:v>9867.18</c:v>
                </c:pt>
                <c:pt idx="2">
                  <c:v>9530.11</c:v>
                </c:pt>
                <c:pt idx="3">
                  <c:v>9482.91</c:v>
                </c:pt>
                <c:pt idx="4">
                  <c:v>8926.49</c:v>
                </c:pt>
                <c:pt idx="5">
                  <c:v>9045.1200000000008</c:v>
                </c:pt>
                <c:pt idx="6">
                  <c:v>9618.7999999999993</c:v>
                </c:pt>
                <c:pt idx="7">
                  <c:v>9040.82</c:v>
                </c:pt>
                <c:pt idx="8">
                  <c:v>8314.33</c:v>
                </c:pt>
                <c:pt idx="9">
                  <c:v>7347.1049999999996</c:v>
                </c:pt>
                <c:pt idx="10">
                  <c:v>7551.3613636363634</c:v>
                </c:pt>
                <c:pt idx="11">
                  <c:v>7567.2</c:v>
                </c:pt>
              </c:numCache>
            </c:numRef>
          </c:val>
        </c:ser>
        <c:ser>
          <c:idx val="2"/>
          <c:order val="2"/>
          <c:tx>
            <c:strRef>
              <c:f>диаграмма!$D$46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873370024790065E-2"/>
                  <c:y val="-3.708797933097648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5391544847886834E-2"/>
                  <c:y val="-4.509040363443793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400612710489296E-2"/>
                  <c:y val="-2.921006875917708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4946272974982151E-2"/>
                  <c:y val="-2.7144829645109499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6850942737907212E-2"/>
                  <c:y val="-3.942082782152121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5391626835228888E-2"/>
                  <c:y val="-3.547390087323801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461095874744182E-2"/>
                  <c:y val="-4.753766381178413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1510001882735834E-2"/>
                  <c:y val="-3.287426486630565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4439634803396554E-2"/>
                  <c:y val="-3.015156429473212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64794829335041E-2"/>
                  <c:y val="-3.021935499234023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458659922634847E-2"/>
                  <c:y val="-4.387268138245309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020588355205427E-2"/>
                  <c:y val="-3.777402901660124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диаграмма!$A$47:$A$58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диаграмма!$D$47:$D$58</c:f>
              <c:numCache>
                <c:formatCode>0.0</c:formatCode>
                <c:ptCount val="12"/>
                <c:pt idx="0">
                  <c:v>8043</c:v>
                </c:pt>
              </c:numCache>
            </c:numRef>
          </c:val>
        </c:ser>
        <c:dLbls>
          <c:showVal val="1"/>
        </c:dLbls>
        <c:marker val="1"/>
        <c:axId val="90112768"/>
        <c:axId val="90114304"/>
      </c:lineChart>
      <c:catAx>
        <c:axId val="901127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0114304"/>
        <c:crosses val="autoZero"/>
        <c:auto val="1"/>
        <c:lblAlgn val="ctr"/>
        <c:lblOffset val="100"/>
        <c:tickLblSkip val="1"/>
        <c:tickMarkSkip val="1"/>
      </c:catAx>
      <c:valAx>
        <c:axId val="90114304"/>
        <c:scaling>
          <c:orientation val="minMax"/>
          <c:min val="3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0112768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2083"/>
          <c:y val="0.9128326944743419"/>
          <c:w val="0.28514088927952042"/>
          <c:h val="6.053261327945513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2400"/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311322368581862"/>
          <c:y val="0.15639810426541131"/>
          <c:w val="0.870871722182886"/>
          <c:h val="0.65639810426542988"/>
        </c:manualLayout>
      </c:layout>
      <c:lineChart>
        <c:grouping val="standard"/>
        <c:ser>
          <c:idx val="1"/>
          <c:order val="0"/>
          <c:tx>
            <c:strRef>
              <c:f>диаграмма!$E$46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330156308179856E-2"/>
                  <c:y val="2.525219462777824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060501402510412E-2"/>
                  <c:y val="2.911144300809587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0863479116210752E-2"/>
                  <c:y val="3.555860672721154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343754034483879E-2"/>
                  <c:y val="3.603939554520746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6023975974943737E-2"/>
                  <c:y val="2.6943366124790237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302834893326456E-2"/>
                  <c:y val="3.6887939673879176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1732671791046316E-2"/>
                  <c:y val="2.373331801886124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5938900990342734E-2"/>
                  <c:y val="3.0410609784257456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5747705373727255E-2"/>
                  <c:y val="-3.4733857405756227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173226128937245E-2"/>
                  <c:y val="-2.887322355853538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6676911608504309E-2"/>
                  <c:y val="-3.1159788183724606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682316101013461E-2"/>
                  <c:y val="-2.9277201450153431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диаграмма!$A$47:$A$58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диаграмма!$E$47:$E$58</c:f>
              <c:numCache>
                <c:formatCode>0.0</c:formatCode>
                <c:ptCount val="12"/>
                <c:pt idx="0">
                  <c:v>18434.625</c:v>
                </c:pt>
                <c:pt idx="1">
                  <c:v>18970.375</c:v>
                </c:pt>
                <c:pt idx="2">
                  <c:v>22453.8</c:v>
                </c:pt>
                <c:pt idx="3">
                  <c:v>26022.799999999999</c:v>
                </c:pt>
                <c:pt idx="4">
                  <c:v>22001.71</c:v>
                </c:pt>
                <c:pt idx="5">
                  <c:v>19383.2</c:v>
                </c:pt>
                <c:pt idx="6">
                  <c:v>19512.84</c:v>
                </c:pt>
                <c:pt idx="7">
                  <c:v>21408.93</c:v>
                </c:pt>
                <c:pt idx="8">
                  <c:v>22640.56818181818</c:v>
                </c:pt>
                <c:pt idx="9">
                  <c:v>23802.02</c:v>
                </c:pt>
                <c:pt idx="10">
                  <c:v>22905.46</c:v>
                </c:pt>
                <c:pt idx="11">
                  <c:v>24107.26</c:v>
                </c:pt>
              </c:numCache>
            </c:numRef>
          </c:val>
        </c:ser>
        <c:ser>
          <c:idx val="2"/>
          <c:order val="1"/>
          <c:tx>
            <c:strRef>
              <c:f>диаграмма!$F$46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46634313879542E-2"/>
                  <c:y val="-4.046200889591053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3997941988528152E-2"/>
                  <c:y val="-3.058834139708242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536210672433976E-2"/>
                  <c:y val="-3.816844696312963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229149545387986E-2"/>
                  <c:y val="-3.29832865420784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2019279300356432E-2"/>
                  <c:y val="-3.4247155788833937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5264473511896106E-2"/>
                  <c:y val="-2.9495306684522698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745093566527692E-2"/>
                  <c:y val="-3.308255841569687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094866639972374E-2"/>
                  <c:y val="-3.4450278705786486E-2"/>
                </c:manualLayout>
              </c:layout>
              <c:showVal val="1"/>
            </c:dLbl>
            <c:dLbl>
              <c:idx val="8"/>
              <c:layout>
                <c:manualLayout>
                  <c:x val="-3.7186840952390658E-2"/>
                  <c:y val="2.81498574492948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311547345158512E-2"/>
                  <c:y val="2.6192788263804716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0322642417123113E-2"/>
                  <c:y val="2.541375468528055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3816058513146578E-2"/>
                  <c:y val="2.7005075769979903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диаграмма!$A$47:$A$58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диаграмма!$F$47:$F$58</c:f>
              <c:numCache>
                <c:formatCode>0.0</c:formatCode>
                <c:ptCount val="12"/>
                <c:pt idx="0">
                  <c:v>25642.38</c:v>
                </c:pt>
                <c:pt idx="1">
                  <c:v>28249.5</c:v>
                </c:pt>
                <c:pt idx="2">
                  <c:v>26807.39</c:v>
                </c:pt>
                <c:pt idx="3">
                  <c:v>26325.14</c:v>
                </c:pt>
                <c:pt idx="4">
                  <c:v>24206.5</c:v>
                </c:pt>
                <c:pt idx="5">
                  <c:v>22349.21</c:v>
                </c:pt>
                <c:pt idx="6">
                  <c:v>23726.31</c:v>
                </c:pt>
                <c:pt idx="7">
                  <c:v>22079.55</c:v>
                </c:pt>
                <c:pt idx="8">
                  <c:v>20388.3</c:v>
                </c:pt>
                <c:pt idx="9">
                  <c:v>18882.859285714287</c:v>
                </c:pt>
                <c:pt idx="10">
                  <c:v>17879.439999999999</c:v>
                </c:pt>
                <c:pt idx="11">
                  <c:v>18148.900000000001</c:v>
                </c:pt>
              </c:numCache>
            </c:numRef>
          </c:val>
        </c:ser>
        <c:ser>
          <c:idx val="3"/>
          <c:order val="2"/>
          <c:tx>
            <c:strRef>
              <c:f>диаграмма!$G$46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52283344913398E-2"/>
                  <c:y val="-2.9125126631830377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8663645181589455E-2"/>
                  <c:y val="-3.120278178684740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3288942027929156E-2"/>
                  <c:y val="-3.552635375571323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1576707643660706E-2"/>
                  <c:y val="-4.504456581576165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1.5108313001024838E-2"/>
                  <c:y val="-3.624670602886536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5159459121924636E-2"/>
                  <c:y val="-3.0898526815975831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748060177101953E-2"/>
                  <c:y val="-4.193086420238469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4580861337996922E-2"/>
                  <c:y val="-3.538689837739095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879484507581397E-2"/>
                  <c:y val="-2.083740830695044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226331747289872E-2"/>
                  <c:y val="-3.6273972818172399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387698380325495E-2"/>
                  <c:y val="-2.876297709003743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394868068017187E-2"/>
                  <c:y val="-3.7122969837586998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диаграмма!$A$47:$A$58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диаграмма!$G$47:$G$58</c:f>
              <c:numCache>
                <c:formatCode>0.0</c:formatCode>
                <c:ptCount val="12"/>
                <c:pt idx="0">
                  <c:v>19818.21</c:v>
                </c:pt>
              </c:numCache>
            </c:numRef>
          </c:val>
        </c:ser>
        <c:dLbls>
          <c:showVal val="1"/>
        </c:dLbls>
        <c:marker val="1"/>
        <c:axId val="90845568"/>
        <c:axId val="90847104"/>
      </c:lineChart>
      <c:catAx>
        <c:axId val="908455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0847104"/>
        <c:crosses val="autoZero"/>
        <c:auto val="1"/>
        <c:lblAlgn val="ctr"/>
        <c:lblOffset val="100"/>
        <c:tickLblSkip val="1"/>
        <c:tickMarkSkip val="1"/>
      </c:catAx>
      <c:valAx>
        <c:axId val="90847104"/>
        <c:scaling>
          <c:orientation val="minMax"/>
          <c:min val="5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0845568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111626560082988"/>
          <c:y val="0.92205259543645013"/>
          <c:w val="0.31331349188617608"/>
          <c:h val="5.687203791469413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91189632"/>
        <c:axId val="91191168"/>
        <c:axId val="0"/>
      </c:bar3DChart>
      <c:catAx>
        <c:axId val="9118963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1191168"/>
        <c:crosses val="autoZero"/>
        <c:auto val="1"/>
        <c:lblAlgn val="ctr"/>
        <c:lblOffset val="100"/>
        <c:tickLblSkip val="1"/>
        <c:tickMarkSkip val="1"/>
      </c:catAx>
      <c:valAx>
        <c:axId val="91191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1189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91771264"/>
        <c:axId val="91772800"/>
        <c:axId val="0"/>
      </c:bar3DChart>
      <c:catAx>
        <c:axId val="9177126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1772800"/>
        <c:crosses val="autoZero"/>
        <c:auto val="1"/>
        <c:lblAlgn val="ctr"/>
        <c:lblOffset val="100"/>
        <c:tickLblSkip val="1"/>
        <c:tickMarkSkip val="1"/>
      </c:catAx>
      <c:valAx>
        <c:axId val="91772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17712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палладий </a:t>
            </a:r>
          </a:p>
        </c:rich>
      </c:tx>
      <c:layout>
        <c:manualLayout>
          <c:xMode val="edge"/>
          <c:yMode val="edge"/>
          <c:x val="0.40676057592485948"/>
          <c:y val="7.11629731850528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диаграмма!$K$46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525228783388689E-2"/>
                  <c:y val="-4.034467410520441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4317340448079825E-2"/>
                  <c:y val="-3.757791198859628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960327950526698E-2"/>
                  <c:y val="-4.280345282600410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094670632267786E-2"/>
                  <c:y val="-3.964985867285656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381014173614652E-2"/>
                  <c:y val="-3.457583107479823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462541832742434E-2"/>
                  <c:y val="-4.047102888660514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3193818120535151E-2"/>
                  <c:y val="-4.534153018085857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5213920217829341E-2"/>
                  <c:y val="-4.117345277890846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6597956487457416E-2"/>
                  <c:y val="-3.904308399141984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1460863263527879E-2"/>
                  <c:y val="3.912405974380137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4967618161760805E-2"/>
                  <c:y val="-3.8474895071185296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0199502639160401E-2"/>
                  <c:y val="-4.0841079217562665E-2"/>
                </c:manualLayout>
              </c:layout>
              <c:dLblPos val="r"/>
              <c:showVal val="1"/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диаграмма!$A$47:$A$58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диаграмма!$K$47:$K$58</c:f>
              <c:numCache>
                <c:formatCode>0.0</c:formatCode>
                <c:ptCount val="12"/>
                <c:pt idx="0">
                  <c:v>434.1</c:v>
                </c:pt>
                <c:pt idx="1">
                  <c:v>425.5</c:v>
                </c:pt>
                <c:pt idx="2">
                  <c:v>461.5</c:v>
                </c:pt>
                <c:pt idx="3">
                  <c:v>533.25</c:v>
                </c:pt>
                <c:pt idx="4">
                  <c:v>488.58</c:v>
                </c:pt>
                <c:pt idx="5">
                  <c:v>463</c:v>
                </c:pt>
                <c:pt idx="6">
                  <c:v>455.61</c:v>
                </c:pt>
                <c:pt idx="7">
                  <c:v>489.12</c:v>
                </c:pt>
                <c:pt idx="8">
                  <c:v>539.02</c:v>
                </c:pt>
                <c:pt idx="9">
                  <c:v>591.71</c:v>
                </c:pt>
                <c:pt idx="10">
                  <c:v>682.91</c:v>
                </c:pt>
                <c:pt idx="11">
                  <c:v>755.12</c:v>
                </c:pt>
              </c:numCache>
            </c:numRef>
          </c:val>
        </c:ser>
        <c:ser>
          <c:idx val="1"/>
          <c:order val="1"/>
          <c:tx>
            <c:strRef>
              <c:f>диаграмма!$L$46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674692614810527E-2"/>
                  <c:y val="-3.637468839280522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910699446363212E-2"/>
                  <c:y val="-3.758905294781629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9243920949685222E-2"/>
                  <c:y val="-4.338316693450257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0944759182389082E-2"/>
                  <c:y val="-4.081667035314742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766525569868603E-2"/>
                  <c:y val="-4.198701453270198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4653278100200052E-2"/>
                  <c:y val="-3.81115911083189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4243483402643396E-2"/>
                  <c:y val="-3.663364776199897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5930333558560276E-2"/>
                  <c:y val="-3.892841363066470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693007487862552E-2"/>
                  <c:y val="-3.841500719785587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2221814640749212E-2"/>
                  <c:y val="-4.146040041150900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2476061924432607E-2"/>
                  <c:y val="4.2411457905924085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2016245864285212E-2"/>
                  <c:y val="3.9671868860584464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диаграмма!$A$47:$A$58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диаграмма!$L$47:$L$58</c:f>
              <c:numCache>
                <c:formatCode>0.0</c:formatCode>
                <c:ptCount val="12"/>
                <c:pt idx="0">
                  <c:v>793.35</c:v>
                </c:pt>
                <c:pt idx="1">
                  <c:v>821.35</c:v>
                </c:pt>
                <c:pt idx="2">
                  <c:v>762</c:v>
                </c:pt>
                <c:pt idx="3">
                  <c:v>771.31</c:v>
                </c:pt>
                <c:pt idx="4">
                  <c:v>736.15</c:v>
                </c:pt>
                <c:pt idx="5">
                  <c:v>770.57</c:v>
                </c:pt>
                <c:pt idx="6">
                  <c:v>788.74</c:v>
                </c:pt>
                <c:pt idx="7">
                  <c:v>763.7</c:v>
                </c:pt>
                <c:pt idx="8">
                  <c:v>708.17</c:v>
                </c:pt>
                <c:pt idx="9">
                  <c:v>616.21904761904761</c:v>
                </c:pt>
                <c:pt idx="10">
                  <c:v>628.23</c:v>
                </c:pt>
                <c:pt idx="11">
                  <c:v>643.20000000000005</c:v>
                </c:pt>
              </c:numCache>
            </c:numRef>
          </c:val>
        </c:ser>
        <c:ser>
          <c:idx val="2"/>
          <c:order val="2"/>
          <c:tx>
            <c:strRef>
              <c:f>диаграмма!$M$46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44962624978125E-2"/>
                  <c:y val="-3.832055202637744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4167724875231767E-2"/>
                  <c:y val="-2.575919736345699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931856393412383E-2"/>
                  <c:y val="-2.607412013972279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082393064774292E-2"/>
                  <c:y val="-3.391084209872818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0885427935996648E-2"/>
                  <c:y val="-3.634953105983817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2564444238163688E-2"/>
                  <c:y val="-3.7486755077086285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1062133270657551E-2"/>
                  <c:y val="-3.875363037247463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7002401295582736E-2"/>
                  <c:y val="-3.56270673055575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0472329256715504E-2"/>
                  <c:y val="-3.5782207169494616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1054894733902938E-2"/>
                  <c:y val="-4.7813571100333109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1.1352655386161883E-2"/>
                  <c:y val="-1.298761395424229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787234042553196E-2"/>
                  <c:y val="-5.1067234839922426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0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диаграмма!$A$47:$A$58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диаграмма!$M$47:$M$58</c:f>
              <c:numCache>
                <c:formatCode>0.0</c:formatCode>
                <c:ptCount val="12"/>
                <c:pt idx="0">
                  <c:v>659.14</c:v>
                </c:pt>
              </c:numCache>
            </c:numRef>
          </c:val>
        </c:ser>
        <c:dLbls>
          <c:showVal val="1"/>
        </c:dLbls>
        <c:marker val="1"/>
        <c:axId val="91869952"/>
        <c:axId val="91871488"/>
      </c:lineChart>
      <c:catAx>
        <c:axId val="918699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1871488"/>
        <c:crosses val="autoZero"/>
        <c:auto val="1"/>
        <c:lblAlgn val="ctr"/>
        <c:lblOffset val="100"/>
        <c:tickLblSkip val="1"/>
        <c:tickMarkSkip val="1"/>
      </c:catAx>
      <c:valAx>
        <c:axId val="91871488"/>
        <c:scaling>
          <c:orientation val="minMax"/>
          <c:min val="17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2738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1869952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</a:t>
            </a:r>
            <a:r>
              <a:rPr lang="ru-RU" baseline="0"/>
              <a:t> платину</a:t>
            </a: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2401"/>
        </c:manualLayout>
      </c:layout>
      <c:lineChart>
        <c:grouping val="standard"/>
        <c:ser>
          <c:idx val="0"/>
          <c:order val="0"/>
          <c:tx>
            <c:strRef>
              <c:f>диаграмма!$H$46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60294227264E-2"/>
                  <c:y val="-4.494607674786737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454610983878396E-2"/>
                  <c:y val="3.808975628816035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168074605926297E-2"/>
                  <c:y val="4.159528688632207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6415822537075218E-2"/>
                  <c:y val="3.905896328724764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8741262033092479E-2"/>
                  <c:y val="4.422509130134750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5919099647653586E-2"/>
                  <c:y val="-3.86968564187184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231880016380016E-2"/>
                  <c:y val="-3.790463276219005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9476809020032581E-2"/>
                  <c:y val="-3.823549182988172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4914435494459032E-2"/>
                  <c:y val="-3.465433630196194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7693269321187294E-2"/>
                  <c:y val="-3.430325806902245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1265550027228051E-2"/>
                  <c:y val="-3.52509444464182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3221536289271422E-2"/>
                  <c:y val="-4.5430888792490395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диаграмма!$A$47:$A$58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диаграмма!$H$47:$H$58</c:f>
              <c:numCache>
                <c:formatCode>0.0</c:formatCode>
                <c:ptCount val="12"/>
                <c:pt idx="0">
                  <c:v>1562.75</c:v>
                </c:pt>
                <c:pt idx="1">
                  <c:v>1520.35</c:v>
                </c:pt>
                <c:pt idx="2">
                  <c:v>1599.43</c:v>
                </c:pt>
                <c:pt idx="3">
                  <c:v>1715.55</c:v>
                </c:pt>
                <c:pt idx="4">
                  <c:v>1622.58</c:v>
                </c:pt>
                <c:pt idx="5">
                  <c:v>1553.95</c:v>
                </c:pt>
                <c:pt idx="6">
                  <c:v>1526.32</c:v>
                </c:pt>
                <c:pt idx="7">
                  <c:v>1540.95</c:v>
                </c:pt>
                <c:pt idx="8">
                  <c:v>1591.61</c:v>
                </c:pt>
                <c:pt idx="9">
                  <c:v>1688.69</c:v>
                </c:pt>
                <c:pt idx="10">
                  <c:v>1692.77</c:v>
                </c:pt>
                <c:pt idx="11">
                  <c:v>1709.48</c:v>
                </c:pt>
              </c:numCache>
            </c:numRef>
          </c:val>
        </c:ser>
        <c:ser>
          <c:idx val="1"/>
          <c:order val="1"/>
          <c:tx>
            <c:strRef>
              <c:f>диаграмма!$I$46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738027143401653E-2"/>
                  <c:y val="-4.370228145708281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442786904318766E-2"/>
                  <c:y val="-4.494300296092608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578209202993455E-2"/>
                  <c:y val="-4.072297432848752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7193257629658962E-2"/>
                  <c:y val="-4.207163606799810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0521470441726513E-2"/>
                  <c:y val="-4.7543879289970226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816710613575196E-2"/>
                  <c:y val="-3.750817877623121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0285095593167652E-2"/>
                  <c:y val="-4.943505012693093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3910010053814076E-2"/>
                  <c:y val="-3.739311414007628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8790518248291597E-2"/>
                  <c:y val="-3.930369396271481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6257201394304286E-2"/>
                  <c:y val="4.0820393942863513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0761123809602425E-2"/>
                  <c:y val="-3.533994981445644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диаграмма!$A$47:$A$58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диаграмма!$I$47:$I$58</c:f>
              <c:numCache>
                <c:formatCode>0.0</c:formatCode>
                <c:ptCount val="12"/>
                <c:pt idx="0">
                  <c:v>1786.95</c:v>
                </c:pt>
                <c:pt idx="1">
                  <c:v>1825.9</c:v>
                </c:pt>
                <c:pt idx="2">
                  <c:v>1770.17</c:v>
                </c:pt>
                <c:pt idx="3">
                  <c:v>1794</c:v>
                </c:pt>
                <c:pt idx="4">
                  <c:v>1784.15</c:v>
                </c:pt>
                <c:pt idx="5">
                  <c:v>1768.5</c:v>
                </c:pt>
                <c:pt idx="6">
                  <c:v>1759.76</c:v>
                </c:pt>
                <c:pt idx="7">
                  <c:v>1804.36</c:v>
                </c:pt>
                <c:pt idx="8">
                  <c:v>1743.44</c:v>
                </c:pt>
                <c:pt idx="9">
                  <c:v>1535.1904761904761</c:v>
                </c:pt>
                <c:pt idx="10">
                  <c:v>1594.93</c:v>
                </c:pt>
                <c:pt idx="11">
                  <c:v>1462.2</c:v>
                </c:pt>
              </c:numCache>
            </c:numRef>
          </c:val>
        </c:ser>
        <c:ser>
          <c:idx val="2"/>
          <c:order val="2"/>
          <c:tx>
            <c:strRef>
              <c:f>диаграмма!$J$46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830081283854096E-2"/>
                  <c:y val="5.100376339060171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474179738474252E-2"/>
                  <c:y val="-3.041398728106193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8407263734113482E-2"/>
                  <c:y val="-3.243007583403174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1212378161857646E-2"/>
                  <c:y val="-3.077641700926079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8747370059881041E-2"/>
                  <c:y val="-3.033946463870391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670431673304124E-2"/>
                  <c:y val="-4.329746082259593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7369794591402744E-2"/>
                  <c:y val="-3.183238395250349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0035792762931612E-2"/>
                  <c:y val="-3.0587362086045768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831945552177321E-2"/>
                  <c:y val="-4.822034484589407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2438495559211092E-2"/>
                  <c:y val="-4.031888743809250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1.1252967716257101E-2"/>
                  <c:y val="-2.159714771271540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692470837751853E-2"/>
                  <c:y val="-4.3922518908776333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0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диаграмма!$A$47:$A$58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диаграмма!$J$47:$J$58</c:f>
              <c:numCache>
                <c:formatCode>0.0</c:formatCode>
                <c:ptCount val="12"/>
                <c:pt idx="0">
                  <c:v>1506.24</c:v>
                </c:pt>
              </c:numCache>
            </c:numRef>
          </c:val>
        </c:ser>
        <c:dLbls>
          <c:showVal val="1"/>
        </c:dLbls>
        <c:marker val="1"/>
        <c:axId val="91145344"/>
        <c:axId val="91146880"/>
      </c:lineChart>
      <c:catAx>
        <c:axId val="911453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1146880"/>
        <c:crosses val="autoZero"/>
        <c:auto val="1"/>
        <c:lblAlgn val="ctr"/>
        <c:lblOffset val="100"/>
        <c:tickLblSkip val="1"/>
        <c:tickMarkSkip val="1"/>
      </c:catAx>
      <c:valAx>
        <c:axId val="91146880"/>
        <c:scaling>
          <c:orientation val="minMax"/>
          <c:min val="8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1145344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диаграмма!$Q$46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323269119582289E-2"/>
                  <c:y val="-4.370726836822274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1290320631338978E-2"/>
                  <c:y val="-4.416850234859523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1323284321474208E-2"/>
                  <c:y val="-4.019000060126770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361217352108541E-2"/>
                  <c:y val="-3.980247742060281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883343915780045E-2"/>
                  <c:y val="-4.385423010728073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328480104814337E-2"/>
                  <c:y val="-4.4136463473206697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491711389280052E-2"/>
                  <c:y val="-4.228692003035200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8470548160277012E-2"/>
                  <c:y val="-4.384403591965699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522227725442475E-2"/>
                  <c:y val="-4.332675371337847E-2"/>
                </c:manualLayout>
              </c:layout>
              <c:showVal val="1"/>
            </c:dLbl>
            <c:dLbl>
              <c:idx val="9"/>
              <c:layout>
                <c:manualLayout>
                  <c:x val="-2.8465288643404876E-2"/>
                  <c:y val="-4.018985655030434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9889162955723456E-2"/>
                  <c:y val="-4.384374465715345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904829601724681E-2"/>
                  <c:y val="4.5023940321478093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Val val="1"/>
          </c:dLbls>
          <c:cat>
            <c:strRef>
              <c:f>диаграмма!$A$47:$A$58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диаграмма!$Q$47:$Q$58</c:f>
              <c:numCache>
                <c:formatCode>0.0</c:formatCode>
                <c:ptCount val="12"/>
                <c:pt idx="0">
                  <c:v>17.805500000000002</c:v>
                </c:pt>
                <c:pt idx="1">
                  <c:v>15.873000000000001</c:v>
                </c:pt>
                <c:pt idx="2">
                  <c:v>17.11</c:v>
                </c:pt>
                <c:pt idx="3">
                  <c:v>18.100000000000001</c:v>
                </c:pt>
                <c:pt idx="4">
                  <c:v>18.420000000000002</c:v>
                </c:pt>
                <c:pt idx="5">
                  <c:v>18.46</c:v>
                </c:pt>
                <c:pt idx="6">
                  <c:v>17.96</c:v>
                </c:pt>
                <c:pt idx="7">
                  <c:v>18.36</c:v>
                </c:pt>
                <c:pt idx="8">
                  <c:v>20.55</c:v>
                </c:pt>
                <c:pt idx="9">
                  <c:v>23.39</c:v>
                </c:pt>
                <c:pt idx="10">
                  <c:v>26.54</c:v>
                </c:pt>
                <c:pt idx="11">
                  <c:v>29.35</c:v>
                </c:pt>
              </c:numCache>
            </c:numRef>
          </c:val>
        </c:ser>
        <c:ser>
          <c:idx val="1"/>
          <c:order val="1"/>
          <c:tx>
            <c:strRef>
              <c:f>диаграмма!$R$46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832315411660541E-2"/>
                  <c:y val="4.5500154514758105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8647245546252493E-2"/>
                  <c:y val="-4.047150739122290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3507486754410329E-2"/>
                  <c:y val="-4.338325863906429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102381979239009E-2"/>
                  <c:y val="-4.081665345791262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081771163568481E-2"/>
                  <c:y val="-4.198694619711656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038960039086044E-2"/>
                  <c:y val="-4.042548791566433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1401106199493489E-2"/>
                  <c:y val="-4.254354884137232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629951135731124E-2"/>
                  <c:y val="-4.195519858423122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757247782106712E-2"/>
                  <c:y val="-4.272791800611012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9324492271979141E-2"/>
                  <c:y val="-4.399403610897763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6791307518132672E-2"/>
                  <c:y val="-4.3862967982387133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173868661135052E-2"/>
                  <c:y val="-4.290354929574183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диаграмма!$A$47:$A$58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диаграмма!$R$47:$R$58</c:f>
              <c:numCache>
                <c:formatCode>0.0</c:formatCode>
                <c:ptCount val="12"/>
                <c:pt idx="0">
                  <c:v>28.4</c:v>
                </c:pt>
                <c:pt idx="1">
                  <c:v>30.78</c:v>
                </c:pt>
                <c:pt idx="2">
                  <c:v>35.81</c:v>
                </c:pt>
                <c:pt idx="3">
                  <c:v>41.97</c:v>
                </c:pt>
                <c:pt idx="4">
                  <c:v>36.75</c:v>
                </c:pt>
                <c:pt idx="5">
                  <c:v>35.799999999999997</c:v>
                </c:pt>
                <c:pt idx="6">
                  <c:v>37.92</c:v>
                </c:pt>
                <c:pt idx="7">
                  <c:v>40.299999999999997</c:v>
                </c:pt>
                <c:pt idx="8">
                  <c:v>37.93</c:v>
                </c:pt>
                <c:pt idx="9">
                  <c:v>31.974761904761902</c:v>
                </c:pt>
                <c:pt idx="10">
                  <c:v>33.08</c:v>
                </c:pt>
                <c:pt idx="11">
                  <c:v>30.4</c:v>
                </c:pt>
              </c:numCache>
            </c:numRef>
          </c:val>
        </c:ser>
        <c:ser>
          <c:idx val="2"/>
          <c:order val="2"/>
          <c:tx>
            <c:strRef>
              <c:f>диаграмма!$S$46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469947903926122E-2"/>
                  <c:y val="-4.754627360209289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53923046853186E-2"/>
                  <c:y val="-3.41688234961936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0708628774523652E-2"/>
                  <c:y val="-2.825742648005783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5.2754502102030323E-2"/>
                  <c:y val="-1.807566094121190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0885427935996648E-2"/>
                  <c:y val="-3.634953105983817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2564497721232745E-2"/>
                  <c:y val="-4.430344512020749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964816036383575E-2"/>
                  <c:y val="-4.611998085874989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323284321474208E-2"/>
                  <c:y val="-3.612756624600007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956106550510982E-2"/>
                  <c:y val="-4.391045973219102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891774166527056E-2"/>
                  <c:y val="-4.92743220570493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466130563466806E-2"/>
                  <c:y val="-4.381586404134012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4042553191489362E-2"/>
                  <c:y val="-4.742683954936906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0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диаграмма!$A$47:$A$58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диаграмма!$S$47:$S$58</c:f>
              <c:numCache>
                <c:formatCode>0.0</c:formatCode>
                <c:ptCount val="12"/>
                <c:pt idx="0">
                  <c:v>30.77</c:v>
                </c:pt>
              </c:numCache>
            </c:numRef>
          </c:val>
        </c:ser>
        <c:dLbls>
          <c:showVal val="1"/>
        </c:dLbls>
        <c:marker val="1"/>
        <c:axId val="92039040"/>
        <c:axId val="92040576"/>
      </c:lineChart>
      <c:catAx>
        <c:axId val="920390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2040576"/>
        <c:crosses val="autoZero"/>
        <c:auto val="1"/>
        <c:lblAlgn val="ctr"/>
        <c:lblOffset val="100"/>
        <c:tickLblSkip val="1"/>
        <c:tickMarkSkip val="1"/>
      </c:catAx>
      <c:valAx>
        <c:axId val="92040576"/>
        <c:scaling>
          <c:orientation val="minMax"/>
          <c:max val="45"/>
          <c:min val="8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4561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2039040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8711"/>
          <c:y val="0.91028175345485163"/>
          <c:w val="0.28101813890443988"/>
          <c:h val="6.053276489610395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 золото</a:t>
            </a:r>
          </a:p>
        </c:rich>
      </c:tx>
      <c:layout>
        <c:manualLayout>
          <c:xMode val="edge"/>
          <c:yMode val="edge"/>
          <c:x val="0.40861835716625533"/>
          <c:y val="7.630253414353495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2424"/>
        </c:manualLayout>
      </c:layout>
      <c:lineChart>
        <c:grouping val="standard"/>
        <c:ser>
          <c:idx val="0"/>
          <c:order val="0"/>
          <c:tx>
            <c:strRef>
              <c:f>диаграмма!$N$46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60294227264E-2"/>
                  <c:y val="-4.494607674786737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5234418512403907E-2"/>
                  <c:y val="-4.098141268609086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743643513066212E-2"/>
                  <c:y val="-3.51064250503841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6395186171805885E-2"/>
                  <c:y val="-4.412756993953401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5799520277013649E-2"/>
                  <c:y val="-4.212711103227190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8819234029433256E-2"/>
                  <c:y val="-3.8618851355647077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4807413073215721E-2"/>
                  <c:y val="-4.102405914200046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9777653761278751E-2"/>
                  <c:y val="-4.195600193923693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7729857039069802E-2"/>
                  <c:y val="-3.895426703954843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4838200299238349E-2"/>
                  <c:y val="-4.097304037572836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8432274293659051E-2"/>
                  <c:y val="-3.857358855274935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775055245178649E-2"/>
                  <c:y val="-3.8284421174341235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диаграмма!$A$47:$A$58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диаграмма!$N$47:$N$58</c:f>
              <c:numCache>
                <c:formatCode>0.0</c:formatCode>
                <c:ptCount val="12"/>
                <c:pt idx="0">
                  <c:v>1117.9625000000001</c:v>
                </c:pt>
                <c:pt idx="1">
                  <c:v>1095.4124999999999</c:v>
                </c:pt>
                <c:pt idx="2">
                  <c:v>1113.3399999999999</c:v>
                </c:pt>
                <c:pt idx="3">
                  <c:v>1148.69</c:v>
                </c:pt>
                <c:pt idx="4">
                  <c:v>1205.43</c:v>
                </c:pt>
                <c:pt idx="5">
                  <c:v>1234.075</c:v>
                </c:pt>
                <c:pt idx="6">
                  <c:v>1192.97</c:v>
                </c:pt>
                <c:pt idx="7">
                  <c:v>1215.81</c:v>
                </c:pt>
                <c:pt idx="8">
                  <c:v>1270.98</c:v>
                </c:pt>
                <c:pt idx="9">
                  <c:v>1342</c:v>
                </c:pt>
                <c:pt idx="10">
                  <c:v>1369.89</c:v>
                </c:pt>
                <c:pt idx="11">
                  <c:v>1391.01</c:v>
                </c:pt>
              </c:numCache>
            </c:numRef>
          </c:val>
        </c:ser>
        <c:ser>
          <c:idx val="1"/>
          <c:order val="1"/>
          <c:tx>
            <c:strRef>
              <c:f>диаграмма!$O$46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788695519867106E-2"/>
                  <c:y val="-3.659576684772961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429847345555491E-2"/>
                  <c:y val="-4.178044505632082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108927101983912E-2"/>
                  <c:y val="-3.707834624893025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8377615812676256E-2"/>
                  <c:y val="-3.882815911471190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6271479528112459E-2"/>
                  <c:y val="-4.089847448656152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4032202992228923E-2"/>
                  <c:y val="-4.3201121470972693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8785100365799095E-2"/>
                  <c:y val="-3.946707104925718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9523101406987386E-2"/>
                  <c:y val="-4.1304531539147524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7326499759000716E-2"/>
                  <c:y val="-3.586095999526964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9090518571780482E-2"/>
                  <c:y val="-3.922819856922465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792780663212625E-2"/>
                  <c:y val="-3.2371276382262143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диаграмма!$A$47:$A$58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диаграмма!$O$47:$O$58</c:f>
              <c:numCache>
                <c:formatCode>0.0</c:formatCode>
                <c:ptCount val="12"/>
                <c:pt idx="0">
                  <c:v>1356.4</c:v>
                </c:pt>
                <c:pt idx="1">
                  <c:v>1372.73</c:v>
                </c:pt>
                <c:pt idx="2">
                  <c:v>1424.01</c:v>
                </c:pt>
                <c:pt idx="3">
                  <c:v>1473.81</c:v>
                </c:pt>
                <c:pt idx="4">
                  <c:v>1510.44</c:v>
                </c:pt>
                <c:pt idx="5">
                  <c:v>1528.66</c:v>
                </c:pt>
                <c:pt idx="6">
                  <c:v>1572.81</c:v>
                </c:pt>
                <c:pt idx="7">
                  <c:v>1755.81</c:v>
                </c:pt>
                <c:pt idx="8">
                  <c:v>1769.76</c:v>
                </c:pt>
                <c:pt idx="9">
                  <c:v>1665.2142857142858</c:v>
                </c:pt>
                <c:pt idx="10">
                  <c:v>1738.98</c:v>
                </c:pt>
                <c:pt idx="11">
                  <c:v>1646.2</c:v>
                </c:pt>
              </c:numCache>
            </c:numRef>
          </c:val>
        </c:ser>
        <c:ser>
          <c:idx val="2"/>
          <c:order val="2"/>
          <c:tx>
            <c:strRef>
              <c:f>диаграмма!$P$46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948910048537835E-2"/>
                  <c:y val="-4.073128991400899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474179738474252E-2"/>
                  <c:y val="-3.041398728106194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810561439522676E-2"/>
                  <c:y val="-3.891642169730571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7007609244811702E-2"/>
                  <c:y val="-3.087930231364867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8747370059881041E-2"/>
                  <c:y val="-3.033946463870391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670431673304124E-2"/>
                  <c:y val="-3.3629151292942965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5.0095106086288525E-2"/>
                  <c:y val="-4.493489526674650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8561802256160196E-2"/>
                  <c:y val="5.351073260623152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9728125182655456E-2"/>
                  <c:y val="4.863022710378651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852422741960972E-2"/>
                  <c:y val="-3.289107963064195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7.0111861680068393E-3"/>
                  <c:y val="-2.070925550341045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450689289501588E-2"/>
                  <c:y val="-4.059328649492591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0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диаграмма!$A$47:$A$58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диаграмма!$P$47:$P$58</c:f>
              <c:numCache>
                <c:formatCode>0.0</c:formatCode>
                <c:ptCount val="12"/>
                <c:pt idx="0">
                  <c:v>1656.12</c:v>
                </c:pt>
              </c:numCache>
            </c:numRef>
          </c:val>
        </c:ser>
        <c:dLbls>
          <c:showVal val="1"/>
        </c:dLbls>
        <c:marker val="1"/>
        <c:axId val="92006656"/>
        <c:axId val="92102656"/>
      </c:lineChart>
      <c:catAx>
        <c:axId val="920066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2102656"/>
        <c:crosses val="autoZero"/>
        <c:auto val="1"/>
        <c:lblAlgn val="ctr"/>
        <c:lblOffset val="100"/>
        <c:tickLblSkip val="1"/>
        <c:tickMarkSkip val="1"/>
      </c:catAx>
      <c:valAx>
        <c:axId val="92102656"/>
        <c:scaling>
          <c:orientation val="minMax"/>
          <c:max val="1800"/>
          <c:min val="76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174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2006656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Распределение безработных 
по полу  на   01.02. 2002 г. </a:t>
            </a:r>
          </a:p>
        </c:rich>
      </c:tx>
      <c:layout/>
      <c:spPr>
        <a:noFill/>
        <a:ln w="25400">
          <a:noFill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tx>
            <c:v>Распределение безработных по полу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spPr>
              <a:pattFill prst="solidDmnd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Мужчины (43,6 %)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Женщины (56,4 %)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Percent val="1"/>
            <c:showLeaderLines val="1"/>
          </c:dLbls>
          <c:cat>
            <c:strRef>
              <c:f>диаграмма!$A$7:$A$7</c:f>
              <c:strCache>
                <c:ptCount val="1"/>
                <c:pt idx="0">
                  <c:v>женщины </c:v>
                </c:pt>
              </c:strCache>
            </c:strRef>
          </c:cat>
          <c:val>
            <c:numRef>
              <c:f>диаграмма!$C$6:$C$7</c:f>
              <c:numCache>
                <c:formatCode>#,##0.0</c:formatCode>
                <c:ptCount val="2"/>
                <c:pt idx="0">
                  <c:v>38</c:v>
                </c:pt>
                <c:pt idx="1">
                  <c:v>62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92350336"/>
        <c:axId val="92351872"/>
        <c:axId val="0"/>
      </c:bar3DChart>
      <c:catAx>
        <c:axId val="9235033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2351872"/>
        <c:crosses val="autoZero"/>
        <c:auto val="1"/>
        <c:lblAlgn val="ctr"/>
        <c:lblOffset val="100"/>
        <c:tickLblSkip val="1"/>
        <c:tickMarkSkip val="1"/>
      </c:catAx>
      <c:valAx>
        <c:axId val="92351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23503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92210688"/>
        <c:axId val="92212224"/>
        <c:axId val="0"/>
      </c:bar3DChart>
      <c:catAx>
        <c:axId val="9221068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2212224"/>
        <c:crosses val="autoZero"/>
        <c:auto val="1"/>
        <c:lblAlgn val="ctr"/>
        <c:lblOffset val="100"/>
        <c:tickLblSkip val="1"/>
        <c:tickMarkSkip val="1"/>
      </c:catAx>
      <c:valAx>
        <c:axId val="92212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22106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strRef>
              <c:f>диаграмма!#REF!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диаграмма!#REF!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Val val="1"/>
        </c:dLbls>
        <c:shape val="cylinder"/>
        <c:axId val="92521984"/>
        <c:axId val="92523520"/>
        <c:axId val="0"/>
      </c:bar3DChart>
      <c:catAx>
        <c:axId val="9252198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2523520"/>
        <c:crosses val="autoZero"/>
        <c:auto val="1"/>
        <c:lblAlgn val="ctr"/>
        <c:lblOffset val="100"/>
        <c:tickLblSkip val="1"/>
        <c:tickMarkSkip val="1"/>
      </c:catAx>
      <c:valAx>
        <c:axId val="92523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2521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92599424"/>
        <c:axId val="92600960"/>
        <c:axId val="0"/>
      </c:bar3DChart>
      <c:catAx>
        <c:axId val="9259942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2600960"/>
        <c:crosses val="autoZero"/>
        <c:auto val="1"/>
        <c:lblAlgn val="ctr"/>
        <c:lblOffset val="100"/>
        <c:tickLblSkip val="1"/>
        <c:tickMarkSkip val="1"/>
      </c:catAx>
      <c:valAx>
        <c:axId val="92600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25994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Распределение безработных
по возрасту  на  01.02.2002 г. </a:t>
            </a:r>
          </a:p>
        </c:rich>
      </c:tx>
      <c:layout/>
      <c:spPr>
        <a:noFill/>
        <a:ln w="25400">
          <a:noFill/>
        </a:ln>
      </c:spPr>
    </c:title>
    <c:view3D>
      <c:rotX val="20"/>
      <c:rotY val="40"/>
      <c:perspective val="0"/>
    </c:view3D>
    <c:plotArea>
      <c:layout/>
      <c:pie3DChart>
        <c:varyColors val="1"/>
        <c:ser>
          <c:idx val="0"/>
          <c:order val="0"/>
          <c:tx>
            <c:v>Распределение безработныз по возрасту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0"/>
            <c:spPr>
              <a:pattFill prst="dashHorz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lgCheck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до 30 лет 
(56,1 %)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от 30
 до 40 лет (18,9%)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старше 
40 лет
( 25,0 %)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Percent val="1"/>
            <c:showLeaderLines val="1"/>
          </c:dLbls>
          <c:cat>
            <c:strRef>
              <c:f>диаграмма!$A$10:$A$12</c:f>
              <c:strCache>
                <c:ptCount val="3"/>
                <c:pt idx="0">
                  <c:v> - до 30 лет </c:v>
                </c:pt>
                <c:pt idx="1">
                  <c:v> - от 30 лет до 40 лет </c:v>
                </c:pt>
                <c:pt idx="2">
                  <c:v> - старше 40 лет </c:v>
                </c:pt>
              </c:strCache>
            </c:strRef>
          </c:cat>
          <c:val>
            <c:numRef>
              <c:f>диаграмма!$C$10:$C$12</c:f>
              <c:numCache>
                <c:formatCode>#,##0.0</c:formatCode>
                <c:ptCount val="3"/>
                <c:pt idx="0">
                  <c:v>43.6</c:v>
                </c:pt>
                <c:pt idx="1">
                  <c:v>25.3</c:v>
                </c:pt>
                <c:pt idx="2">
                  <c:v>31.1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01.02.2012г.</a:t>
            </a:r>
          </a:p>
        </c:rich>
      </c:tx>
      <c:layout>
        <c:manualLayout>
          <c:xMode val="edge"/>
          <c:yMode val="edge"/>
          <c:x val="0.19705094400599241"/>
          <c:y val="3.2432432432432441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6675603217158173"/>
          <c:y val="0.39459511533350738"/>
          <c:w val="0.4410187667560323"/>
          <c:h val="0.35135181502299667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4968562727729762E-2"/>
                  <c:y val="-0.1318948980160297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Высшее образование- 19,5%
(11г.- 19,7%)</a:t>
                    </a:r>
                  </a:p>
                </c:rich>
              </c:tx>
              <c:spPr>
                <a:noFill/>
              </c:spPr>
              <c:dLblPos val="bestFit"/>
            </c:dLbl>
            <c:dLbl>
              <c:idx val="1"/>
              <c:layout>
                <c:manualLayout>
                  <c:x val="6.5441331796762744E-2"/>
                  <c:y val="-3.174369602491260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образование- 15,5%
(11г.- 17,1%)</a:t>
                    </a:r>
                  </a:p>
                </c:rich>
              </c:tx>
              <c:spPr/>
              <c:dLblPos val="bestFit"/>
            </c:dLbl>
            <c:dLbl>
              <c:idx val="2"/>
              <c:layout>
                <c:manualLayout>
                  <c:x val="0.11773876278181107"/>
                  <c:y val="3.236127765963860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Среднее общее образование- 34,0%
(11г.- 34,0%)</a:t>
                    </a:r>
                  </a:p>
                </c:rich>
              </c:tx>
              <c:spPr/>
              <c:dLblPos val="bestFit"/>
            </c:dLbl>
            <c:dLbl>
              <c:idx val="3"/>
              <c:layout>
                <c:manualLayout>
                  <c:x val="-3.0749842485258638E-2"/>
                  <c:y val="0.1196583408971843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Начальное профессиональное образование- 16,9%
(11г.- 17,1%)</a:t>
                    </a:r>
                  </a:p>
                </c:rich>
              </c:tx>
              <c:spPr/>
              <c:dLblPos val="bestFit"/>
            </c:dLbl>
            <c:dLbl>
              <c:idx val="4"/>
              <c:layout>
                <c:manualLayout>
                  <c:x val="-4.2947679562286505E-2"/>
                  <c:y val="-0.1086639810071889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Неполное среднее образование- 13,3%
(11г.-11,4%)</a:t>
                    </a:r>
                  </a:p>
                </c:rich>
              </c:tx>
              <c:spPr/>
              <c:dLblPos val="bestFit"/>
            </c:dLbl>
            <c:showVal val="1"/>
            <c:showCatName val="1"/>
            <c:showPercent val="1"/>
            <c:showLeaderLines val="1"/>
          </c:dLbls>
          <c:cat>
            <c:strRef>
              <c:f>диаграмма!$A$14:$A$18</c:f>
              <c:strCache>
                <c:ptCount val="5"/>
                <c:pt idx="0">
                  <c:v> - высшее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начальное профессиональное образование</c:v>
                </c:pt>
                <c:pt idx="4">
                  <c:v> - неполное среднее образование</c:v>
                </c:pt>
              </c:strCache>
            </c:strRef>
          </c:cat>
          <c:val>
            <c:numRef>
              <c:f>диаграмма!$C$14:$C$18</c:f>
              <c:numCache>
                <c:formatCode>0.0</c:formatCode>
                <c:ptCount val="5"/>
                <c:pt idx="0">
                  <c:v>19.5</c:v>
                </c:pt>
                <c:pt idx="1">
                  <c:v>15.5</c:v>
                </c:pt>
                <c:pt idx="2">
                  <c:v>34</c:v>
                </c:pt>
                <c:pt idx="3">
                  <c:v>16.899999999999999</c:v>
                </c:pt>
                <c:pt idx="4">
                  <c:v>13.3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spPr>
        <a:noFill/>
        <a:ln w="25400">
          <a:noFill/>
        </a:ln>
      </c:spPr>
    </c:title>
    <c:view3D>
      <c:hPercent val="17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1996"/>
          <c:y val="9.3243871127756547E-2"/>
          <c:w val="0.76275027147822272"/>
          <c:h val="0.84175360951182165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диаграмма!$A$6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5.3050473425202464E-2"/>
                  <c:y val="-0.15502239917821534"/>
                </c:manualLayout>
              </c:layout>
              <c:showVal val="1"/>
            </c:dLbl>
            <c:dLbl>
              <c:idx val="1"/>
              <c:layout>
                <c:manualLayout>
                  <c:x val="5.4080932162835924E-2"/>
                  <c:y val="-0.17595639625507356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диаграмма!$B$4:$C$4</c:f>
              <c:strCache>
                <c:ptCount val="2"/>
                <c:pt idx="0">
                  <c:v>на 01.02.2011г.</c:v>
                </c:pt>
                <c:pt idx="1">
                  <c:v>на 01.02.2012г.</c:v>
                </c:pt>
              </c:strCache>
            </c:strRef>
          </c:cat>
          <c:val>
            <c:numRef>
              <c:f>диаграмма!$B$6:$C$6</c:f>
              <c:numCache>
                <c:formatCode>#,##0.0</c:formatCode>
                <c:ptCount val="2"/>
                <c:pt idx="0">
                  <c:v>36.1</c:v>
                </c:pt>
                <c:pt idx="1">
                  <c:v>38</c:v>
                </c:pt>
              </c:numCache>
            </c:numRef>
          </c:val>
        </c:ser>
        <c:ser>
          <c:idx val="1"/>
          <c:order val="1"/>
          <c:tx>
            <c:strRef>
              <c:f>диаграмма!$A$7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Val val="1"/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диаграмма!$B$4:$C$4</c:f>
              <c:strCache>
                <c:ptCount val="2"/>
                <c:pt idx="0">
                  <c:v>на 01.02.2011г.</c:v>
                </c:pt>
                <c:pt idx="1">
                  <c:v>на 01.02.2012г.</c:v>
                </c:pt>
              </c:strCache>
            </c:strRef>
          </c:cat>
          <c:val>
            <c:numRef>
              <c:f>диаграмма!$B$7:$C$7</c:f>
              <c:numCache>
                <c:formatCode>#,##0.0</c:formatCode>
                <c:ptCount val="2"/>
                <c:pt idx="0">
                  <c:v>63.9</c:v>
                </c:pt>
                <c:pt idx="1">
                  <c:v>62</c:v>
                </c:pt>
              </c:numCache>
            </c:numRef>
          </c:val>
        </c:ser>
        <c:dLbls>
          <c:showVal val="1"/>
        </c:dLbls>
        <c:shape val="box"/>
        <c:axId val="88293376"/>
        <c:axId val="88294912"/>
        <c:axId val="0"/>
      </c:bar3DChart>
      <c:catAx>
        <c:axId val="88293376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88294912"/>
        <c:crosses val="autoZero"/>
        <c:lblAlgn val="ctr"/>
        <c:lblOffset val="100"/>
        <c:tickLblSkip val="1"/>
        <c:tickMarkSkip val="1"/>
      </c:catAx>
      <c:valAx>
        <c:axId val="88294912"/>
        <c:scaling>
          <c:orientation val="minMax"/>
        </c:scaling>
        <c:delete val="1"/>
        <c:axPos val="b"/>
        <c:numFmt formatCode="#,##0.0" sourceLinked="1"/>
        <c:tickLblPos val="none"/>
        <c:crossAx val="882933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7184"/>
          <c:y val="0.87534774516821767"/>
          <c:w val="0.83958372818277349"/>
          <c:h val="0.12457933667382368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spPr>
        <a:noFill/>
        <a:ln w="25400">
          <a:noFill/>
        </a:ln>
      </c:spPr>
    </c:title>
    <c:view3D>
      <c:hPercent val="19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диаграмма!$A$10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2660611406977023E-2"/>
                  <c:y val="-0.15883859252597368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диаграмма!$B$9:$C$9</c:f>
              <c:strCache>
                <c:ptCount val="2"/>
                <c:pt idx="0">
                  <c:v>на 01.02.2011г.</c:v>
                </c:pt>
                <c:pt idx="1">
                  <c:v>на 01.02.2012г.</c:v>
                </c:pt>
              </c:strCache>
            </c:strRef>
          </c:cat>
          <c:val>
            <c:numRef>
              <c:f>диаграмма!$B$10:$C$10</c:f>
              <c:numCache>
                <c:formatCode>#,##0.0</c:formatCode>
                <c:ptCount val="2"/>
                <c:pt idx="0">
                  <c:v>43</c:v>
                </c:pt>
                <c:pt idx="1">
                  <c:v>43.6</c:v>
                </c:pt>
              </c:numCache>
            </c:numRef>
          </c:val>
        </c:ser>
        <c:ser>
          <c:idx val="1"/>
          <c:order val="1"/>
          <c:tx>
            <c:strRef>
              <c:f>диаграмма!$A$11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1.9287962448677323E-2"/>
                  <c:y val="-0.15883859252597368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диаграмма!$B$9:$C$9</c:f>
              <c:strCache>
                <c:ptCount val="2"/>
                <c:pt idx="0">
                  <c:v>на 01.02.2011г.</c:v>
                </c:pt>
                <c:pt idx="1">
                  <c:v>на 01.02.2012г.</c:v>
                </c:pt>
              </c:strCache>
            </c:strRef>
          </c:cat>
          <c:val>
            <c:numRef>
              <c:f>диаграмма!$B$11:$C$11</c:f>
              <c:numCache>
                <c:formatCode>#,##0.0</c:formatCode>
                <c:ptCount val="2"/>
                <c:pt idx="0">
                  <c:v>25.9</c:v>
                </c:pt>
                <c:pt idx="1">
                  <c:v>25.3</c:v>
                </c:pt>
              </c:numCache>
            </c:numRef>
          </c:val>
        </c:ser>
        <c:ser>
          <c:idx val="2"/>
          <c:order val="2"/>
          <c:tx>
            <c:strRef>
              <c:f>диаграмма!$A$12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диаграмма!$B$9:$C$9</c:f>
              <c:strCache>
                <c:ptCount val="2"/>
                <c:pt idx="0">
                  <c:v>на 01.02.2011г.</c:v>
                </c:pt>
                <c:pt idx="1">
                  <c:v>на 01.02.2012г.</c:v>
                </c:pt>
              </c:strCache>
            </c:strRef>
          </c:cat>
          <c:val>
            <c:numRef>
              <c:f>диаграмма!$B$12:$C$12</c:f>
              <c:numCache>
                <c:formatCode>#,##0.0</c:formatCode>
                <c:ptCount val="2"/>
                <c:pt idx="0">
                  <c:v>31.1</c:v>
                </c:pt>
                <c:pt idx="1">
                  <c:v>31.1</c:v>
                </c:pt>
              </c:numCache>
            </c:numRef>
          </c:val>
        </c:ser>
        <c:dLbls>
          <c:showVal val="1"/>
        </c:dLbls>
        <c:shape val="box"/>
        <c:axId val="88670976"/>
        <c:axId val="88672512"/>
        <c:axId val="0"/>
      </c:bar3DChart>
      <c:catAx>
        <c:axId val="88670976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88672512"/>
        <c:crosses val="autoZero"/>
        <c:auto val="1"/>
        <c:lblAlgn val="ctr"/>
        <c:lblOffset val="100"/>
        <c:tickLblSkip val="1"/>
        <c:tickMarkSkip val="1"/>
      </c:catAx>
      <c:valAx>
        <c:axId val="88672512"/>
        <c:scaling>
          <c:orientation val="minMax"/>
        </c:scaling>
        <c:delete val="1"/>
        <c:axPos val="b"/>
        <c:numFmt formatCode="#,##0.0" sourceLinked="1"/>
        <c:tickLblPos val="none"/>
        <c:crossAx val="88670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35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24522349526277706"/>
          <c:y val="6.7002449524601534E-2"/>
          <c:w val="0.68000068109042577"/>
          <c:h val="0.8064443702293137"/>
        </c:manualLayout>
      </c:layout>
      <c:barChart>
        <c:barDir val="bar"/>
        <c:grouping val="clustered"/>
        <c:ser>
          <c:idx val="0"/>
          <c:order val="0"/>
          <c:tx>
            <c:v>2012 январь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dLbl>
              <c:idx val="3"/>
              <c:numFmt formatCode="#,##0.0" sourceLinked="0"/>
              <c:spPr/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</c:dLbl>
            <c:dLbl>
              <c:idx val="6"/>
              <c:numFmt formatCode="#,##0.0" sourceLinked="0"/>
              <c:spPr/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</c:dLbl>
            <c:numFmt formatCode="#,##0.0" sourceLinked="0"/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showVal val="1"/>
          </c:dLbls>
          <c:cat>
            <c:strRef>
              <c:f>диаграмма!$A$32:$A$40</c:f>
              <c:strCache>
                <c:ptCount val="9"/>
                <c:pt idx="0">
                  <c:v>Российская Федеpация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г.Норильск</c:v>
                </c:pt>
                <c:pt idx="4">
                  <c:v>Камчатский край</c:v>
                </c:pt>
                <c:pt idx="5">
                  <c:v>Магаданская область</c:v>
                </c:pt>
                <c:pt idx="6">
                  <c:v>г.Дудинка</c:v>
                </c:pt>
                <c:pt idx="7">
                  <c:v>Ненецкий авт.округ</c:v>
                </c:pt>
                <c:pt idx="8">
                  <c:v>Чукотский авт.округ</c:v>
                </c:pt>
              </c:strCache>
            </c:strRef>
          </c:cat>
          <c:val>
            <c:numRef>
              <c:f>диаграмма!$B$32:$B$40</c:f>
              <c:numCache>
                <c:formatCode>0.0</c:formatCode>
                <c:ptCount val="9"/>
                <c:pt idx="0">
                  <c:v>2437.44</c:v>
                </c:pt>
                <c:pt idx="1">
                  <c:v>2730.04</c:v>
                </c:pt>
                <c:pt idx="2">
                  <c:v>4023.79</c:v>
                </c:pt>
                <c:pt idx="3">
                  <c:v>4028.92</c:v>
                </c:pt>
                <c:pt idx="4">
                  <c:v>4296.72</c:v>
                </c:pt>
                <c:pt idx="5">
                  <c:v>4481.57</c:v>
                </c:pt>
                <c:pt idx="6">
                  <c:v>4528.58</c:v>
                </c:pt>
                <c:pt idx="7">
                  <c:v>4553.49</c:v>
                </c:pt>
                <c:pt idx="8">
                  <c:v>6586.9</c:v>
                </c:pt>
              </c:numCache>
            </c:numRef>
          </c:val>
        </c:ser>
        <c:ser>
          <c:idx val="1"/>
          <c:order val="1"/>
          <c:tx>
            <c:v>2011 январь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numFmt formatCode="#,##0.0" sourceLinked="0"/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showVal val="1"/>
          </c:dLbls>
          <c:cat>
            <c:strRef>
              <c:f>диаграмма!$A$32:$A$40</c:f>
              <c:strCache>
                <c:ptCount val="9"/>
                <c:pt idx="0">
                  <c:v>Российская Федеpация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г.Норильск</c:v>
                </c:pt>
                <c:pt idx="4">
                  <c:v>Камчатский край</c:v>
                </c:pt>
                <c:pt idx="5">
                  <c:v>Магаданская область</c:v>
                </c:pt>
                <c:pt idx="6">
                  <c:v>г.Дудинка</c:v>
                </c:pt>
                <c:pt idx="7">
                  <c:v>Ненецкий авт.округ</c:v>
                </c:pt>
                <c:pt idx="8">
                  <c:v>Чукотский авт.округ</c:v>
                </c:pt>
              </c:strCache>
            </c:strRef>
          </c:cat>
          <c:val>
            <c:numRef>
              <c:f>диаграмма!$C$32:$C$40</c:f>
              <c:numCache>
                <c:formatCode>0.0</c:formatCode>
                <c:ptCount val="9"/>
                <c:pt idx="0">
                  <c:v>2768.69</c:v>
                </c:pt>
                <c:pt idx="1">
                  <c:v>2897.94</c:v>
                </c:pt>
                <c:pt idx="2">
                  <c:v>4012.61</c:v>
                </c:pt>
                <c:pt idx="3">
                  <c:v>4105.6099999999997</c:v>
                </c:pt>
                <c:pt idx="4">
                  <c:v>4366.51</c:v>
                </c:pt>
                <c:pt idx="5">
                  <c:v>4374.09</c:v>
                </c:pt>
                <c:pt idx="6">
                  <c:v>4188.21</c:v>
                </c:pt>
                <c:pt idx="7">
                  <c:v>4480.0200000000004</c:v>
                </c:pt>
                <c:pt idx="8">
                  <c:v>6298.16</c:v>
                </c:pt>
              </c:numCache>
            </c:numRef>
          </c:val>
        </c:ser>
        <c:gapWidth val="123"/>
        <c:axId val="89068672"/>
        <c:axId val="89070208"/>
      </c:barChart>
      <c:catAx>
        <c:axId val="89068672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89070208"/>
        <c:crosses val="autoZero"/>
        <c:auto val="1"/>
        <c:lblAlgn val="ctr"/>
        <c:lblOffset val="100"/>
        <c:tickLblSkip val="1"/>
        <c:tickMarkSkip val="1"/>
      </c:catAx>
      <c:valAx>
        <c:axId val="89070208"/>
        <c:scaling>
          <c:orientation val="minMax"/>
          <c:max val="8000"/>
        </c:scaling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руб.</a:t>
                </a:r>
              </a:p>
            </c:rich>
          </c:tx>
          <c:layout>
            <c:manualLayout>
              <c:xMode val="edge"/>
              <c:yMode val="edge"/>
              <c:x val="0.51930203365630867"/>
              <c:y val="0.9168838309538516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89068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2905"/>
          <c:y val="0.95390293541478965"/>
          <c:w val="0.61343078323500755"/>
          <c:h val="3.8697065093387994E-2"/>
        </c:manualLayout>
      </c:layout>
    </c:legend>
    <c:plotVisOnly val="1"/>
    <c:dispBlanksAs val="gap"/>
  </c:chart>
  <c:spPr>
    <a:solidFill>
      <a:sysClr val="window" lastClr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88879488"/>
        <c:axId val="88881024"/>
        <c:axId val="0"/>
      </c:bar3DChart>
      <c:catAx>
        <c:axId val="8887948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88881024"/>
        <c:crosses val="autoZero"/>
        <c:auto val="1"/>
        <c:lblAlgn val="ctr"/>
        <c:lblOffset val="100"/>
        <c:tickLblSkip val="1"/>
        <c:tickMarkSkip val="1"/>
      </c:catAx>
      <c:valAx>
        <c:axId val="88881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888794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88354816"/>
        <c:axId val="88356352"/>
        <c:axId val="0"/>
      </c:bar3DChart>
      <c:catAx>
        <c:axId val="8835481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88356352"/>
        <c:crosses val="autoZero"/>
        <c:auto val="1"/>
        <c:lblAlgn val="ctr"/>
        <c:lblOffset val="100"/>
        <c:tickLblSkip val="1"/>
        <c:tickMarkSkip val="1"/>
      </c:catAx>
      <c:valAx>
        <c:axId val="88356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88354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27</xdr:row>
      <xdr:rowOff>0</xdr:rowOff>
    </xdr:from>
    <xdr:to>
      <xdr:col>6</xdr:col>
      <xdr:colOff>1152525</xdr:colOff>
      <xdr:row>51</xdr:row>
      <xdr:rowOff>57150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0.24374</cdr:x>
      <cdr:y>0.02851</cdr:y>
    </cdr:from>
    <cdr:to>
      <cdr:x>0.62404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96409" y="112162"/>
          <a:ext cx="3270989" cy="318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МО г.Норильск (поквартально)</a:t>
          </a:r>
          <a:endParaRPr lang="ru-RU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333375</xdr:colOff>
      <xdr:row>0</xdr:row>
      <xdr:rowOff>0</xdr:rowOff>
    </xdr:to>
    <xdr:graphicFrame macro="">
      <xdr:nvGraphicFramePr>
        <xdr:cNvPr id="65165580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65165581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476250</xdr:colOff>
      <xdr:row>27</xdr:row>
      <xdr:rowOff>38100</xdr:rowOff>
    </xdr:from>
    <xdr:to>
      <xdr:col>7</xdr:col>
      <xdr:colOff>704850</xdr:colOff>
      <xdr:row>49</xdr:row>
      <xdr:rowOff>0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14</xdr:row>
      <xdr:rowOff>38100</xdr:rowOff>
    </xdr:from>
    <xdr:to>
      <xdr:col>2</xdr:col>
      <xdr:colOff>638175</xdr:colOff>
      <xdr:row>25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676275</xdr:colOff>
      <xdr:row>14</xdr:row>
      <xdr:rowOff>38100</xdr:rowOff>
    </xdr:from>
    <xdr:to>
      <xdr:col>7</xdr:col>
      <xdr:colOff>952500</xdr:colOff>
      <xdr:row>25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57</xdr:row>
      <xdr:rowOff>190499</xdr:rowOff>
    </xdr:from>
    <xdr:to>
      <xdr:col>10</xdr:col>
      <xdr:colOff>428625</xdr:colOff>
      <xdr:row>114</xdr:row>
      <xdr:rowOff>201082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55652309" name="Chart 2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55652310" name="Chart 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942138</xdr:colOff>
      <xdr:row>18</xdr:row>
      <xdr:rowOff>111125</xdr:rowOff>
    </xdr:from>
    <xdr:to>
      <xdr:col>14</xdr:col>
      <xdr:colOff>15039</xdr:colOff>
      <xdr:row>54</xdr:row>
      <xdr:rowOff>142875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17546</xdr:colOff>
      <xdr:row>55</xdr:row>
      <xdr:rowOff>55145</xdr:rowOff>
    </xdr:from>
    <xdr:to>
      <xdr:col>14</xdr:col>
      <xdr:colOff>97757</xdr:colOff>
      <xdr:row>94</xdr:row>
      <xdr:rowOff>190500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600075</xdr:colOff>
      <xdr:row>21</xdr:row>
      <xdr:rowOff>76200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61638968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61638969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616420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6164204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 enableFormatConditionsCalculation="0"/>
  <dimension ref="A1:AI74"/>
  <sheetViews>
    <sheetView workbookViewId="0">
      <selection activeCell="G40" sqref="G40"/>
    </sheetView>
  </sheetViews>
  <sheetFormatPr defaultRowHeight="12.75"/>
  <cols>
    <col min="1" max="1" width="57.7109375" style="2" customWidth="1"/>
    <col min="2" max="2" width="16.28515625" style="2" customWidth="1"/>
    <col min="3" max="3" width="16.5703125" style="2" customWidth="1"/>
    <col min="4" max="4" width="15.42578125" style="2" customWidth="1"/>
    <col min="5" max="5" width="16.42578125" style="2" customWidth="1"/>
    <col min="6" max="6" width="13.7109375" style="2" customWidth="1"/>
    <col min="7" max="13" width="13.5703125" style="2" customWidth="1"/>
    <col min="14" max="15" width="14.28515625" style="2" customWidth="1"/>
    <col min="16" max="16" width="14.7109375" style="2" customWidth="1"/>
    <col min="17" max="17" width="14.5703125" style="2" bestFit="1" customWidth="1"/>
    <col min="18" max="18" width="14.85546875" style="2" customWidth="1"/>
    <col min="19" max="23" width="15.7109375" style="2" bestFit="1" customWidth="1"/>
    <col min="24" max="24" width="15.5703125" style="2" customWidth="1"/>
    <col min="25" max="29" width="15.7109375" style="2" bestFit="1" customWidth="1"/>
    <col min="30" max="30" width="15.42578125" style="2" customWidth="1"/>
    <col min="31" max="31" width="15.7109375" style="2" customWidth="1"/>
    <col min="32" max="32" width="16.140625" style="2" customWidth="1"/>
    <col min="33" max="33" width="14.85546875" style="2" customWidth="1"/>
    <col min="34" max="34" width="15.5703125" style="2" customWidth="1"/>
    <col min="35" max="35" width="14.5703125" style="2" customWidth="1"/>
    <col min="36" max="36" width="15.140625" style="2" customWidth="1"/>
    <col min="37" max="37" width="14" style="2" customWidth="1"/>
    <col min="38" max="16384" width="9.140625" style="2"/>
  </cols>
  <sheetData>
    <row r="1" spans="1:16" ht="27.75" customHeight="1">
      <c r="A1" s="372" t="s">
        <v>67</v>
      </c>
      <c r="B1" s="375" t="s">
        <v>438</v>
      </c>
      <c r="C1" s="375" t="s">
        <v>439</v>
      </c>
      <c r="D1" s="373"/>
      <c r="F1" s="374"/>
    </row>
    <row r="2" spans="1:16" ht="16.5">
      <c r="A2" s="294"/>
      <c r="B2" s="6"/>
      <c r="C2" s="291"/>
      <c r="D2" s="295"/>
      <c r="E2" s="3"/>
    </row>
    <row r="3" spans="1:16" ht="17.25" thickBot="1">
      <c r="A3" s="296"/>
      <c r="B3" s="297"/>
      <c r="C3" s="298"/>
      <c r="D3" s="23"/>
      <c r="E3" s="23"/>
      <c r="F3" s="3"/>
      <c r="G3" s="23"/>
      <c r="H3" s="23"/>
      <c r="I3" s="23"/>
      <c r="J3" s="23"/>
      <c r="K3" s="23"/>
      <c r="L3" s="23"/>
      <c r="M3" s="23"/>
      <c r="N3" s="299"/>
    </row>
    <row r="4" spans="1:16" ht="16.5">
      <c r="A4" s="376" t="s">
        <v>45</v>
      </c>
      <c r="B4" s="377" t="str">
        <f>B1</f>
        <v>на 01.02.2011г.</v>
      </c>
      <c r="C4" s="292" t="str">
        <f>C1</f>
        <v>на 01.02.2012г.</v>
      </c>
      <c r="D4" s="295"/>
    </row>
    <row r="5" spans="1:16" ht="15.75" customHeight="1">
      <c r="A5" s="381"/>
      <c r="B5" s="382"/>
      <c r="C5" s="383"/>
      <c r="P5" s="300"/>
    </row>
    <row r="6" spans="1:16" ht="16.5">
      <c r="A6" s="384" t="s">
        <v>131</v>
      </c>
      <c r="B6" s="342">
        <v>36.1</v>
      </c>
      <c r="C6" s="385">
        <v>38</v>
      </c>
      <c r="D6" s="295"/>
      <c r="P6" s="3"/>
    </row>
    <row r="7" spans="1:16" ht="17.25" thickBot="1">
      <c r="A7" s="386" t="s">
        <v>132</v>
      </c>
      <c r="B7" s="387">
        <v>63.9</v>
      </c>
      <c r="C7" s="388">
        <v>62</v>
      </c>
      <c r="P7" s="3"/>
    </row>
    <row r="8" spans="1:16" ht="17.25" thickBot="1">
      <c r="A8" s="378"/>
      <c r="B8" s="379"/>
      <c r="C8" s="380"/>
      <c r="P8" s="3"/>
    </row>
    <row r="9" spans="1:16" ht="16.5">
      <c r="A9" s="378" t="s">
        <v>46</v>
      </c>
      <c r="B9" s="379" t="str">
        <f>B1</f>
        <v>на 01.02.2011г.</v>
      </c>
      <c r="C9" s="380" t="str">
        <f>C1</f>
        <v>на 01.02.2012г.</v>
      </c>
      <c r="D9" s="295"/>
      <c r="P9" s="3"/>
    </row>
    <row r="10" spans="1:16" ht="16.5">
      <c r="A10" s="389" t="s">
        <v>133</v>
      </c>
      <c r="B10" s="340">
        <v>43</v>
      </c>
      <c r="C10" s="385">
        <v>43.6</v>
      </c>
      <c r="D10" s="295"/>
      <c r="P10" s="3"/>
    </row>
    <row r="11" spans="1:16" ht="16.5">
      <c r="A11" s="389" t="s">
        <v>134</v>
      </c>
      <c r="B11" s="340">
        <v>25.9</v>
      </c>
      <c r="C11" s="385">
        <v>25.3</v>
      </c>
      <c r="D11" s="295"/>
      <c r="P11" s="3"/>
    </row>
    <row r="12" spans="1:16" ht="17.25" thickBot="1">
      <c r="A12" s="263" t="s">
        <v>135</v>
      </c>
      <c r="B12" s="390">
        <v>31.1</v>
      </c>
      <c r="C12" s="388">
        <v>31.1</v>
      </c>
      <c r="D12" s="295"/>
      <c r="P12" s="3"/>
    </row>
    <row r="13" spans="1:16" ht="16.5">
      <c r="A13" s="391"/>
      <c r="B13" s="392"/>
      <c r="C13" s="393"/>
      <c r="D13" s="295"/>
      <c r="P13" s="3"/>
    </row>
    <row r="14" spans="1:16" ht="15.75">
      <c r="A14" s="394" t="s">
        <v>247</v>
      </c>
      <c r="B14" s="176">
        <v>19.7</v>
      </c>
      <c r="C14" s="293">
        <v>19.5</v>
      </c>
      <c r="D14" s="9"/>
    </row>
    <row r="15" spans="1:16" ht="16.5">
      <c r="A15" s="394" t="s">
        <v>252</v>
      </c>
      <c r="B15" s="176">
        <v>17.100000000000001</v>
      </c>
      <c r="C15" s="293">
        <v>15.5</v>
      </c>
      <c r="D15" s="1"/>
      <c r="E15" s="290"/>
    </row>
    <row r="16" spans="1:16" ht="16.5">
      <c r="A16" s="394" t="s">
        <v>176</v>
      </c>
      <c r="B16" s="176">
        <v>34</v>
      </c>
      <c r="C16" s="293">
        <v>34</v>
      </c>
      <c r="D16" s="1"/>
      <c r="E16" s="290"/>
    </row>
    <row r="17" spans="1:35" ht="16.5">
      <c r="A17" s="394" t="s">
        <v>177</v>
      </c>
      <c r="B17" s="176">
        <v>17.100000000000001</v>
      </c>
      <c r="C17" s="293">
        <v>16.899999999999999</v>
      </c>
      <c r="D17" s="1"/>
      <c r="E17" s="290"/>
    </row>
    <row r="18" spans="1:35" ht="17.25" thickBot="1">
      <c r="A18" s="395" t="s">
        <v>178</v>
      </c>
      <c r="B18" s="396">
        <v>11.4</v>
      </c>
      <c r="C18" s="266">
        <v>13.3</v>
      </c>
      <c r="D18" s="1"/>
      <c r="E18" s="291"/>
    </row>
    <row r="19" spans="1:35" ht="16.5">
      <c r="C19" s="294"/>
      <c r="D19" s="9"/>
    </row>
    <row r="20" spans="1:35" ht="17.25" thickBot="1">
      <c r="C20" s="4"/>
      <c r="D20" s="1"/>
      <c r="E20" s="291"/>
    </row>
    <row r="21" spans="1:35">
      <c r="G21" s="480"/>
      <c r="H21" s="174" t="s">
        <v>374</v>
      </c>
      <c r="I21" s="174" t="s">
        <v>375</v>
      </c>
      <c r="J21" s="174" t="s">
        <v>376</v>
      </c>
      <c r="K21" s="174" t="s">
        <v>377</v>
      </c>
      <c r="L21" s="174" t="s">
        <v>378</v>
      </c>
      <c r="M21" s="174" t="s">
        <v>379</v>
      </c>
      <c r="N21" s="174" t="s">
        <v>380</v>
      </c>
      <c r="O21" s="174" t="s">
        <v>381</v>
      </c>
      <c r="P21" s="174" t="s">
        <v>382</v>
      </c>
      <c r="Q21" s="174" t="s">
        <v>383</v>
      </c>
      <c r="R21" s="174" t="s">
        <v>384</v>
      </c>
      <c r="S21" s="174" t="s">
        <v>385</v>
      </c>
      <c r="T21" s="174" t="s">
        <v>386</v>
      </c>
      <c r="U21" s="174" t="s">
        <v>387</v>
      </c>
      <c r="V21" s="174" t="s">
        <v>388</v>
      </c>
      <c r="W21" s="174" t="s">
        <v>389</v>
      </c>
      <c r="X21" s="174" t="s">
        <v>390</v>
      </c>
      <c r="Y21" s="174" t="s">
        <v>391</v>
      </c>
      <c r="Z21" s="174" t="s">
        <v>392</v>
      </c>
      <c r="AA21" s="488" t="s">
        <v>393</v>
      </c>
      <c r="AB21" s="488" t="s">
        <v>394</v>
      </c>
      <c r="AC21" s="488" t="s">
        <v>395</v>
      </c>
      <c r="AD21" s="488" t="s">
        <v>396</v>
      </c>
      <c r="AE21" s="488" t="s">
        <v>397</v>
      </c>
      <c r="AF21" s="488" t="s">
        <v>398</v>
      </c>
      <c r="AG21" s="488" t="s">
        <v>399</v>
      </c>
      <c r="AH21" s="489" t="s">
        <v>400</v>
      </c>
      <c r="AI21" s="489" t="s">
        <v>457</v>
      </c>
    </row>
    <row r="22" spans="1:35" ht="16.5">
      <c r="G22" s="481" t="s">
        <v>77</v>
      </c>
      <c r="H22" s="482">
        <v>697</v>
      </c>
      <c r="I22" s="482">
        <v>675</v>
      </c>
      <c r="J22" s="482">
        <v>619</v>
      </c>
      <c r="K22" s="482">
        <v>826</v>
      </c>
      <c r="L22" s="482">
        <v>655</v>
      </c>
      <c r="M22" s="482">
        <v>815</v>
      </c>
      <c r="N22" s="482">
        <v>681</v>
      </c>
      <c r="O22" s="482">
        <v>1011</v>
      </c>
      <c r="P22" s="482">
        <v>862</v>
      </c>
      <c r="Q22" s="482">
        <v>865</v>
      </c>
      <c r="R22" s="482">
        <v>903</v>
      </c>
      <c r="S22" s="482">
        <v>829</v>
      </c>
      <c r="T22" s="482">
        <v>957</v>
      </c>
      <c r="U22" s="482">
        <v>1049</v>
      </c>
      <c r="V22" s="482">
        <v>1015</v>
      </c>
      <c r="W22" s="482">
        <v>1149</v>
      </c>
      <c r="X22" s="482">
        <v>601</v>
      </c>
      <c r="Y22" s="482">
        <v>1069</v>
      </c>
      <c r="Z22" s="482">
        <v>939</v>
      </c>
      <c r="AA22" s="486">
        <v>552</v>
      </c>
      <c r="AB22" s="486">
        <v>855</v>
      </c>
      <c r="AC22" s="486">
        <v>976</v>
      </c>
      <c r="AD22" s="486">
        <v>1392</v>
      </c>
      <c r="AE22" s="486">
        <v>1125</v>
      </c>
      <c r="AF22" s="486">
        <v>2202</v>
      </c>
      <c r="AG22" s="486">
        <v>2004</v>
      </c>
      <c r="AH22" s="487">
        <v>2503</v>
      </c>
      <c r="AI22" s="487">
        <v>2952</v>
      </c>
    </row>
    <row r="23" spans="1:35" ht="16.5">
      <c r="G23" s="481" t="s">
        <v>78</v>
      </c>
      <c r="H23" s="482">
        <v>1383</v>
      </c>
      <c r="I23" s="482">
        <v>1752</v>
      </c>
      <c r="J23" s="482">
        <v>2669</v>
      </c>
      <c r="K23" s="482">
        <v>2226</v>
      </c>
      <c r="L23" s="482">
        <v>1365</v>
      </c>
      <c r="M23" s="482">
        <v>1856</v>
      </c>
      <c r="N23" s="482">
        <v>2686</v>
      </c>
      <c r="O23" s="482">
        <v>2182</v>
      </c>
      <c r="P23" s="482">
        <v>1672</v>
      </c>
      <c r="Q23" s="482">
        <v>1752</v>
      </c>
      <c r="R23" s="482">
        <v>2555</v>
      </c>
      <c r="S23" s="482">
        <v>1755</v>
      </c>
      <c r="T23" s="482">
        <v>1600</v>
      </c>
      <c r="U23" s="482">
        <v>1821</v>
      </c>
      <c r="V23" s="482">
        <v>2705</v>
      </c>
      <c r="W23" s="482">
        <v>1746</v>
      </c>
      <c r="X23" s="482">
        <v>1356</v>
      </c>
      <c r="Y23" s="482">
        <v>1657</v>
      </c>
      <c r="Z23" s="482">
        <v>2159</v>
      </c>
      <c r="AA23" s="486">
        <v>1580</v>
      </c>
      <c r="AB23" s="486">
        <v>1256</v>
      </c>
      <c r="AC23" s="486">
        <v>1748</v>
      </c>
      <c r="AD23" s="486">
        <v>2311</v>
      </c>
      <c r="AE23" s="486">
        <v>1681</v>
      </c>
      <c r="AF23" s="486">
        <v>1486</v>
      </c>
      <c r="AG23" s="486">
        <v>2039</v>
      </c>
      <c r="AH23" s="487">
        <v>2667</v>
      </c>
      <c r="AI23" s="487">
        <v>2687</v>
      </c>
    </row>
    <row r="24" spans="1:35" ht="17.25" thickBot="1">
      <c r="G24" s="483" t="s">
        <v>401</v>
      </c>
      <c r="H24" s="484">
        <f t="shared" ref="H24:Y24" si="0">H23-H22</f>
        <v>686</v>
      </c>
      <c r="I24" s="484">
        <f t="shared" si="0"/>
        <v>1077</v>
      </c>
      <c r="J24" s="484">
        <f t="shared" si="0"/>
        <v>2050</v>
      </c>
      <c r="K24" s="484">
        <f t="shared" si="0"/>
        <v>1400</v>
      </c>
      <c r="L24" s="484">
        <f t="shared" si="0"/>
        <v>710</v>
      </c>
      <c r="M24" s="484">
        <f t="shared" si="0"/>
        <v>1041</v>
      </c>
      <c r="N24" s="484">
        <f t="shared" si="0"/>
        <v>2005</v>
      </c>
      <c r="O24" s="484">
        <f t="shared" si="0"/>
        <v>1171</v>
      </c>
      <c r="P24" s="484">
        <f t="shared" si="0"/>
        <v>810</v>
      </c>
      <c r="Q24" s="484">
        <f t="shared" si="0"/>
        <v>887</v>
      </c>
      <c r="R24" s="484">
        <f t="shared" si="0"/>
        <v>1652</v>
      </c>
      <c r="S24" s="484">
        <f t="shared" si="0"/>
        <v>926</v>
      </c>
      <c r="T24" s="484">
        <f t="shared" si="0"/>
        <v>643</v>
      </c>
      <c r="U24" s="484">
        <f t="shared" si="0"/>
        <v>772</v>
      </c>
      <c r="V24" s="484">
        <f t="shared" si="0"/>
        <v>1690</v>
      </c>
      <c r="W24" s="484">
        <f t="shared" si="0"/>
        <v>597</v>
      </c>
      <c r="X24" s="484">
        <f t="shared" si="0"/>
        <v>755</v>
      </c>
      <c r="Y24" s="484">
        <f t="shared" si="0"/>
        <v>588</v>
      </c>
      <c r="Z24" s="484">
        <f>Z22-Z23</f>
        <v>-1220</v>
      </c>
      <c r="AA24" s="484">
        <f t="shared" ref="AA24:AH24" si="1">AA22-AA23</f>
        <v>-1028</v>
      </c>
      <c r="AB24" s="484">
        <f t="shared" si="1"/>
        <v>-401</v>
      </c>
      <c r="AC24" s="484">
        <f t="shared" si="1"/>
        <v>-772</v>
      </c>
      <c r="AD24" s="484">
        <f t="shared" si="1"/>
        <v>-919</v>
      </c>
      <c r="AE24" s="484">
        <f t="shared" si="1"/>
        <v>-556</v>
      </c>
      <c r="AF24" s="484">
        <f t="shared" si="1"/>
        <v>716</v>
      </c>
      <c r="AG24" s="484">
        <f t="shared" si="1"/>
        <v>-35</v>
      </c>
      <c r="AH24" s="485">
        <f t="shared" si="1"/>
        <v>-164</v>
      </c>
      <c r="AI24" s="485">
        <f t="shared" ref="AI24" si="2">AI22-AI23</f>
        <v>265</v>
      </c>
    </row>
    <row r="26" spans="1:35">
      <c r="A26" s="4"/>
      <c r="B26" s="4"/>
    </row>
    <row r="27" spans="1:35" ht="15.75">
      <c r="D27" s="268"/>
    </row>
    <row r="28" spans="1:35" ht="16.5">
      <c r="A28" s="8"/>
      <c r="B28" s="11"/>
      <c r="C28" s="11"/>
    </row>
    <row r="29" spans="1:35" ht="13.5" thickBot="1"/>
    <row r="30" spans="1:35" ht="30.75" customHeight="1" thickBot="1">
      <c r="A30" s="598" t="s">
        <v>35</v>
      </c>
      <c r="B30" s="599" t="s">
        <v>488</v>
      </c>
      <c r="C30" s="600" t="s">
        <v>487</v>
      </c>
      <c r="D30" s="283"/>
      <c r="E30" s="283"/>
    </row>
    <row r="31" spans="1:35" ht="13.5" customHeight="1">
      <c r="A31" s="601"/>
      <c r="B31" s="602"/>
      <c r="C31" s="603"/>
      <c r="D31" s="283"/>
      <c r="E31" s="283"/>
      <c r="G31" s="269"/>
    </row>
    <row r="32" spans="1:35" s="17" customFormat="1" ht="15.75">
      <c r="A32" s="592" t="s">
        <v>231</v>
      </c>
      <c r="B32" s="596">
        <v>2437.44</v>
      </c>
      <c r="C32" s="594">
        <v>2768.69</v>
      </c>
      <c r="D32" s="283"/>
      <c r="E32" s="283"/>
      <c r="G32" s="271"/>
      <c r="I32" s="272"/>
      <c r="J32" s="273"/>
    </row>
    <row r="33" spans="1:19" s="17" customFormat="1" ht="15.75">
      <c r="A33" s="592" t="s">
        <v>68</v>
      </c>
      <c r="B33" s="596">
        <v>2730.04</v>
      </c>
      <c r="C33" s="594">
        <v>2897.94</v>
      </c>
      <c r="D33" s="283"/>
      <c r="E33" s="283"/>
      <c r="G33" s="271"/>
      <c r="I33" s="272"/>
      <c r="J33" s="273"/>
    </row>
    <row r="34" spans="1:19" s="17" customFormat="1" ht="15.75">
      <c r="A34" s="592" t="s">
        <v>193</v>
      </c>
      <c r="B34" s="596">
        <v>4023.79</v>
      </c>
      <c r="C34" s="594">
        <v>4012.61</v>
      </c>
      <c r="D34" s="283"/>
      <c r="E34" s="283"/>
      <c r="G34" s="271"/>
      <c r="I34" s="272"/>
      <c r="J34" s="273"/>
    </row>
    <row r="35" spans="1:19" s="17" customFormat="1" ht="14.25" customHeight="1">
      <c r="A35" s="592" t="s">
        <v>360</v>
      </c>
      <c r="B35" s="596">
        <v>4028.92</v>
      </c>
      <c r="C35" s="594">
        <v>4105.6099999999997</v>
      </c>
      <c r="D35" s="283"/>
      <c r="E35" s="283"/>
      <c r="F35" s="274"/>
      <c r="G35" s="271"/>
      <c r="I35" s="272"/>
      <c r="J35" s="273"/>
    </row>
    <row r="36" spans="1:19" s="17" customFormat="1" ht="15.75">
      <c r="A36" s="592" t="s">
        <v>3</v>
      </c>
      <c r="B36" s="596">
        <v>4296.72</v>
      </c>
      <c r="C36" s="594">
        <v>4366.51</v>
      </c>
      <c r="D36" s="283"/>
      <c r="E36" s="283"/>
      <c r="F36" s="274"/>
      <c r="G36" s="271"/>
      <c r="I36" s="272"/>
      <c r="J36" s="273"/>
    </row>
    <row r="37" spans="1:19" s="17" customFormat="1" ht="15.75">
      <c r="A37" s="592" t="s">
        <v>0</v>
      </c>
      <c r="B37" s="596">
        <v>4481.57</v>
      </c>
      <c r="C37" s="580">
        <v>4374.09</v>
      </c>
      <c r="D37" s="283"/>
      <c r="E37" s="283"/>
      <c r="F37" s="275"/>
      <c r="G37" s="276"/>
      <c r="I37" s="277"/>
      <c r="J37" s="278"/>
    </row>
    <row r="38" spans="1:19" ht="15.75">
      <c r="A38" s="592" t="s">
        <v>359</v>
      </c>
      <c r="B38" s="596">
        <v>4528.58</v>
      </c>
      <c r="C38" s="580">
        <v>4188.21</v>
      </c>
      <c r="D38" s="283"/>
      <c r="E38" s="283"/>
      <c r="F38" s="279"/>
      <c r="G38" s="4"/>
      <c r="H38" s="4"/>
      <c r="I38" s="280"/>
      <c r="J38" s="280"/>
    </row>
    <row r="39" spans="1:19" ht="15.75">
      <c r="A39" s="592" t="s">
        <v>230</v>
      </c>
      <c r="B39" s="596">
        <v>4553.49</v>
      </c>
      <c r="C39" s="594">
        <v>4480.0200000000004</v>
      </c>
      <c r="D39" s="283"/>
      <c r="E39" s="283"/>
      <c r="F39" s="4"/>
      <c r="G39" s="281"/>
      <c r="H39" s="282"/>
      <c r="I39" s="283"/>
      <c r="J39" s="284"/>
      <c r="K39" s="270"/>
    </row>
    <row r="40" spans="1:19" s="63" customFormat="1" ht="16.5" thickBot="1">
      <c r="A40" s="593" t="s">
        <v>1</v>
      </c>
      <c r="B40" s="597">
        <v>6586.9</v>
      </c>
      <c r="C40" s="595">
        <v>6298.16</v>
      </c>
      <c r="D40" s="283"/>
      <c r="E40" s="283"/>
      <c r="F40" s="285"/>
      <c r="G40" s="286"/>
      <c r="H40" s="287"/>
      <c r="I40" s="288"/>
      <c r="J40" s="289"/>
    </row>
    <row r="41" spans="1:19">
      <c r="F41" s="4"/>
    </row>
    <row r="42" spans="1:19" ht="29.25" customHeight="1">
      <c r="A42" s="568"/>
      <c r="C42" s="569"/>
      <c r="E42" s="4"/>
      <c r="G42" s="4"/>
    </row>
    <row r="43" spans="1:19">
      <c r="A43" s="4"/>
      <c r="B43" s="4"/>
      <c r="C43" s="265"/>
      <c r="D43" s="4"/>
      <c r="E43" s="4"/>
      <c r="F43" s="4"/>
      <c r="G43" s="4"/>
    </row>
    <row r="44" spans="1:19" ht="13.5" thickBot="1">
      <c r="A44" s="4"/>
      <c r="B44" s="4"/>
      <c r="C44" s="4"/>
      <c r="D44" s="4"/>
      <c r="E44" s="4"/>
      <c r="F44" s="4"/>
      <c r="G44" s="4"/>
    </row>
    <row r="45" spans="1:19" ht="16.5" customHeight="1" thickBot="1">
      <c r="A45" s="638" t="s">
        <v>238</v>
      </c>
      <c r="B45" s="640" t="s">
        <v>7</v>
      </c>
      <c r="C45" s="641"/>
      <c r="D45" s="642"/>
      <c r="E45" s="640" t="s">
        <v>8</v>
      </c>
      <c r="F45" s="641"/>
      <c r="G45" s="642"/>
      <c r="H45" s="635" t="s">
        <v>10</v>
      </c>
      <c r="I45" s="636"/>
      <c r="J45" s="637"/>
      <c r="K45" s="635" t="s">
        <v>9</v>
      </c>
      <c r="L45" s="636"/>
      <c r="M45" s="637"/>
      <c r="N45" s="635" t="s">
        <v>226</v>
      </c>
      <c r="O45" s="636"/>
      <c r="P45" s="637"/>
      <c r="Q45" s="635" t="s">
        <v>227</v>
      </c>
      <c r="R45" s="636"/>
      <c r="S45" s="637"/>
    </row>
    <row r="46" spans="1:19" ht="16.5" thickBot="1">
      <c r="A46" s="639"/>
      <c r="B46" s="301">
        <v>2010</v>
      </c>
      <c r="C46" s="302">
        <v>2011</v>
      </c>
      <c r="D46" s="303">
        <v>2012</v>
      </c>
      <c r="E46" s="301">
        <v>2010</v>
      </c>
      <c r="F46" s="302">
        <v>2011</v>
      </c>
      <c r="G46" s="303">
        <v>2012</v>
      </c>
      <c r="H46" s="301">
        <v>2010</v>
      </c>
      <c r="I46" s="302">
        <v>2011</v>
      </c>
      <c r="J46" s="303">
        <v>2012</v>
      </c>
      <c r="K46" s="301">
        <v>2010</v>
      </c>
      <c r="L46" s="302">
        <v>2011</v>
      </c>
      <c r="M46" s="303">
        <v>2012</v>
      </c>
      <c r="N46" s="301">
        <v>2010</v>
      </c>
      <c r="O46" s="302">
        <v>2011</v>
      </c>
      <c r="P46" s="303">
        <v>2012</v>
      </c>
      <c r="Q46" s="301">
        <v>2010</v>
      </c>
      <c r="R46" s="302">
        <v>2011</v>
      </c>
      <c r="S46" s="303">
        <v>2012</v>
      </c>
    </row>
    <row r="47" spans="1:19" ht="16.5">
      <c r="A47" s="261" t="s">
        <v>11</v>
      </c>
      <c r="B47" s="304">
        <v>7385.6125000000002</v>
      </c>
      <c r="C47" s="305">
        <v>9554.92</v>
      </c>
      <c r="D47" s="306">
        <v>8043</v>
      </c>
      <c r="E47" s="315">
        <v>18434.625</v>
      </c>
      <c r="F47" s="306">
        <v>25642.38</v>
      </c>
      <c r="G47" s="316">
        <v>19818.21</v>
      </c>
      <c r="H47" s="304">
        <v>1562.75</v>
      </c>
      <c r="I47" s="305">
        <v>1786.95</v>
      </c>
      <c r="J47" s="306">
        <v>1506.24</v>
      </c>
      <c r="K47" s="323">
        <v>434.1</v>
      </c>
      <c r="L47" s="324">
        <v>793.35</v>
      </c>
      <c r="M47" s="306">
        <v>659.14</v>
      </c>
      <c r="N47" s="323">
        <v>1117.9625000000001</v>
      </c>
      <c r="O47" s="324">
        <v>1356.4</v>
      </c>
      <c r="P47" s="306">
        <v>1656.12</v>
      </c>
      <c r="Q47" s="323">
        <v>17.805500000000002</v>
      </c>
      <c r="R47" s="324">
        <v>28.4</v>
      </c>
      <c r="S47" s="306">
        <v>30.77</v>
      </c>
    </row>
    <row r="48" spans="1:19" ht="16.5">
      <c r="A48" s="262" t="s">
        <v>12</v>
      </c>
      <c r="B48" s="307">
        <v>6847.6875</v>
      </c>
      <c r="C48" s="308">
        <v>9867.18</v>
      </c>
      <c r="D48" s="309"/>
      <c r="E48" s="317">
        <v>18970.375</v>
      </c>
      <c r="F48" s="309">
        <v>28249.5</v>
      </c>
      <c r="G48" s="318"/>
      <c r="H48" s="307">
        <v>1520.35</v>
      </c>
      <c r="I48" s="308">
        <v>1825.9</v>
      </c>
      <c r="J48" s="309"/>
      <c r="K48" s="325">
        <v>425.5</v>
      </c>
      <c r="L48" s="326">
        <v>821.35</v>
      </c>
      <c r="M48" s="309"/>
      <c r="N48" s="325">
        <v>1095.4124999999999</v>
      </c>
      <c r="O48" s="326">
        <v>1372.73</v>
      </c>
      <c r="P48" s="309"/>
      <c r="Q48" s="325">
        <v>15.873000000000001</v>
      </c>
      <c r="R48" s="326">
        <v>30.78</v>
      </c>
      <c r="S48" s="309"/>
    </row>
    <row r="49" spans="1:19" ht="16.5">
      <c r="A49" s="262" t="s">
        <v>13</v>
      </c>
      <c r="B49" s="307">
        <v>7462.4</v>
      </c>
      <c r="C49" s="308">
        <v>9530.11</v>
      </c>
      <c r="D49" s="309"/>
      <c r="E49" s="317">
        <v>22453.8</v>
      </c>
      <c r="F49" s="309">
        <v>26807.39</v>
      </c>
      <c r="G49" s="318"/>
      <c r="H49" s="307">
        <v>1599.43</v>
      </c>
      <c r="I49" s="308">
        <v>1770.17</v>
      </c>
      <c r="J49" s="309"/>
      <c r="K49" s="325">
        <v>461.5</v>
      </c>
      <c r="L49" s="326">
        <v>762</v>
      </c>
      <c r="M49" s="309"/>
      <c r="N49" s="325">
        <v>1113.3399999999999</v>
      </c>
      <c r="O49" s="326">
        <v>1424.01</v>
      </c>
      <c r="P49" s="309"/>
      <c r="Q49" s="325">
        <v>17.11</v>
      </c>
      <c r="R49" s="326">
        <v>35.81</v>
      </c>
      <c r="S49" s="309"/>
    </row>
    <row r="50" spans="1:19" ht="16.5">
      <c r="A50" s="262" t="s">
        <v>14</v>
      </c>
      <c r="B50" s="307">
        <v>7744.4</v>
      </c>
      <c r="C50" s="308">
        <v>9482.91</v>
      </c>
      <c r="D50" s="309"/>
      <c r="E50" s="317">
        <v>26022.799999999999</v>
      </c>
      <c r="F50" s="309">
        <v>26325.14</v>
      </c>
      <c r="G50" s="318"/>
      <c r="H50" s="307">
        <v>1715.55</v>
      </c>
      <c r="I50" s="308">
        <v>1794</v>
      </c>
      <c r="J50" s="309"/>
      <c r="K50" s="325">
        <v>533.25</v>
      </c>
      <c r="L50" s="326">
        <v>771.31</v>
      </c>
      <c r="M50" s="309"/>
      <c r="N50" s="325">
        <v>1148.69</v>
      </c>
      <c r="O50" s="326">
        <v>1473.81</v>
      </c>
      <c r="P50" s="309"/>
      <c r="Q50" s="325">
        <v>18.100000000000001</v>
      </c>
      <c r="R50" s="326">
        <v>41.97</v>
      </c>
      <c r="S50" s="309"/>
    </row>
    <row r="51" spans="1:19" ht="16.5">
      <c r="A51" s="262" t="s">
        <v>15</v>
      </c>
      <c r="B51" s="307">
        <v>6837.2</v>
      </c>
      <c r="C51" s="308">
        <v>8926.49</v>
      </c>
      <c r="D51" s="309"/>
      <c r="E51" s="317">
        <v>22001.71</v>
      </c>
      <c r="F51" s="309">
        <v>24206.5</v>
      </c>
      <c r="G51" s="318"/>
      <c r="H51" s="307">
        <v>1622.58</v>
      </c>
      <c r="I51" s="308">
        <v>1784.15</v>
      </c>
      <c r="J51" s="309"/>
      <c r="K51" s="325">
        <v>488.58</v>
      </c>
      <c r="L51" s="326">
        <v>736.15</v>
      </c>
      <c r="M51" s="309"/>
      <c r="N51" s="325">
        <v>1205.43</v>
      </c>
      <c r="O51" s="326">
        <v>1510.44</v>
      </c>
      <c r="P51" s="309"/>
      <c r="Q51" s="325">
        <v>18.420000000000002</v>
      </c>
      <c r="R51" s="326">
        <v>36.75</v>
      </c>
      <c r="S51" s="309"/>
    </row>
    <row r="52" spans="1:19" ht="16.5">
      <c r="A52" s="262" t="s">
        <v>16</v>
      </c>
      <c r="B52" s="310">
        <v>6498.66</v>
      </c>
      <c r="C52" s="308">
        <v>9045.1200000000008</v>
      </c>
      <c r="D52" s="309"/>
      <c r="E52" s="319">
        <v>19383.2</v>
      </c>
      <c r="F52" s="309">
        <v>22349.21</v>
      </c>
      <c r="G52" s="318"/>
      <c r="H52" s="310">
        <v>1553.95</v>
      </c>
      <c r="I52" s="308">
        <v>1768.5</v>
      </c>
      <c r="J52" s="309"/>
      <c r="K52" s="327">
        <v>463</v>
      </c>
      <c r="L52" s="326">
        <v>770.57</v>
      </c>
      <c r="M52" s="309"/>
      <c r="N52" s="327">
        <v>1234.075</v>
      </c>
      <c r="O52" s="326">
        <v>1528.66</v>
      </c>
      <c r="P52" s="309"/>
      <c r="Q52" s="327">
        <v>18.46</v>
      </c>
      <c r="R52" s="326">
        <v>35.799999999999997</v>
      </c>
      <c r="S52" s="309"/>
    </row>
    <row r="53" spans="1:19" ht="16.5">
      <c r="A53" s="262" t="s">
        <v>146</v>
      </c>
      <c r="B53" s="310">
        <v>6734.63</v>
      </c>
      <c r="C53" s="308">
        <v>9618.7999999999993</v>
      </c>
      <c r="D53" s="309"/>
      <c r="E53" s="319">
        <v>19512.84</v>
      </c>
      <c r="F53" s="309">
        <v>23726.31</v>
      </c>
      <c r="G53" s="318"/>
      <c r="H53" s="310">
        <v>1526.32</v>
      </c>
      <c r="I53" s="308">
        <v>1759.76</v>
      </c>
      <c r="J53" s="309"/>
      <c r="K53" s="327">
        <v>455.61</v>
      </c>
      <c r="L53" s="326">
        <v>788.74</v>
      </c>
      <c r="M53" s="309"/>
      <c r="N53" s="327">
        <v>1192.97</v>
      </c>
      <c r="O53" s="326">
        <v>1572.81</v>
      </c>
      <c r="P53" s="309"/>
      <c r="Q53" s="327">
        <v>17.96</v>
      </c>
      <c r="R53" s="326">
        <v>37.92</v>
      </c>
      <c r="S53" s="309"/>
    </row>
    <row r="54" spans="1:19" ht="16.5">
      <c r="A54" s="263" t="s">
        <v>157</v>
      </c>
      <c r="B54" s="311">
        <v>7283.04</v>
      </c>
      <c r="C54" s="308">
        <v>9040.82</v>
      </c>
      <c r="D54" s="309"/>
      <c r="E54" s="320">
        <v>21408.93</v>
      </c>
      <c r="F54" s="309">
        <v>22079.55</v>
      </c>
      <c r="G54" s="318"/>
      <c r="H54" s="311">
        <v>1540.95</v>
      </c>
      <c r="I54" s="308">
        <v>1804.36</v>
      </c>
      <c r="J54" s="309"/>
      <c r="K54" s="328">
        <v>489.12</v>
      </c>
      <c r="L54" s="326">
        <v>763.7</v>
      </c>
      <c r="M54" s="309"/>
      <c r="N54" s="328">
        <v>1215.81</v>
      </c>
      <c r="O54" s="326">
        <v>1755.81</v>
      </c>
      <c r="P54" s="309"/>
      <c r="Q54" s="328">
        <v>18.36</v>
      </c>
      <c r="R54" s="326">
        <v>40.299999999999997</v>
      </c>
      <c r="S54" s="309"/>
    </row>
    <row r="55" spans="1:19" ht="16.5">
      <c r="A55" s="263" t="s">
        <v>163</v>
      </c>
      <c r="B55" s="311">
        <v>7708.931818181818</v>
      </c>
      <c r="C55" s="308">
        <v>8314.33</v>
      </c>
      <c r="D55" s="309"/>
      <c r="E55" s="320">
        <v>22640.56818181818</v>
      </c>
      <c r="F55" s="309">
        <v>20388.3</v>
      </c>
      <c r="G55" s="318"/>
      <c r="H55" s="311">
        <v>1591.61</v>
      </c>
      <c r="I55" s="308">
        <v>1743.44</v>
      </c>
      <c r="J55" s="309"/>
      <c r="K55" s="328">
        <v>539.02</v>
      </c>
      <c r="L55" s="326">
        <v>708.17</v>
      </c>
      <c r="M55" s="309"/>
      <c r="N55" s="328">
        <v>1270.98</v>
      </c>
      <c r="O55" s="326">
        <v>1769.76</v>
      </c>
      <c r="P55" s="309"/>
      <c r="Q55" s="328">
        <v>20.55</v>
      </c>
      <c r="R55" s="326">
        <v>37.93</v>
      </c>
      <c r="S55" s="309"/>
    </row>
    <row r="56" spans="1:19" ht="16.5">
      <c r="A56" s="263" t="s">
        <v>164</v>
      </c>
      <c r="B56" s="311">
        <v>8291.85</v>
      </c>
      <c r="C56" s="308">
        <v>7347.1049999999996</v>
      </c>
      <c r="D56" s="309"/>
      <c r="E56" s="320">
        <v>23802.02</v>
      </c>
      <c r="F56" s="309">
        <v>18882.859285714287</v>
      </c>
      <c r="G56" s="318"/>
      <c r="H56" s="311">
        <v>1688.69</v>
      </c>
      <c r="I56" s="308">
        <v>1535.1904761904761</v>
      </c>
      <c r="J56" s="309"/>
      <c r="K56" s="328">
        <v>591.71</v>
      </c>
      <c r="L56" s="326">
        <v>616.21904761904761</v>
      </c>
      <c r="M56" s="309"/>
      <c r="N56" s="328">
        <v>1342</v>
      </c>
      <c r="O56" s="326">
        <v>1665.2142857142858</v>
      </c>
      <c r="P56" s="309"/>
      <c r="Q56" s="328">
        <v>23.39</v>
      </c>
      <c r="R56" s="326">
        <v>31.974761904761902</v>
      </c>
      <c r="S56" s="309"/>
    </row>
    <row r="57" spans="1:19" ht="16.5">
      <c r="A57" s="263" t="s">
        <v>169</v>
      </c>
      <c r="B57" s="311">
        <v>8469.14</v>
      </c>
      <c r="C57" s="308">
        <v>7551.3613636363634</v>
      </c>
      <c r="D57" s="309"/>
      <c r="E57" s="320">
        <v>22905.46</v>
      </c>
      <c r="F57" s="309">
        <v>17879.439999999999</v>
      </c>
      <c r="G57" s="318"/>
      <c r="H57" s="311">
        <v>1692.77</v>
      </c>
      <c r="I57" s="308">
        <v>1594.93</v>
      </c>
      <c r="J57" s="309"/>
      <c r="K57" s="328">
        <v>682.91</v>
      </c>
      <c r="L57" s="326">
        <v>628.23</v>
      </c>
      <c r="M57" s="309"/>
      <c r="N57" s="328">
        <v>1369.89</v>
      </c>
      <c r="O57" s="326">
        <v>1738.98</v>
      </c>
      <c r="P57" s="309"/>
      <c r="Q57" s="328">
        <v>26.54</v>
      </c>
      <c r="R57" s="326">
        <v>33.08</v>
      </c>
      <c r="S57" s="309"/>
    </row>
    <row r="58" spans="1:19" ht="17.25" thickBot="1">
      <c r="A58" s="264" t="s">
        <v>170</v>
      </c>
      <c r="B58" s="312">
        <v>9146.67</v>
      </c>
      <c r="C58" s="313">
        <v>7567.2</v>
      </c>
      <c r="D58" s="314"/>
      <c r="E58" s="321">
        <v>24107.26</v>
      </c>
      <c r="F58" s="314">
        <v>18148.900000000001</v>
      </c>
      <c r="G58" s="322"/>
      <c r="H58" s="312">
        <v>1709.48</v>
      </c>
      <c r="I58" s="313">
        <v>1462.2</v>
      </c>
      <c r="J58" s="314"/>
      <c r="K58" s="329">
        <v>755.12</v>
      </c>
      <c r="L58" s="330">
        <v>643.20000000000005</v>
      </c>
      <c r="M58" s="314"/>
      <c r="N58" s="329">
        <v>1391.01</v>
      </c>
      <c r="O58" s="330">
        <v>1646.2</v>
      </c>
      <c r="P58" s="314"/>
      <c r="Q58" s="329">
        <v>29.35</v>
      </c>
      <c r="R58" s="330">
        <v>30.4</v>
      </c>
      <c r="S58" s="314"/>
    </row>
    <row r="59" spans="1:19">
      <c r="A59" s="4"/>
      <c r="B59" s="4"/>
      <c r="C59" s="4"/>
      <c r="D59" s="4"/>
      <c r="E59" s="4"/>
      <c r="F59" s="4"/>
      <c r="G59" s="4"/>
    </row>
    <row r="60" spans="1:19">
      <c r="A60" s="4"/>
      <c r="B60" s="4"/>
      <c r="C60" s="4"/>
      <c r="D60" s="4"/>
      <c r="E60" s="4"/>
      <c r="F60" s="4"/>
      <c r="G60" s="4"/>
    </row>
    <row r="61" spans="1:19">
      <c r="A61" s="4"/>
      <c r="B61" s="4"/>
      <c r="C61" s="4"/>
      <c r="D61" s="4"/>
      <c r="E61" s="4"/>
      <c r="F61" s="4"/>
      <c r="G61" s="4"/>
    </row>
    <row r="62" spans="1:19">
      <c r="A62" s="4"/>
      <c r="B62" s="4"/>
      <c r="C62" s="4"/>
      <c r="D62" s="4"/>
      <c r="E62" s="4"/>
      <c r="F62" s="4"/>
      <c r="G62" s="4"/>
    </row>
    <row r="63" spans="1:19">
      <c r="A63" s="4"/>
      <c r="B63" s="4"/>
      <c r="C63" s="4"/>
      <c r="D63" s="4"/>
      <c r="E63" s="4"/>
      <c r="F63" s="4"/>
      <c r="G63" s="4"/>
    </row>
    <row r="64" spans="1:19">
      <c r="A64" s="4"/>
      <c r="B64" s="4"/>
      <c r="C64" s="4"/>
      <c r="D64" s="4"/>
      <c r="E64" s="4"/>
      <c r="F64" s="4"/>
      <c r="G64" s="4"/>
    </row>
    <row r="65" spans="1:7">
      <c r="A65" s="4"/>
      <c r="B65" s="4"/>
      <c r="C65" s="4"/>
      <c r="D65" s="4"/>
      <c r="E65" s="4"/>
      <c r="F65" s="4"/>
      <c r="G65" s="4"/>
    </row>
    <row r="66" spans="1:7">
      <c r="A66" s="4"/>
      <c r="B66" s="4"/>
      <c r="C66" s="4"/>
      <c r="D66" s="4"/>
      <c r="E66" s="4"/>
      <c r="F66" s="4"/>
      <c r="G66" s="4"/>
    </row>
    <row r="67" spans="1:7">
      <c r="A67" s="4"/>
      <c r="B67" s="4"/>
      <c r="C67" s="4"/>
      <c r="D67" s="4"/>
      <c r="E67" s="4"/>
      <c r="F67" s="4"/>
      <c r="G67" s="4"/>
    </row>
    <row r="68" spans="1:7">
      <c r="A68" s="4"/>
      <c r="B68" s="4"/>
      <c r="C68" s="4"/>
      <c r="D68" s="4"/>
      <c r="E68" s="4"/>
      <c r="F68" s="4"/>
      <c r="G68" s="4"/>
    </row>
    <row r="69" spans="1:7">
      <c r="A69" s="4"/>
      <c r="B69" s="4"/>
      <c r="C69" s="4"/>
      <c r="D69" s="4"/>
      <c r="E69" s="4"/>
      <c r="F69" s="4"/>
      <c r="G69" s="4"/>
    </row>
    <row r="70" spans="1:7">
      <c r="A70" s="4"/>
      <c r="B70" s="4"/>
      <c r="C70" s="4"/>
      <c r="D70" s="4"/>
      <c r="E70" s="4"/>
      <c r="F70" s="4"/>
      <c r="G70" s="4"/>
    </row>
    <row r="71" spans="1:7">
      <c r="A71" s="4"/>
      <c r="B71" s="4"/>
      <c r="C71" s="4"/>
      <c r="D71" s="4"/>
      <c r="E71" s="4"/>
      <c r="F71" s="4"/>
      <c r="G71" s="4"/>
    </row>
    <row r="72" spans="1:7">
      <c r="A72" s="4"/>
      <c r="B72" s="4"/>
      <c r="C72" s="4"/>
      <c r="D72" s="4"/>
      <c r="E72" s="4"/>
      <c r="F72" s="4"/>
      <c r="G72" s="4"/>
    </row>
    <row r="73" spans="1:7">
      <c r="A73" s="4"/>
      <c r="B73" s="4"/>
      <c r="C73" s="4"/>
      <c r="D73" s="4"/>
      <c r="E73" s="4"/>
      <c r="F73" s="4"/>
      <c r="G73" s="4"/>
    </row>
    <row r="74" spans="1:7">
      <c r="A74" s="4"/>
      <c r="B74" s="4"/>
      <c r="C74" s="4"/>
      <c r="D74" s="4"/>
      <c r="E74" s="4"/>
      <c r="F74" s="4"/>
      <c r="G74" s="4"/>
    </row>
  </sheetData>
  <mergeCells count="7">
    <mergeCell ref="N45:P45"/>
    <mergeCell ref="K45:M45"/>
    <mergeCell ref="H45:J45"/>
    <mergeCell ref="Q45:S45"/>
    <mergeCell ref="A45:A46"/>
    <mergeCell ref="B45:D45"/>
    <mergeCell ref="E45:G4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35:M66"/>
  <sheetViews>
    <sheetView view="pageBreakPreview" topLeftCell="A34" zoomScale="130" zoomScaleNormal="80" zoomScaleSheetLayoutView="130" workbookViewId="0">
      <selection activeCell="E30" sqref="E30"/>
    </sheetView>
  </sheetViews>
  <sheetFormatPr defaultRowHeight="12.75"/>
  <cols>
    <col min="1" max="1" width="17.140625" style="13" customWidth="1"/>
    <col min="2" max="2" width="14.28515625" style="13" customWidth="1"/>
    <col min="3" max="12" width="7.7109375" style="13" customWidth="1"/>
    <col min="13" max="13" width="10.28515625" style="13" customWidth="1"/>
    <col min="14" max="14" width="9.140625" style="13"/>
    <col min="15" max="15" width="13" style="13" bestFit="1" customWidth="1"/>
    <col min="16" max="256" width="9.140625" style="13"/>
    <col min="257" max="257" width="17.140625" style="13" customWidth="1"/>
    <col min="258" max="258" width="14.28515625" style="13" customWidth="1"/>
    <col min="259" max="268" width="7.7109375" style="13" customWidth="1"/>
    <col min="269" max="269" width="10.28515625" style="13" customWidth="1"/>
    <col min="270" max="270" width="9.140625" style="13"/>
    <col min="271" max="271" width="13" style="13" bestFit="1" customWidth="1"/>
    <col min="272" max="512" width="9.140625" style="13"/>
    <col min="513" max="513" width="17.140625" style="13" customWidth="1"/>
    <col min="514" max="514" width="14.28515625" style="13" customWidth="1"/>
    <col min="515" max="524" width="7.7109375" style="13" customWidth="1"/>
    <col min="525" max="525" width="10.28515625" style="13" customWidth="1"/>
    <col min="526" max="526" width="9.140625" style="13"/>
    <col min="527" max="527" width="13" style="13" bestFit="1" customWidth="1"/>
    <col min="528" max="768" width="9.140625" style="13"/>
    <col min="769" max="769" width="17.140625" style="13" customWidth="1"/>
    <col min="770" max="770" width="14.28515625" style="13" customWidth="1"/>
    <col min="771" max="780" width="7.7109375" style="13" customWidth="1"/>
    <col min="781" max="781" width="10.28515625" style="13" customWidth="1"/>
    <col min="782" max="782" width="9.140625" style="13"/>
    <col min="783" max="783" width="13" style="13" bestFit="1" customWidth="1"/>
    <col min="784" max="1024" width="9.140625" style="13"/>
    <col min="1025" max="1025" width="17.140625" style="13" customWidth="1"/>
    <col min="1026" max="1026" width="14.28515625" style="13" customWidth="1"/>
    <col min="1027" max="1036" width="7.7109375" style="13" customWidth="1"/>
    <col min="1037" max="1037" width="10.28515625" style="13" customWidth="1"/>
    <col min="1038" max="1038" width="9.140625" style="13"/>
    <col min="1039" max="1039" width="13" style="13" bestFit="1" customWidth="1"/>
    <col min="1040" max="1280" width="9.140625" style="13"/>
    <col min="1281" max="1281" width="17.140625" style="13" customWidth="1"/>
    <col min="1282" max="1282" width="14.28515625" style="13" customWidth="1"/>
    <col min="1283" max="1292" width="7.7109375" style="13" customWidth="1"/>
    <col min="1293" max="1293" width="10.28515625" style="13" customWidth="1"/>
    <col min="1294" max="1294" width="9.140625" style="13"/>
    <col min="1295" max="1295" width="13" style="13" bestFit="1" customWidth="1"/>
    <col min="1296" max="1536" width="9.140625" style="13"/>
    <col min="1537" max="1537" width="17.140625" style="13" customWidth="1"/>
    <col min="1538" max="1538" width="14.28515625" style="13" customWidth="1"/>
    <col min="1539" max="1548" width="7.7109375" style="13" customWidth="1"/>
    <col min="1549" max="1549" width="10.28515625" style="13" customWidth="1"/>
    <col min="1550" max="1550" width="9.140625" style="13"/>
    <col min="1551" max="1551" width="13" style="13" bestFit="1" customWidth="1"/>
    <col min="1552" max="1792" width="9.140625" style="13"/>
    <col min="1793" max="1793" width="17.140625" style="13" customWidth="1"/>
    <col min="1794" max="1794" width="14.28515625" style="13" customWidth="1"/>
    <col min="1795" max="1804" width="7.7109375" style="13" customWidth="1"/>
    <col min="1805" max="1805" width="10.28515625" style="13" customWidth="1"/>
    <col min="1806" max="1806" width="9.140625" style="13"/>
    <col min="1807" max="1807" width="13" style="13" bestFit="1" customWidth="1"/>
    <col min="1808" max="2048" width="9.140625" style="13"/>
    <col min="2049" max="2049" width="17.140625" style="13" customWidth="1"/>
    <col min="2050" max="2050" width="14.28515625" style="13" customWidth="1"/>
    <col min="2051" max="2060" width="7.7109375" style="13" customWidth="1"/>
    <col min="2061" max="2061" width="10.28515625" style="13" customWidth="1"/>
    <col min="2062" max="2062" width="9.140625" style="13"/>
    <col min="2063" max="2063" width="13" style="13" bestFit="1" customWidth="1"/>
    <col min="2064" max="2304" width="9.140625" style="13"/>
    <col min="2305" max="2305" width="17.140625" style="13" customWidth="1"/>
    <col min="2306" max="2306" width="14.28515625" style="13" customWidth="1"/>
    <col min="2307" max="2316" width="7.7109375" style="13" customWidth="1"/>
    <col min="2317" max="2317" width="10.28515625" style="13" customWidth="1"/>
    <col min="2318" max="2318" width="9.140625" style="13"/>
    <col min="2319" max="2319" width="13" style="13" bestFit="1" customWidth="1"/>
    <col min="2320" max="2560" width="9.140625" style="13"/>
    <col min="2561" max="2561" width="17.140625" style="13" customWidth="1"/>
    <col min="2562" max="2562" width="14.28515625" style="13" customWidth="1"/>
    <col min="2563" max="2572" width="7.7109375" style="13" customWidth="1"/>
    <col min="2573" max="2573" width="10.28515625" style="13" customWidth="1"/>
    <col min="2574" max="2574" width="9.140625" style="13"/>
    <col min="2575" max="2575" width="13" style="13" bestFit="1" customWidth="1"/>
    <col min="2576" max="2816" width="9.140625" style="13"/>
    <col min="2817" max="2817" width="17.140625" style="13" customWidth="1"/>
    <col min="2818" max="2818" width="14.28515625" style="13" customWidth="1"/>
    <col min="2819" max="2828" width="7.7109375" style="13" customWidth="1"/>
    <col min="2829" max="2829" width="10.28515625" style="13" customWidth="1"/>
    <col min="2830" max="2830" width="9.140625" style="13"/>
    <col min="2831" max="2831" width="13" style="13" bestFit="1" customWidth="1"/>
    <col min="2832" max="3072" width="9.140625" style="13"/>
    <col min="3073" max="3073" width="17.140625" style="13" customWidth="1"/>
    <col min="3074" max="3074" width="14.28515625" style="13" customWidth="1"/>
    <col min="3075" max="3084" width="7.7109375" style="13" customWidth="1"/>
    <col min="3085" max="3085" width="10.28515625" style="13" customWidth="1"/>
    <col min="3086" max="3086" width="9.140625" style="13"/>
    <col min="3087" max="3087" width="13" style="13" bestFit="1" customWidth="1"/>
    <col min="3088" max="3328" width="9.140625" style="13"/>
    <col min="3329" max="3329" width="17.140625" style="13" customWidth="1"/>
    <col min="3330" max="3330" width="14.28515625" style="13" customWidth="1"/>
    <col min="3331" max="3340" width="7.7109375" style="13" customWidth="1"/>
    <col min="3341" max="3341" width="10.28515625" style="13" customWidth="1"/>
    <col min="3342" max="3342" width="9.140625" style="13"/>
    <col min="3343" max="3343" width="13" style="13" bestFit="1" customWidth="1"/>
    <col min="3344" max="3584" width="9.140625" style="13"/>
    <col min="3585" max="3585" width="17.140625" style="13" customWidth="1"/>
    <col min="3586" max="3586" width="14.28515625" style="13" customWidth="1"/>
    <col min="3587" max="3596" width="7.7109375" style="13" customWidth="1"/>
    <col min="3597" max="3597" width="10.28515625" style="13" customWidth="1"/>
    <col min="3598" max="3598" width="9.140625" style="13"/>
    <col min="3599" max="3599" width="13" style="13" bestFit="1" customWidth="1"/>
    <col min="3600" max="3840" width="9.140625" style="13"/>
    <col min="3841" max="3841" width="17.140625" style="13" customWidth="1"/>
    <col min="3842" max="3842" width="14.28515625" style="13" customWidth="1"/>
    <col min="3843" max="3852" width="7.7109375" style="13" customWidth="1"/>
    <col min="3853" max="3853" width="10.28515625" style="13" customWidth="1"/>
    <col min="3854" max="3854" width="9.140625" style="13"/>
    <col min="3855" max="3855" width="13" style="13" bestFit="1" customWidth="1"/>
    <col min="3856" max="4096" width="9.140625" style="13"/>
    <col min="4097" max="4097" width="17.140625" style="13" customWidth="1"/>
    <col min="4098" max="4098" width="14.28515625" style="13" customWidth="1"/>
    <col min="4099" max="4108" width="7.7109375" style="13" customWidth="1"/>
    <col min="4109" max="4109" width="10.28515625" style="13" customWidth="1"/>
    <col min="4110" max="4110" width="9.140625" style="13"/>
    <col min="4111" max="4111" width="13" style="13" bestFit="1" customWidth="1"/>
    <col min="4112" max="4352" width="9.140625" style="13"/>
    <col min="4353" max="4353" width="17.140625" style="13" customWidth="1"/>
    <col min="4354" max="4354" width="14.28515625" style="13" customWidth="1"/>
    <col min="4355" max="4364" width="7.7109375" style="13" customWidth="1"/>
    <col min="4365" max="4365" width="10.28515625" style="13" customWidth="1"/>
    <col min="4366" max="4366" width="9.140625" style="13"/>
    <col min="4367" max="4367" width="13" style="13" bestFit="1" customWidth="1"/>
    <col min="4368" max="4608" width="9.140625" style="13"/>
    <col min="4609" max="4609" width="17.140625" style="13" customWidth="1"/>
    <col min="4610" max="4610" width="14.28515625" style="13" customWidth="1"/>
    <col min="4611" max="4620" width="7.7109375" style="13" customWidth="1"/>
    <col min="4621" max="4621" width="10.28515625" style="13" customWidth="1"/>
    <col min="4622" max="4622" width="9.140625" style="13"/>
    <col min="4623" max="4623" width="13" style="13" bestFit="1" customWidth="1"/>
    <col min="4624" max="4864" width="9.140625" style="13"/>
    <col min="4865" max="4865" width="17.140625" style="13" customWidth="1"/>
    <col min="4866" max="4866" width="14.28515625" style="13" customWidth="1"/>
    <col min="4867" max="4876" width="7.7109375" style="13" customWidth="1"/>
    <col min="4877" max="4877" width="10.28515625" style="13" customWidth="1"/>
    <col min="4878" max="4878" width="9.140625" style="13"/>
    <col min="4879" max="4879" width="13" style="13" bestFit="1" customWidth="1"/>
    <col min="4880" max="5120" width="9.140625" style="13"/>
    <col min="5121" max="5121" width="17.140625" style="13" customWidth="1"/>
    <col min="5122" max="5122" width="14.28515625" style="13" customWidth="1"/>
    <col min="5123" max="5132" width="7.7109375" style="13" customWidth="1"/>
    <col min="5133" max="5133" width="10.28515625" style="13" customWidth="1"/>
    <col min="5134" max="5134" width="9.140625" style="13"/>
    <col min="5135" max="5135" width="13" style="13" bestFit="1" customWidth="1"/>
    <col min="5136" max="5376" width="9.140625" style="13"/>
    <col min="5377" max="5377" width="17.140625" style="13" customWidth="1"/>
    <col min="5378" max="5378" width="14.28515625" style="13" customWidth="1"/>
    <col min="5379" max="5388" width="7.7109375" style="13" customWidth="1"/>
    <col min="5389" max="5389" width="10.28515625" style="13" customWidth="1"/>
    <col min="5390" max="5390" width="9.140625" style="13"/>
    <col min="5391" max="5391" width="13" style="13" bestFit="1" customWidth="1"/>
    <col min="5392" max="5632" width="9.140625" style="13"/>
    <col min="5633" max="5633" width="17.140625" style="13" customWidth="1"/>
    <col min="5634" max="5634" width="14.28515625" style="13" customWidth="1"/>
    <col min="5635" max="5644" width="7.7109375" style="13" customWidth="1"/>
    <col min="5645" max="5645" width="10.28515625" style="13" customWidth="1"/>
    <col min="5646" max="5646" width="9.140625" style="13"/>
    <col min="5647" max="5647" width="13" style="13" bestFit="1" customWidth="1"/>
    <col min="5648" max="5888" width="9.140625" style="13"/>
    <col min="5889" max="5889" width="17.140625" style="13" customWidth="1"/>
    <col min="5890" max="5890" width="14.28515625" style="13" customWidth="1"/>
    <col min="5891" max="5900" width="7.7109375" style="13" customWidth="1"/>
    <col min="5901" max="5901" width="10.28515625" style="13" customWidth="1"/>
    <col min="5902" max="5902" width="9.140625" style="13"/>
    <col min="5903" max="5903" width="13" style="13" bestFit="1" customWidth="1"/>
    <col min="5904" max="6144" width="9.140625" style="13"/>
    <col min="6145" max="6145" width="17.140625" style="13" customWidth="1"/>
    <col min="6146" max="6146" width="14.28515625" style="13" customWidth="1"/>
    <col min="6147" max="6156" width="7.7109375" style="13" customWidth="1"/>
    <col min="6157" max="6157" width="10.28515625" style="13" customWidth="1"/>
    <col min="6158" max="6158" width="9.140625" style="13"/>
    <col min="6159" max="6159" width="13" style="13" bestFit="1" customWidth="1"/>
    <col min="6160" max="6400" width="9.140625" style="13"/>
    <col min="6401" max="6401" width="17.140625" style="13" customWidth="1"/>
    <col min="6402" max="6402" width="14.28515625" style="13" customWidth="1"/>
    <col min="6403" max="6412" width="7.7109375" style="13" customWidth="1"/>
    <col min="6413" max="6413" width="10.28515625" style="13" customWidth="1"/>
    <col min="6414" max="6414" width="9.140625" style="13"/>
    <col min="6415" max="6415" width="13" style="13" bestFit="1" customWidth="1"/>
    <col min="6416" max="6656" width="9.140625" style="13"/>
    <col min="6657" max="6657" width="17.140625" style="13" customWidth="1"/>
    <col min="6658" max="6658" width="14.28515625" style="13" customWidth="1"/>
    <col min="6659" max="6668" width="7.7109375" style="13" customWidth="1"/>
    <col min="6669" max="6669" width="10.28515625" style="13" customWidth="1"/>
    <col min="6670" max="6670" width="9.140625" style="13"/>
    <col min="6671" max="6671" width="13" style="13" bestFit="1" customWidth="1"/>
    <col min="6672" max="6912" width="9.140625" style="13"/>
    <col min="6913" max="6913" width="17.140625" style="13" customWidth="1"/>
    <col min="6914" max="6914" width="14.28515625" style="13" customWidth="1"/>
    <col min="6915" max="6924" width="7.7109375" style="13" customWidth="1"/>
    <col min="6925" max="6925" width="10.28515625" style="13" customWidth="1"/>
    <col min="6926" max="6926" width="9.140625" style="13"/>
    <col min="6927" max="6927" width="13" style="13" bestFit="1" customWidth="1"/>
    <col min="6928" max="7168" width="9.140625" style="13"/>
    <col min="7169" max="7169" width="17.140625" style="13" customWidth="1"/>
    <col min="7170" max="7170" width="14.28515625" style="13" customWidth="1"/>
    <col min="7171" max="7180" width="7.7109375" style="13" customWidth="1"/>
    <col min="7181" max="7181" width="10.28515625" style="13" customWidth="1"/>
    <col min="7182" max="7182" width="9.140625" style="13"/>
    <col min="7183" max="7183" width="13" style="13" bestFit="1" customWidth="1"/>
    <col min="7184" max="7424" width="9.140625" style="13"/>
    <col min="7425" max="7425" width="17.140625" style="13" customWidth="1"/>
    <col min="7426" max="7426" width="14.28515625" style="13" customWidth="1"/>
    <col min="7427" max="7436" width="7.7109375" style="13" customWidth="1"/>
    <col min="7437" max="7437" width="10.28515625" style="13" customWidth="1"/>
    <col min="7438" max="7438" width="9.140625" style="13"/>
    <col min="7439" max="7439" width="13" style="13" bestFit="1" customWidth="1"/>
    <col min="7440" max="7680" width="9.140625" style="13"/>
    <col min="7681" max="7681" width="17.140625" style="13" customWidth="1"/>
    <col min="7682" max="7682" width="14.28515625" style="13" customWidth="1"/>
    <col min="7683" max="7692" width="7.7109375" style="13" customWidth="1"/>
    <col min="7693" max="7693" width="10.28515625" style="13" customWidth="1"/>
    <col min="7694" max="7694" width="9.140625" style="13"/>
    <col min="7695" max="7695" width="13" style="13" bestFit="1" customWidth="1"/>
    <col min="7696" max="7936" width="9.140625" style="13"/>
    <col min="7937" max="7937" width="17.140625" style="13" customWidth="1"/>
    <col min="7938" max="7938" width="14.28515625" style="13" customWidth="1"/>
    <col min="7939" max="7948" width="7.7109375" style="13" customWidth="1"/>
    <col min="7949" max="7949" width="10.28515625" style="13" customWidth="1"/>
    <col min="7950" max="7950" width="9.140625" style="13"/>
    <col min="7951" max="7951" width="13" style="13" bestFit="1" customWidth="1"/>
    <col min="7952" max="8192" width="9.140625" style="13"/>
    <col min="8193" max="8193" width="17.140625" style="13" customWidth="1"/>
    <col min="8194" max="8194" width="14.28515625" style="13" customWidth="1"/>
    <col min="8195" max="8204" width="7.7109375" style="13" customWidth="1"/>
    <col min="8205" max="8205" width="10.28515625" style="13" customWidth="1"/>
    <col min="8206" max="8206" width="9.140625" style="13"/>
    <col min="8207" max="8207" width="13" style="13" bestFit="1" customWidth="1"/>
    <col min="8208" max="8448" width="9.140625" style="13"/>
    <col min="8449" max="8449" width="17.140625" style="13" customWidth="1"/>
    <col min="8450" max="8450" width="14.28515625" style="13" customWidth="1"/>
    <col min="8451" max="8460" width="7.7109375" style="13" customWidth="1"/>
    <col min="8461" max="8461" width="10.28515625" style="13" customWidth="1"/>
    <col min="8462" max="8462" width="9.140625" style="13"/>
    <col min="8463" max="8463" width="13" style="13" bestFit="1" customWidth="1"/>
    <col min="8464" max="8704" width="9.140625" style="13"/>
    <col min="8705" max="8705" width="17.140625" style="13" customWidth="1"/>
    <col min="8706" max="8706" width="14.28515625" style="13" customWidth="1"/>
    <col min="8707" max="8716" width="7.7109375" style="13" customWidth="1"/>
    <col min="8717" max="8717" width="10.28515625" style="13" customWidth="1"/>
    <col min="8718" max="8718" width="9.140625" style="13"/>
    <col min="8719" max="8719" width="13" style="13" bestFit="1" customWidth="1"/>
    <col min="8720" max="8960" width="9.140625" style="13"/>
    <col min="8961" max="8961" width="17.140625" style="13" customWidth="1"/>
    <col min="8962" max="8962" width="14.28515625" style="13" customWidth="1"/>
    <col min="8963" max="8972" width="7.7109375" style="13" customWidth="1"/>
    <col min="8973" max="8973" width="10.28515625" style="13" customWidth="1"/>
    <col min="8974" max="8974" width="9.140625" style="13"/>
    <col min="8975" max="8975" width="13" style="13" bestFit="1" customWidth="1"/>
    <col min="8976" max="9216" width="9.140625" style="13"/>
    <col min="9217" max="9217" width="17.140625" style="13" customWidth="1"/>
    <col min="9218" max="9218" width="14.28515625" style="13" customWidth="1"/>
    <col min="9219" max="9228" width="7.7109375" style="13" customWidth="1"/>
    <col min="9229" max="9229" width="10.28515625" style="13" customWidth="1"/>
    <col min="9230" max="9230" width="9.140625" style="13"/>
    <col min="9231" max="9231" width="13" style="13" bestFit="1" customWidth="1"/>
    <col min="9232" max="9472" width="9.140625" style="13"/>
    <col min="9473" max="9473" width="17.140625" style="13" customWidth="1"/>
    <col min="9474" max="9474" width="14.28515625" style="13" customWidth="1"/>
    <col min="9475" max="9484" width="7.7109375" style="13" customWidth="1"/>
    <col min="9485" max="9485" width="10.28515625" style="13" customWidth="1"/>
    <col min="9486" max="9486" width="9.140625" style="13"/>
    <col min="9487" max="9487" width="13" style="13" bestFit="1" customWidth="1"/>
    <col min="9488" max="9728" width="9.140625" style="13"/>
    <col min="9729" max="9729" width="17.140625" style="13" customWidth="1"/>
    <col min="9730" max="9730" width="14.28515625" style="13" customWidth="1"/>
    <col min="9731" max="9740" width="7.7109375" style="13" customWidth="1"/>
    <col min="9741" max="9741" width="10.28515625" style="13" customWidth="1"/>
    <col min="9742" max="9742" width="9.140625" style="13"/>
    <col min="9743" max="9743" width="13" style="13" bestFit="1" customWidth="1"/>
    <col min="9744" max="9984" width="9.140625" style="13"/>
    <col min="9985" max="9985" width="17.140625" style="13" customWidth="1"/>
    <col min="9986" max="9986" width="14.28515625" style="13" customWidth="1"/>
    <col min="9987" max="9996" width="7.7109375" style="13" customWidth="1"/>
    <col min="9997" max="9997" width="10.28515625" style="13" customWidth="1"/>
    <col min="9998" max="9998" width="9.140625" style="13"/>
    <col min="9999" max="9999" width="13" style="13" bestFit="1" customWidth="1"/>
    <col min="10000" max="10240" width="9.140625" style="13"/>
    <col min="10241" max="10241" width="17.140625" style="13" customWidth="1"/>
    <col min="10242" max="10242" width="14.28515625" style="13" customWidth="1"/>
    <col min="10243" max="10252" width="7.7109375" style="13" customWidth="1"/>
    <col min="10253" max="10253" width="10.28515625" style="13" customWidth="1"/>
    <col min="10254" max="10254" width="9.140625" style="13"/>
    <col min="10255" max="10255" width="13" style="13" bestFit="1" customWidth="1"/>
    <col min="10256" max="10496" width="9.140625" style="13"/>
    <col min="10497" max="10497" width="17.140625" style="13" customWidth="1"/>
    <col min="10498" max="10498" width="14.28515625" style="13" customWidth="1"/>
    <col min="10499" max="10508" width="7.7109375" style="13" customWidth="1"/>
    <col min="10509" max="10509" width="10.28515625" style="13" customWidth="1"/>
    <col min="10510" max="10510" width="9.140625" style="13"/>
    <col min="10511" max="10511" width="13" style="13" bestFit="1" customWidth="1"/>
    <col min="10512" max="10752" width="9.140625" style="13"/>
    <col min="10753" max="10753" width="17.140625" style="13" customWidth="1"/>
    <col min="10754" max="10754" width="14.28515625" style="13" customWidth="1"/>
    <col min="10755" max="10764" width="7.7109375" style="13" customWidth="1"/>
    <col min="10765" max="10765" width="10.28515625" style="13" customWidth="1"/>
    <col min="10766" max="10766" width="9.140625" style="13"/>
    <col min="10767" max="10767" width="13" style="13" bestFit="1" customWidth="1"/>
    <col min="10768" max="11008" width="9.140625" style="13"/>
    <col min="11009" max="11009" width="17.140625" style="13" customWidth="1"/>
    <col min="11010" max="11010" width="14.28515625" style="13" customWidth="1"/>
    <col min="11011" max="11020" width="7.7109375" style="13" customWidth="1"/>
    <col min="11021" max="11021" width="10.28515625" style="13" customWidth="1"/>
    <col min="11022" max="11022" width="9.140625" style="13"/>
    <col min="11023" max="11023" width="13" style="13" bestFit="1" customWidth="1"/>
    <col min="11024" max="11264" width="9.140625" style="13"/>
    <col min="11265" max="11265" width="17.140625" style="13" customWidth="1"/>
    <col min="11266" max="11266" width="14.28515625" style="13" customWidth="1"/>
    <col min="11267" max="11276" width="7.7109375" style="13" customWidth="1"/>
    <col min="11277" max="11277" width="10.28515625" style="13" customWidth="1"/>
    <col min="11278" max="11278" width="9.140625" style="13"/>
    <col min="11279" max="11279" width="13" style="13" bestFit="1" customWidth="1"/>
    <col min="11280" max="11520" width="9.140625" style="13"/>
    <col min="11521" max="11521" width="17.140625" style="13" customWidth="1"/>
    <col min="11522" max="11522" width="14.28515625" style="13" customWidth="1"/>
    <col min="11523" max="11532" width="7.7109375" style="13" customWidth="1"/>
    <col min="11533" max="11533" width="10.28515625" style="13" customWidth="1"/>
    <col min="11534" max="11534" width="9.140625" style="13"/>
    <col min="11535" max="11535" width="13" style="13" bestFit="1" customWidth="1"/>
    <col min="11536" max="11776" width="9.140625" style="13"/>
    <col min="11777" max="11777" width="17.140625" style="13" customWidth="1"/>
    <col min="11778" max="11778" width="14.28515625" style="13" customWidth="1"/>
    <col min="11779" max="11788" width="7.7109375" style="13" customWidth="1"/>
    <col min="11789" max="11789" width="10.28515625" style="13" customWidth="1"/>
    <col min="11790" max="11790" width="9.140625" style="13"/>
    <col min="11791" max="11791" width="13" style="13" bestFit="1" customWidth="1"/>
    <col min="11792" max="12032" width="9.140625" style="13"/>
    <col min="12033" max="12033" width="17.140625" style="13" customWidth="1"/>
    <col min="12034" max="12034" width="14.28515625" style="13" customWidth="1"/>
    <col min="12035" max="12044" width="7.7109375" style="13" customWidth="1"/>
    <col min="12045" max="12045" width="10.28515625" style="13" customWidth="1"/>
    <col min="12046" max="12046" width="9.140625" style="13"/>
    <col min="12047" max="12047" width="13" style="13" bestFit="1" customWidth="1"/>
    <col min="12048" max="12288" width="9.140625" style="13"/>
    <col min="12289" max="12289" width="17.140625" style="13" customWidth="1"/>
    <col min="12290" max="12290" width="14.28515625" style="13" customWidth="1"/>
    <col min="12291" max="12300" width="7.7109375" style="13" customWidth="1"/>
    <col min="12301" max="12301" width="10.28515625" style="13" customWidth="1"/>
    <col min="12302" max="12302" width="9.140625" style="13"/>
    <col min="12303" max="12303" width="13" style="13" bestFit="1" customWidth="1"/>
    <col min="12304" max="12544" width="9.140625" style="13"/>
    <col min="12545" max="12545" width="17.140625" style="13" customWidth="1"/>
    <col min="12546" max="12546" width="14.28515625" style="13" customWidth="1"/>
    <col min="12547" max="12556" width="7.7109375" style="13" customWidth="1"/>
    <col min="12557" max="12557" width="10.28515625" style="13" customWidth="1"/>
    <col min="12558" max="12558" width="9.140625" style="13"/>
    <col min="12559" max="12559" width="13" style="13" bestFit="1" customWidth="1"/>
    <col min="12560" max="12800" width="9.140625" style="13"/>
    <col min="12801" max="12801" width="17.140625" style="13" customWidth="1"/>
    <col min="12802" max="12802" width="14.28515625" style="13" customWidth="1"/>
    <col min="12803" max="12812" width="7.7109375" style="13" customWidth="1"/>
    <col min="12813" max="12813" width="10.28515625" style="13" customWidth="1"/>
    <col min="12814" max="12814" width="9.140625" style="13"/>
    <col min="12815" max="12815" width="13" style="13" bestFit="1" customWidth="1"/>
    <col min="12816" max="13056" width="9.140625" style="13"/>
    <col min="13057" max="13057" width="17.140625" style="13" customWidth="1"/>
    <col min="13058" max="13058" width="14.28515625" style="13" customWidth="1"/>
    <col min="13059" max="13068" width="7.7109375" style="13" customWidth="1"/>
    <col min="13069" max="13069" width="10.28515625" style="13" customWidth="1"/>
    <col min="13070" max="13070" width="9.140625" style="13"/>
    <col min="13071" max="13071" width="13" style="13" bestFit="1" customWidth="1"/>
    <col min="13072" max="13312" width="9.140625" style="13"/>
    <col min="13313" max="13313" width="17.140625" style="13" customWidth="1"/>
    <col min="13314" max="13314" width="14.28515625" style="13" customWidth="1"/>
    <col min="13315" max="13324" width="7.7109375" style="13" customWidth="1"/>
    <col min="13325" max="13325" width="10.28515625" style="13" customWidth="1"/>
    <col min="13326" max="13326" width="9.140625" style="13"/>
    <col min="13327" max="13327" width="13" style="13" bestFit="1" customWidth="1"/>
    <col min="13328" max="13568" width="9.140625" style="13"/>
    <col min="13569" max="13569" width="17.140625" style="13" customWidth="1"/>
    <col min="13570" max="13570" width="14.28515625" style="13" customWidth="1"/>
    <col min="13571" max="13580" width="7.7109375" style="13" customWidth="1"/>
    <col min="13581" max="13581" width="10.28515625" style="13" customWidth="1"/>
    <col min="13582" max="13582" width="9.140625" style="13"/>
    <col min="13583" max="13583" width="13" style="13" bestFit="1" customWidth="1"/>
    <col min="13584" max="13824" width="9.140625" style="13"/>
    <col min="13825" max="13825" width="17.140625" style="13" customWidth="1"/>
    <col min="13826" max="13826" width="14.28515625" style="13" customWidth="1"/>
    <col min="13827" max="13836" width="7.7109375" style="13" customWidth="1"/>
    <col min="13837" max="13837" width="10.28515625" style="13" customWidth="1"/>
    <col min="13838" max="13838" width="9.140625" style="13"/>
    <col min="13839" max="13839" width="13" style="13" bestFit="1" customWidth="1"/>
    <col min="13840" max="14080" width="9.140625" style="13"/>
    <col min="14081" max="14081" width="17.140625" style="13" customWidth="1"/>
    <col min="14082" max="14082" width="14.28515625" style="13" customWidth="1"/>
    <col min="14083" max="14092" width="7.7109375" style="13" customWidth="1"/>
    <col min="14093" max="14093" width="10.28515625" style="13" customWidth="1"/>
    <col min="14094" max="14094" width="9.140625" style="13"/>
    <col min="14095" max="14095" width="13" style="13" bestFit="1" customWidth="1"/>
    <col min="14096" max="14336" width="9.140625" style="13"/>
    <col min="14337" max="14337" width="17.140625" style="13" customWidth="1"/>
    <col min="14338" max="14338" width="14.28515625" style="13" customWidth="1"/>
    <col min="14339" max="14348" width="7.7109375" style="13" customWidth="1"/>
    <col min="14349" max="14349" width="10.28515625" style="13" customWidth="1"/>
    <col min="14350" max="14350" width="9.140625" style="13"/>
    <col min="14351" max="14351" width="13" style="13" bestFit="1" customWidth="1"/>
    <col min="14352" max="14592" width="9.140625" style="13"/>
    <col min="14593" max="14593" width="17.140625" style="13" customWidth="1"/>
    <col min="14594" max="14594" width="14.28515625" style="13" customWidth="1"/>
    <col min="14595" max="14604" width="7.7109375" style="13" customWidth="1"/>
    <col min="14605" max="14605" width="10.28515625" style="13" customWidth="1"/>
    <col min="14606" max="14606" width="9.140625" style="13"/>
    <col min="14607" max="14607" width="13" style="13" bestFit="1" customWidth="1"/>
    <col min="14608" max="14848" width="9.140625" style="13"/>
    <col min="14849" max="14849" width="17.140625" style="13" customWidth="1"/>
    <col min="14850" max="14850" width="14.28515625" style="13" customWidth="1"/>
    <col min="14851" max="14860" width="7.7109375" style="13" customWidth="1"/>
    <col min="14861" max="14861" width="10.28515625" style="13" customWidth="1"/>
    <col min="14862" max="14862" width="9.140625" style="13"/>
    <col min="14863" max="14863" width="13" style="13" bestFit="1" customWidth="1"/>
    <col min="14864" max="15104" width="9.140625" style="13"/>
    <col min="15105" max="15105" width="17.140625" style="13" customWidth="1"/>
    <col min="15106" max="15106" width="14.28515625" style="13" customWidth="1"/>
    <col min="15107" max="15116" width="7.7109375" style="13" customWidth="1"/>
    <col min="15117" max="15117" width="10.28515625" style="13" customWidth="1"/>
    <col min="15118" max="15118" width="9.140625" style="13"/>
    <col min="15119" max="15119" width="13" style="13" bestFit="1" customWidth="1"/>
    <col min="15120" max="15360" width="9.140625" style="13"/>
    <col min="15361" max="15361" width="17.140625" style="13" customWidth="1"/>
    <col min="15362" max="15362" width="14.28515625" style="13" customWidth="1"/>
    <col min="15363" max="15372" width="7.7109375" style="13" customWidth="1"/>
    <col min="15373" max="15373" width="10.28515625" style="13" customWidth="1"/>
    <col min="15374" max="15374" width="9.140625" style="13"/>
    <col min="15375" max="15375" width="13" style="13" bestFit="1" customWidth="1"/>
    <col min="15376" max="15616" width="9.140625" style="13"/>
    <col min="15617" max="15617" width="17.140625" style="13" customWidth="1"/>
    <col min="15618" max="15618" width="14.28515625" style="13" customWidth="1"/>
    <col min="15619" max="15628" width="7.7109375" style="13" customWidth="1"/>
    <col min="15629" max="15629" width="10.28515625" style="13" customWidth="1"/>
    <col min="15630" max="15630" width="9.140625" style="13"/>
    <col min="15631" max="15631" width="13" style="13" bestFit="1" customWidth="1"/>
    <col min="15632" max="15872" width="9.140625" style="13"/>
    <col min="15873" max="15873" width="17.140625" style="13" customWidth="1"/>
    <col min="15874" max="15874" width="14.28515625" style="13" customWidth="1"/>
    <col min="15875" max="15884" width="7.7109375" style="13" customWidth="1"/>
    <col min="15885" max="15885" width="10.28515625" style="13" customWidth="1"/>
    <col min="15886" max="15886" width="9.140625" style="13"/>
    <col min="15887" max="15887" width="13" style="13" bestFit="1" customWidth="1"/>
    <col min="15888" max="16128" width="9.140625" style="13"/>
    <col min="16129" max="16129" width="17.140625" style="13" customWidth="1"/>
    <col min="16130" max="16130" width="14.28515625" style="13" customWidth="1"/>
    <col min="16131" max="16140" width="7.7109375" style="13" customWidth="1"/>
    <col min="16141" max="16141" width="10.28515625" style="13" customWidth="1"/>
    <col min="16142" max="16142" width="9.140625" style="13"/>
    <col min="16143" max="16143" width="13" style="13" bestFit="1" customWidth="1"/>
    <col min="16144" max="16384" width="9.140625" style="13"/>
  </cols>
  <sheetData>
    <row r="35" spans="1:13" ht="15" thickBot="1">
      <c r="A35" s="757" t="s">
        <v>172</v>
      </c>
      <c r="B35" s="757"/>
      <c r="C35" s="757"/>
      <c r="D35" s="757"/>
      <c r="E35" s="757"/>
      <c r="F35" s="757"/>
      <c r="G35" s="757"/>
      <c r="H35" s="757"/>
      <c r="I35" s="757"/>
      <c r="J35" s="757"/>
      <c r="K35" s="757"/>
      <c r="L35" s="757"/>
      <c r="M35" s="757"/>
    </row>
    <row r="36" spans="1:13" ht="12.75" customHeight="1">
      <c r="A36" s="758" t="s">
        <v>166</v>
      </c>
      <c r="B36" s="759"/>
      <c r="C36" s="762">
        <v>2008</v>
      </c>
      <c r="D36" s="762">
        <v>2009</v>
      </c>
      <c r="E36" s="762">
        <v>2010</v>
      </c>
      <c r="F36" s="762">
        <v>2011</v>
      </c>
      <c r="G36" s="764">
        <v>2012</v>
      </c>
      <c r="H36" s="764"/>
      <c r="I36" s="764"/>
      <c r="J36" s="764"/>
      <c r="K36" s="764"/>
      <c r="L36" s="764"/>
      <c r="M36" s="765" t="s">
        <v>411</v>
      </c>
    </row>
    <row r="37" spans="1:13">
      <c r="A37" s="760"/>
      <c r="B37" s="761"/>
      <c r="C37" s="763"/>
      <c r="D37" s="763"/>
      <c r="E37" s="763"/>
      <c r="F37" s="763"/>
      <c r="G37" s="133" t="s">
        <v>4</v>
      </c>
      <c r="H37" s="133" t="s">
        <v>5</v>
      </c>
      <c r="I37" s="133" t="s">
        <v>13</v>
      </c>
      <c r="J37" s="133" t="s">
        <v>6</v>
      </c>
      <c r="K37" s="133" t="s">
        <v>15</v>
      </c>
      <c r="L37" s="133" t="s">
        <v>16</v>
      </c>
      <c r="M37" s="766"/>
    </row>
    <row r="38" spans="1:13" ht="12.75" customHeight="1">
      <c r="A38" s="770" t="s">
        <v>214</v>
      </c>
      <c r="B38" s="771"/>
      <c r="C38" s="776">
        <v>111.8</v>
      </c>
      <c r="D38" s="776">
        <v>107.7</v>
      </c>
      <c r="E38" s="776">
        <v>107.9</v>
      </c>
      <c r="F38" s="779">
        <v>106.1</v>
      </c>
      <c r="G38" s="149">
        <v>100.3</v>
      </c>
      <c r="H38" s="149"/>
      <c r="I38" s="149"/>
      <c r="J38" s="149"/>
      <c r="K38" s="149"/>
      <c r="L38" s="149"/>
      <c r="M38" s="782">
        <v>100.3</v>
      </c>
    </row>
    <row r="39" spans="1:13" ht="12.75" customHeight="1">
      <c r="A39" s="772"/>
      <c r="B39" s="773"/>
      <c r="C39" s="777"/>
      <c r="D39" s="777"/>
      <c r="E39" s="777"/>
      <c r="F39" s="780"/>
      <c r="G39" s="134" t="s">
        <v>146</v>
      </c>
      <c r="H39" s="134" t="s">
        <v>158</v>
      </c>
      <c r="I39" s="134" t="s">
        <v>159</v>
      </c>
      <c r="J39" s="134" t="s">
        <v>160</v>
      </c>
      <c r="K39" s="134" t="s">
        <v>161</v>
      </c>
      <c r="L39" s="134" t="s">
        <v>162</v>
      </c>
      <c r="M39" s="782"/>
    </row>
    <row r="40" spans="1:13" ht="12.75" customHeight="1" thickBot="1">
      <c r="A40" s="774"/>
      <c r="B40" s="775"/>
      <c r="C40" s="778"/>
      <c r="D40" s="778"/>
      <c r="E40" s="778"/>
      <c r="F40" s="781"/>
      <c r="G40" s="175"/>
      <c r="H40" s="175"/>
      <c r="I40" s="175"/>
      <c r="J40" s="175"/>
      <c r="K40" s="175"/>
      <c r="L40" s="175"/>
      <c r="M40" s="783"/>
    </row>
    <row r="41" spans="1:13" ht="12.75" customHeight="1">
      <c r="A41" s="784" t="s">
        <v>167</v>
      </c>
      <c r="B41" s="785"/>
      <c r="C41" s="790">
        <v>110.6</v>
      </c>
      <c r="D41" s="790">
        <v>107.4</v>
      </c>
      <c r="E41" s="790">
        <v>107.5</v>
      </c>
      <c r="F41" s="767">
        <v>105.9</v>
      </c>
      <c r="G41" s="134" t="s">
        <v>4</v>
      </c>
      <c r="H41" s="134" t="s">
        <v>5</v>
      </c>
      <c r="I41" s="134" t="s">
        <v>13</v>
      </c>
      <c r="J41" s="134" t="s">
        <v>6</v>
      </c>
      <c r="K41" s="134" t="s">
        <v>15</v>
      </c>
      <c r="L41" s="134" t="s">
        <v>16</v>
      </c>
      <c r="M41" s="767">
        <v>100.4</v>
      </c>
    </row>
    <row r="42" spans="1:13" ht="12.75" customHeight="1">
      <c r="A42" s="786"/>
      <c r="B42" s="787"/>
      <c r="C42" s="777"/>
      <c r="D42" s="777"/>
      <c r="E42" s="777"/>
      <c r="F42" s="768"/>
      <c r="G42" s="149">
        <v>100.4</v>
      </c>
      <c r="H42" s="149"/>
      <c r="I42" s="149"/>
      <c r="J42" s="149"/>
      <c r="K42" s="149"/>
      <c r="L42" s="149"/>
      <c r="M42" s="768"/>
    </row>
    <row r="43" spans="1:13" ht="12.75" customHeight="1">
      <c r="A43" s="786"/>
      <c r="B43" s="787"/>
      <c r="C43" s="777"/>
      <c r="D43" s="777"/>
      <c r="E43" s="777"/>
      <c r="F43" s="768"/>
      <c r="G43" s="134" t="s">
        <v>146</v>
      </c>
      <c r="H43" s="134" t="s">
        <v>158</v>
      </c>
      <c r="I43" s="134" t="s">
        <v>159</v>
      </c>
      <c r="J43" s="134" t="s">
        <v>160</v>
      </c>
      <c r="K43" s="134" t="s">
        <v>161</v>
      </c>
      <c r="L43" s="134" t="s">
        <v>162</v>
      </c>
      <c r="M43" s="768"/>
    </row>
    <row r="44" spans="1:13" ht="12.75" customHeight="1" thickBot="1">
      <c r="A44" s="788"/>
      <c r="B44" s="789"/>
      <c r="C44" s="778"/>
      <c r="D44" s="778"/>
      <c r="E44" s="778"/>
      <c r="F44" s="769"/>
      <c r="G44" s="148"/>
      <c r="H44" s="148"/>
      <c r="I44" s="148"/>
      <c r="J44" s="148"/>
      <c r="K44" s="148"/>
      <c r="L44" s="148"/>
      <c r="M44" s="769"/>
    </row>
    <row r="45" spans="1:13" ht="12.75" customHeight="1">
      <c r="A45" s="784" t="s">
        <v>165</v>
      </c>
      <c r="B45" s="785"/>
      <c r="C45" s="790">
        <v>115.6</v>
      </c>
      <c r="D45" s="790">
        <v>108.6</v>
      </c>
      <c r="E45" s="790">
        <v>109.1</v>
      </c>
      <c r="F45" s="767">
        <v>106.6</v>
      </c>
      <c r="G45" s="135" t="s">
        <v>4</v>
      </c>
      <c r="H45" s="135" t="s">
        <v>5</v>
      </c>
      <c r="I45" s="135" t="s">
        <v>13</v>
      </c>
      <c r="J45" s="135" t="s">
        <v>6</v>
      </c>
      <c r="K45" s="135" t="s">
        <v>15</v>
      </c>
      <c r="L45" s="135" t="s">
        <v>16</v>
      </c>
      <c r="M45" s="767">
        <v>100.1</v>
      </c>
    </row>
    <row r="46" spans="1:13" ht="12.75" customHeight="1">
      <c r="A46" s="786"/>
      <c r="B46" s="787"/>
      <c r="C46" s="777"/>
      <c r="D46" s="777"/>
      <c r="E46" s="777"/>
      <c r="F46" s="768"/>
      <c r="G46" s="149">
        <v>100.1</v>
      </c>
      <c r="H46" s="149"/>
      <c r="I46" s="149"/>
      <c r="J46" s="149"/>
      <c r="K46" s="149"/>
      <c r="L46" s="149"/>
      <c r="M46" s="768"/>
    </row>
    <row r="47" spans="1:13" ht="12.75" customHeight="1">
      <c r="A47" s="786"/>
      <c r="B47" s="787"/>
      <c r="C47" s="777"/>
      <c r="D47" s="777"/>
      <c r="E47" s="777"/>
      <c r="F47" s="768"/>
      <c r="G47" s="134" t="s">
        <v>146</v>
      </c>
      <c r="H47" s="134" t="s">
        <v>158</v>
      </c>
      <c r="I47" s="134" t="s">
        <v>159</v>
      </c>
      <c r="J47" s="134" t="s">
        <v>160</v>
      </c>
      <c r="K47" s="134" t="s">
        <v>161</v>
      </c>
      <c r="L47" s="134" t="s">
        <v>162</v>
      </c>
      <c r="M47" s="768"/>
    </row>
    <row r="48" spans="1:13" ht="12.75" customHeight="1" thickBot="1">
      <c r="A48" s="788"/>
      <c r="B48" s="789"/>
      <c r="C48" s="778"/>
      <c r="D48" s="778"/>
      <c r="E48" s="778"/>
      <c r="F48" s="769"/>
      <c r="G48" s="148"/>
      <c r="H48" s="148"/>
      <c r="I48" s="148"/>
      <c r="J48" s="148"/>
      <c r="K48" s="148"/>
      <c r="L48" s="136"/>
      <c r="M48" s="799"/>
    </row>
    <row r="49" spans="1:13" ht="3.75" customHeight="1"/>
    <row r="50" spans="1:13" ht="15" thickBot="1">
      <c r="A50" s="757" t="s">
        <v>412</v>
      </c>
      <c r="B50" s="757"/>
      <c r="C50" s="757"/>
      <c r="D50" s="757"/>
      <c r="E50" s="757"/>
      <c r="F50" s="757"/>
      <c r="G50" s="757"/>
      <c r="H50" s="757"/>
      <c r="I50" s="757"/>
      <c r="J50" s="757"/>
      <c r="K50" s="757"/>
      <c r="L50" s="757"/>
      <c r="M50" s="757"/>
    </row>
    <row r="51" spans="1:13" ht="13.5" customHeight="1" thickBot="1">
      <c r="A51" s="800" t="s">
        <v>166</v>
      </c>
      <c r="B51" s="801"/>
      <c r="C51" s="802" t="s">
        <v>225</v>
      </c>
      <c r="D51" s="803"/>
      <c r="E51" s="803"/>
      <c r="F51" s="804"/>
      <c r="G51" s="802" t="s">
        <v>364</v>
      </c>
      <c r="H51" s="803"/>
      <c r="I51" s="803"/>
      <c r="J51" s="804"/>
      <c r="K51" s="802" t="s">
        <v>413</v>
      </c>
      <c r="L51" s="803"/>
      <c r="M51" s="805"/>
    </row>
    <row r="52" spans="1:13">
      <c r="A52" s="791" t="s">
        <v>168</v>
      </c>
      <c r="B52" s="792"/>
      <c r="C52" s="793">
        <v>107</v>
      </c>
      <c r="D52" s="794"/>
      <c r="E52" s="794"/>
      <c r="F52" s="795"/>
      <c r="G52" s="793">
        <v>108.4</v>
      </c>
      <c r="H52" s="794"/>
      <c r="I52" s="794"/>
      <c r="J52" s="795"/>
      <c r="K52" s="796">
        <v>104.4</v>
      </c>
      <c r="L52" s="797"/>
      <c r="M52" s="798"/>
    </row>
    <row r="53" spans="1:13">
      <c r="A53" s="806" t="s">
        <v>167</v>
      </c>
      <c r="B53" s="807"/>
      <c r="C53" s="808">
        <v>107.4</v>
      </c>
      <c r="D53" s="809"/>
      <c r="E53" s="809"/>
      <c r="F53" s="810"/>
      <c r="G53" s="808">
        <v>108.3</v>
      </c>
      <c r="H53" s="809"/>
      <c r="I53" s="809"/>
      <c r="J53" s="810"/>
      <c r="K53" s="811">
        <v>104.8</v>
      </c>
      <c r="L53" s="812"/>
      <c r="M53" s="813"/>
    </row>
    <row r="54" spans="1:13" ht="13.5" thickBot="1">
      <c r="A54" s="814" t="s">
        <v>165</v>
      </c>
      <c r="B54" s="815"/>
      <c r="C54" s="816">
        <v>105.6</v>
      </c>
      <c r="D54" s="817"/>
      <c r="E54" s="817"/>
      <c r="F54" s="818"/>
      <c r="G54" s="816">
        <v>108.5</v>
      </c>
      <c r="H54" s="817"/>
      <c r="I54" s="817"/>
      <c r="J54" s="818"/>
      <c r="K54" s="819">
        <v>103.4</v>
      </c>
      <c r="L54" s="820"/>
      <c r="M54" s="821"/>
    </row>
    <row r="55" spans="1:13" ht="15" thickBot="1">
      <c r="A55" s="822" t="s">
        <v>365</v>
      </c>
      <c r="B55" s="822"/>
      <c r="C55" s="822"/>
      <c r="D55" s="822"/>
      <c r="E55" s="822"/>
      <c r="F55" s="822"/>
      <c r="G55" s="822"/>
      <c r="H55" s="822"/>
      <c r="I55" s="822"/>
      <c r="J55" s="822"/>
      <c r="K55" s="822"/>
      <c r="L55" s="822"/>
      <c r="M55" s="822"/>
    </row>
    <row r="56" spans="1:13">
      <c r="A56" s="758" t="s">
        <v>166</v>
      </c>
      <c r="B56" s="759"/>
      <c r="C56" s="762">
        <v>2008</v>
      </c>
      <c r="D56" s="762">
        <v>2009</v>
      </c>
      <c r="E56" s="762">
        <v>2010</v>
      </c>
      <c r="F56" s="823">
        <v>2011</v>
      </c>
      <c r="G56" s="825">
        <v>2012</v>
      </c>
      <c r="H56" s="764"/>
      <c r="I56" s="764"/>
      <c r="J56" s="764"/>
      <c r="K56" s="764"/>
      <c r="L56" s="764"/>
      <c r="M56" s="765" t="s">
        <v>411</v>
      </c>
    </row>
    <row r="57" spans="1:13">
      <c r="A57" s="760"/>
      <c r="B57" s="761"/>
      <c r="C57" s="763"/>
      <c r="D57" s="763"/>
      <c r="E57" s="763"/>
      <c r="F57" s="824"/>
      <c r="G57" s="586" t="s">
        <v>4</v>
      </c>
      <c r="H57" s="133" t="s">
        <v>5</v>
      </c>
      <c r="I57" s="133" t="s">
        <v>13</v>
      </c>
      <c r="J57" s="133" t="s">
        <v>6</v>
      </c>
      <c r="K57" s="133" t="s">
        <v>15</v>
      </c>
      <c r="L57" s="133" t="s">
        <v>16</v>
      </c>
      <c r="M57" s="766"/>
    </row>
    <row r="58" spans="1:13">
      <c r="A58" s="770" t="s">
        <v>214</v>
      </c>
      <c r="B58" s="771"/>
      <c r="C58" s="776">
        <v>113.3</v>
      </c>
      <c r="D58" s="776">
        <v>108.8</v>
      </c>
      <c r="E58" s="776">
        <v>108.8</v>
      </c>
      <c r="F58" s="828">
        <v>106.1</v>
      </c>
      <c r="G58" s="605">
        <v>100.5</v>
      </c>
      <c r="H58" s="149"/>
      <c r="I58" s="149"/>
      <c r="J58" s="149"/>
      <c r="K58" s="149"/>
      <c r="L58" s="149"/>
      <c r="M58" s="782">
        <v>100.5</v>
      </c>
    </row>
    <row r="59" spans="1:13">
      <c r="A59" s="772"/>
      <c r="B59" s="773"/>
      <c r="C59" s="777"/>
      <c r="D59" s="777"/>
      <c r="E59" s="777"/>
      <c r="F59" s="829"/>
      <c r="G59" s="584" t="s">
        <v>146</v>
      </c>
      <c r="H59" s="134" t="s">
        <v>158</v>
      </c>
      <c r="I59" s="134" t="s">
        <v>159</v>
      </c>
      <c r="J59" s="134" t="s">
        <v>160</v>
      </c>
      <c r="K59" s="134" t="s">
        <v>161</v>
      </c>
      <c r="L59" s="134" t="s">
        <v>162</v>
      </c>
      <c r="M59" s="782"/>
    </row>
    <row r="60" spans="1:13" ht="13.5" thickBot="1">
      <c r="A60" s="774"/>
      <c r="B60" s="775"/>
      <c r="C60" s="778"/>
      <c r="D60" s="778"/>
      <c r="E60" s="778"/>
      <c r="F60" s="830"/>
      <c r="G60" s="585"/>
      <c r="H60" s="583"/>
      <c r="I60" s="583"/>
      <c r="J60" s="583"/>
      <c r="K60" s="583"/>
      <c r="L60" s="583"/>
      <c r="M60" s="783"/>
    </row>
    <row r="61" spans="1:13" ht="2.25" customHeight="1"/>
    <row r="62" spans="1:13" ht="15" thickBot="1">
      <c r="A62" s="757" t="s">
        <v>486</v>
      </c>
      <c r="B62" s="757"/>
      <c r="C62" s="757"/>
      <c r="D62" s="757"/>
      <c r="E62" s="757"/>
      <c r="F62" s="757"/>
      <c r="G62" s="757"/>
      <c r="H62" s="757"/>
      <c r="I62" s="757"/>
      <c r="J62" s="757"/>
      <c r="K62" s="566"/>
      <c r="L62" s="566"/>
      <c r="M62" s="566"/>
    </row>
    <row r="63" spans="1:13" ht="13.5" customHeight="1" thickBot="1">
      <c r="A63" s="800" t="s">
        <v>166</v>
      </c>
      <c r="B63" s="801"/>
      <c r="C63" s="802" t="s">
        <v>364</v>
      </c>
      <c r="D63" s="803"/>
      <c r="E63" s="803"/>
      <c r="F63" s="804"/>
      <c r="G63" s="802" t="s">
        <v>413</v>
      </c>
      <c r="H63" s="803"/>
      <c r="I63" s="803"/>
      <c r="J63" s="805"/>
      <c r="K63" s="831"/>
      <c r="L63" s="831"/>
      <c r="M63" s="831"/>
    </row>
    <row r="64" spans="1:13">
      <c r="A64" s="791" t="s">
        <v>168</v>
      </c>
      <c r="B64" s="792"/>
      <c r="C64" s="793">
        <v>109.6</v>
      </c>
      <c r="D64" s="794"/>
      <c r="E64" s="794"/>
      <c r="F64" s="795"/>
      <c r="G64" s="793">
        <v>104.2</v>
      </c>
      <c r="H64" s="794"/>
      <c r="I64" s="794"/>
      <c r="J64" s="826"/>
      <c r="K64" s="827"/>
      <c r="L64" s="827"/>
      <c r="M64" s="827"/>
    </row>
    <row r="65" spans="1:13">
      <c r="A65" s="806" t="s">
        <v>167</v>
      </c>
      <c r="B65" s="807"/>
      <c r="C65" s="808">
        <v>110.1</v>
      </c>
      <c r="D65" s="809"/>
      <c r="E65" s="809"/>
      <c r="F65" s="810"/>
      <c r="G65" s="808">
        <v>104</v>
      </c>
      <c r="H65" s="809"/>
      <c r="I65" s="809"/>
      <c r="J65" s="832"/>
      <c r="K65" s="833"/>
      <c r="L65" s="833"/>
      <c r="M65" s="833"/>
    </row>
    <row r="66" spans="1:13" ht="13.5" thickBot="1">
      <c r="A66" s="814" t="s">
        <v>165</v>
      </c>
      <c r="B66" s="815"/>
      <c r="C66" s="816">
        <v>108.2</v>
      </c>
      <c r="D66" s="817"/>
      <c r="E66" s="817"/>
      <c r="F66" s="818"/>
      <c r="G66" s="816">
        <v>104.7</v>
      </c>
      <c r="H66" s="817"/>
      <c r="I66" s="817"/>
      <c r="J66" s="834"/>
      <c r="K66" s="833"/>
      <c r="L66" s="833"/>
      <c r="M66" s="833"/>
    </row>
  </sheetData>
  <mergeCells count="74">
    <mergeCell ref="A65:B65"/>
    <mergeCell ref="C65:F65"/>
    <mergeCell ref="G65:J65"/>
    <mergeCell ref="K65:M65"/>
    <mergeCell ref="A66:B66"/>
    <mergeCell ref="C66:F66"/>
    <mergeCell ref="G66:J66"/>
    <mergeCell ref="K66:M66"/>
    <mergeCell ref="A64:B64"/>
    <mergeCell ref="C64:F64"/>
    <mergeCell ref="G64:J64"/>
    <mergeCell ref="K64:M64"/>
    <mergeCell ref="A58:B60"/>
    <mergeCell ref="C58:C60"/>
    <mergeCell ref="D58:D60"/>
    <mergeCell ref="E58:E60"/>
    <mergeCell ref="F58:F60"/>
    <mergeCell ref="M58:M60"/>
    <mergeCell ref="A62:J62"/>
    <mergeCell ref="A63:B63"/>
    <mergeCell ref="C63:F63"/>
    <mergeCell ref="G63:J63"/>
    <mergeCell ref="K63:M63"/>
    <mergeCell ref="A55:M55"/>
    <mergeCell ref="A56:B57"/>
    <mergeCell ref="C56:C57"/>
    <mergeCell ref="D56:D57"/>
    <mergeCell ref="E56:E57"/>
    <mergeCell ref="F56:F57"/>
    <mergeCell ref="G56:L56"/>
    <mergeCell ref="M56:M57"/>
    <mergeCell ref="A53:B53"/>
    <mergeCell ref="C53:F53"/>
    <mergeCell ref="G53:J53"/>
    <mergeCell ref="K53:M53"/>
    <mergeCell ref="A54:B54"/>
    <mergeCell ref="C54:F54"/>
    <mergeCell ref="G54:J54"/>
    <mergeCell ref="K54:M54"/>
    <mergeCell ref="A52:B52"/>
    <mergeCell ref="C52:F52"/>
    <mergeCell ref="G52:J52"/>
    <mergeCell ref="K52:M52"/>
    <mergeCell ref="A45:B48"/>
    <mergeCell ref="C45:C48"/>
    <mergeCell ref="D45:D48"/>
    <mergeCell ref="E45:E48"/>
    <mergeCell ref="F45:F48"/>
    <mergeCell ref="M45:M48"/>
    <mergeCell ref="A50:M50"/>
    <mergeCell ref="A51:B51"/>
    <mergeCell ref="C51:F51"/>
    <mergeCell ref="G51:J51"/>
    <mergeCell ref="K51:M51"/>
    <mergeCell ref="M41:M44"/>
    <mergeCell ref="A38:B40"/>
    <mergeCell ref="C38:C40"/>
    <mergeCell ref="D38:D40"/>
    <mergeCell ref="E38:E40"/>
    <mergeCell ref="F38:F40"/>
    <mergeCell ref="M38:M40"/>
    <mergeCell ref="A41:B44"/>
    <mergeCell ref="C41:C44"/>
    <mergeCell ref="D41:D44"/>
    <mergeCell ref="E41:E44"/>
    <mergeCell ref="F41:F44"/>
    <mergeCell ref="A35:M35"/>
    <mergeCell ref="A36:B37"/>
    <mergeCell ref="C36:C37"/>
    <mergeCell ref="D36:D37"/>
    <mergeCell ref="E36:E37"/>
    <mergeCell ref="F36:F37"/>
    <mergeCell ref="G36:L36"/>
    <mergeCell ref="M36:M37"/>
  </mergeCells>
  <pageMargins left="0.86614173228346458" right="0.47244094488188981" top="2.57" bottom="0.39370078740157483" header="0.51181102362204722" footer="0.27559055118110237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U33"/>
  <sheetViews>
    <sheetView zoomScale="90" zoomScaleNormal="90" workbookViewId="0">
      <selection activeCell="AM19" sqref="AM19"/>
    </sheetView>
  </sheetViews>
  <sheetFormatPr defaultColWidth="4.5703125" defaultRowHeight="15.75"/>
  <cols>
    <col min="1" max="1" width="3.7109375" style="16" customWidth="1"/>
    <col min="2" max="2" width="3.85546875" style="19" customWidth="1"/>
    <col min="3" max="3" width="5.42578125" style="19" customWidth="1"/>
    <col min="4" max="4" width="4.28515625" style="19" customWidth="1"/>
    <col min="5" max="8" width="4.7109375" style="16" customWidth="1"/>
    <col min="9" max="9" width="4.85546875" style="16" customWidth="1"/>
    <col min="10" max="11" width="4.28515625" style="16" customWidth="1"/>
    <col min="12" max="12" width="5.42578125" style="16" customWidth="1"/>
    <col min="13" max="13" width="6.140625" style="16" customWidth="1"/>
    <col min="14" max="14" width="5.28515625" style="16" customWidth="1"/>
    <col min="15" max="15" width="6" style="16" customWidth="1"/>
    <col min="16" max="16" width="4.85546875" style="16" customWidth="1"/>
    <col min="17" max="17" width="5.140625" style="16" customWidth="1"/>
    <col min="18" max="18" width="4.42578125" style="16" customWidth="1"/>
    <col min="19" max="19" width="5.7109375" style="16" customWidth="1"/>
    <col min="20" max="20" width="5" style="16" customWidth="1"/>
    <col min="21" max="21" width="3.5703125" style="16" customWidth="1"/>
    <col min="22" max="228" width="4.28515625" style="16" customWidth="1"/>
    <col min="229" max="16384" width="4.5703125" style="16"/>
  </cols>
  <sheetData>
    <row r="1" spans="1:47" ht="15" customHeight="1">
      <c r="A1" s="854" t="s">
        <v>414</v>
      </c>
      <c r="B1" s="854"/>
      <c r="C1" s="854"/>
      <c r="D1" s="854"/>
      <c r="E1" s="854"/>
      <c r="F1" s="854"/>
      <c r="G1" s="854"/>
      <c r="H1" s="854"/>
      <c r="I1" s="854"/>
      <c r="J1" s="854"/>
      <c r="K1" s="854"/>
      <c r="L1" s="854"/>
      <c r="M1" s="854"/>
      <c r="N1" s="854"/>
      <c r="O1" s="854"/>
      <c r="P1" s="854"/>
      <c r="Q1" s="854"/>
      <c r="R1" s="854"/>
      <c r="S1" s="854"/>
      <c r="T1" s="854"/>
      <c r="U1" s="854"/>
    </row>
    <row r="2" spans="1:47" ht="12.75" customHeight="1" thickBot="1">
      <c r="A2" s="85"/>
      <c r="B2" s="85"/>
      <c r="C2" s="85"/>
      <c r="D2" s="85"/>
      <c r="E2" s="85"/>
      <c r="S2" s="907" t="s">
        <v>154</v>
      </c>
      <c r="T2" s="907"/>
      <c r="U2" s="907"/>
    </row>
    <row r="3" spans="1:47" ht="30.75" customHeight="1" thickBot="1">
      <c r="A3" s="908" t="s">
        <v>17</v>
      </c>
      <c r="B3" s="909"/>
      <c r="C3" s="909"/>
      <c r="D3" s="909"/>
      <c r="E3" s="910"/>
      <c r="F3" s="911" t="s">
        <v>130</v>
      </c>
      <c r="G3" s="912"/>
      <c r="H3" s="911" t="s">
        <v>58</v>
      </c>
      <c r="I3" s="912"/>
      <c r="J3" s="911" t="s">
        <v>59</v>
      </c>
      <c r="K3" s="912"/>
      <c r="L3" s="915" t="s">
        <v>19</v>
      </c>
      <c r="M3" s="916"/>
      <c r="N3" s="915" t="s">
        <v>68</v>
      </c>
      <c r="O3" s="916"/>
      <c r="P3" s="911" t="s">
        <v>18</v>
      </c>
      <c r="Q3" s="912"/>
      <c r="R3" s="911" t="s">
        <v>20</v>
      </c>
      <c r="S3" s="912"/>
      <c r="T3" s="911" t="s">
        <v>21</v>
      </c>
      <c r="U3" s="912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</row>
    <row r="4" spans="1:47" ht="31.5" customHeight="1">
      <c r="A4" s="722" t="s">
        <v>151</v>
      </c>
      <c r="B4" s="923"/>
      <c r="C4" s="923"/>
      <c r="D4" s="923"/>
      <c r="E4" s="924"/>
      <c r="F4" s="925" t="s">
        <v>22</v>
      </c>
      <c r="G4" s="926"/>
      <c r="H4" s="913">
        <v>22</v>
      </c>
      <c r="I4" s="914"/>
      <c r="J4" s="913">
        <v>17</v>
      </c>
      <c r="K4" s="914"/>
      <c r="L4" s="913">
        <v>13</v>
      </c>
      <c r="M4" s="914"/>
      <c r="N4" s="917">
        <v>13.27</v>
      </c>
      <c r="O4" s="918"/>
      <c r="P4" s="913">
        <v>25</v>
      </c>
      <c r="Q4" s="914"/>
      <c r="R4" s="913">
        <v>15</v>
      </c>
      <c r="S4" s="914"/>
      <c r="T4" s="913">
        <v>16.5</v>
      </c>
      <c r="U4" s="914"/>
    </row>
    <row r="5" spans="1:47" ht="32.25" customHeight="1">
      <c r="A5" s="723" t="s">
        <v>23</v>
      </c>
      <c r="B5" s="899"/>
      <c r="C5" s="899"/>
      <c r="D5" s="899"/>
      <c r="E5" s="900"/>
      <c r="F5" s="901" t="s">
        <v>24</v>
      </c>
      <c r="G5" s="902"/>
      <c r="H5" s="903">
        <v>440.6</v>
      </c>
      <c r="I5" s="904"/>
      <c r="J5" s="897">
        <v>327.35000000000002</v>
      </c>
      <c r="K5" s="898"/>
      <c r="L5" s="903">
        <v>178.4</v>
      </c>
      <c r="M5" s="904"/>
      <c r="N5" s="897">
        <v>243.77</v>
      </c>
      <c r="O5" s="898"/>
      <c r="P5" s="897">
        <v>356.1</v>
      </c>
      <c r="Q5" s="898"/>
      <c r="R5" s="897">
        <v>227.2</v>
      </c>
      <c r="S5" s="898"/>
      <c r="T5" s="897">
        <v>426.8</v>
      </c>
      <c r="U5" s="898"/>
    </row>
    <row r="6" spans="1:47" ht="30.75" customHeight="1">
      <c r="A6" s="919" t="s">
        <v>25</v>
      </c>
      <c r="B6" s="920"/>
      <c r="C6" s="920"/>
      <c r="D6" s="920"/>
      <c r="E6" s="921"/>
      <c r="F6" s="901" t="s">
        <v>155</v>
      </c>
      <c r="G6" s="902"/>
      <c r="H6" s="903">
        <v>29.4</v>
      </c>
      <c r="I6" s="904"/>
      <c r="J6" s="897">
        <v>31.1</v>
      </c>
      <c r="K6" s="898"/>
      <c r="L6" s="903">
        <v>22.6</v>
      </c>
      <c r="M6" s="904"/>
      <c r="N6" s="905">
        <v>24.73</v>
      </c>
      <c r="O6" s="906"/>
      <c r="P6" s="903">
        <v>21.2</v>
      </c>
      <c r="Q6" s="904"/>
      <c r="R6" s="903">
        <v>46.4</v>
      </c>
      <c r="S6" s="904"/>
      <c r="T6" s="897">
        <v>35.6</v>
      </c>
      <c r="U6" s="898"/>
    </row>
    <row r="7" spans="1:47" ht="30.75" customHeight="1">
      <c r="A7" s="723" t="s">
        <v>26</v>
      </c>
      <c r="B7" s="899"/>
      <c r="C7" s="899"/>
      <c r="D7" s="899"/>
      <c r="E7" s="900"/>
      <c r="F7" s="901" t="s">
        <v>24</v>
      </c>
      <c r="G7" s="902"/>
      <c r="H7" s="903">
        <v>215.7</v>
      </c>
      <c r="I7" s="904"/>
      <c r="J7" s="897">
        <v>256.98</v>
      </c>
      <c r="K7" s="898"/>
      <c r="L7" s="903">
        <v>316.10000000000002</v>
      </c>
      <c r="M7" s="904"/>
      <c r="N7" s="905">
        <v>276.82</v>
      </c>
      <c r="O7" s="906"/>
      <c r="P7" s="897">
        <v>500.4</v>
      </c>
      <c r="Q7" s="898"/>
      <c r="R7" s="897">
        <v>500.7</v>
      </c>
      <c r="S7" s="898"/>
      <c r="T7" s="897">
        <v>518.70000000000005</v>
      </c>
      <c r="U7" s="898"/>
    </row>
    <row r="8" spans="1:47" ht="30.75" customHeight="1" thickBot="1">
      <c r="A8" s="724" t="s">
        <v>150</v>
      </c>
      <c r="B8" s="891"/>
      <c r="C8" s="891"/>
      <c r="D8" s="891"/>
      <c r="E8" s="892"/>
      <c r="F8" s="893" t="s">
        <v>27</v>
      </c>
      <c r="G8" s="894"/>
      <c r="H8" s="875">
        <v>116</v>
      </c>
      <c r="I8" s="876"/>
      <c r="J8" s="875">
        <v>106</v>
      </c>
      <c r="K8" s="876"/>
      <c r="L8" s="875">
        <v>126.9</v>
      </c>
      <c r="M8" s="876"/>
      <c r="N8" s="895">
        <v>106.75</v>
      </c>
      <c r="O8" s="896"/>
      <c r="P8" s="889">
        <v>311.60000000000002</v>
      </c>
      <c r="Q8" s="890"/>
      <c r="R8" s="875">
        <v>159.80000000000001</v>
      </c>
      <c r="S8" s="876"/>
      <c r="T8" s="875">
        <v>155.5</v>
      </c>
      <c r="U8" s="876"/>
    </row>
    <row r="9" spans="1:47" ht="15.75" customHeight="1">
      <c r="A9" s="85"/>
      <c r="B9" s="85"/>
      <c r="C9" s="85"/>
      <c r="D9" s="85"/>
      <c r="E9" s="85"/>
    </row>
    <row r="10" spans="1:47" ht="15" customHeight="1" thickBot="1">
      <c r="A10" s="854" t="s">
        <v>2</v>
      </c>
      <c r="B10" s="877"/>
      <c r="C10" s="877"/>
      <c r="D10" s="877"/>
      <c r="E10" s="877"/>
      <c r="F10" s="877"/>
      <c r="G10" s="877"/>
      <c r="H10" s="877"/>
      <c r="I10" s="877"/>
      <c r="J10" s="877"/>
      <c r="K10" s="877"/>
      <c r="L10" s="877"/>
      <c r="M10" s="877"/>
      <c r="N10" s="877"/>
      <c r="O10" s="877"/>
      <c r="P10" s="877"/>
      <c r="Q10" s="877"/>
      <c r="R10" s="877"/>
      <c r="S10" s="877"/>
    </row>
    <row r="11" spans="1:47" ht="15" customHeight="1" thickBot="1">
      <c r="A11" s="878"/>
      <c r="B11" s="879"/>
      <c r="C11" s="880"/>
      <c r="D11" s="881" t="s">
        <v>415</v>
      </c>
      <c r="E11" s="882"/>
      <c r="F11" s="882"/>
      <c r="G11" s="883"/>
      <c r="H11" s="884" t="s">
        <v>416</v>
      </c>
      <c r="I11" s="882"/>
      <c r="J11" s="882"/>
      <c r="K11" s="885"/>
      <c r="L11" s="886" t="s">
        <v>417</v>
      </c>
      <c r="M11" s="887"/>
      <c r="N11" s="887"/>
      <c r="O11" s="888"/>
      <c r="P11" s="881" t="s">
        <v>418</v>
      </c>
      <c r="Q11" s="882"/>
      <c r="R11" s="882"/>
      <c r="S11" s="883"/>
    </row>
    <row r="12" spans="1:47" ht="15" customHeight="1">
      <c r="A12" s="927" t="s">
        <v>29</v>
      </c>
      <c r="B12" s="928"/>
      <c r="C12" s="929"/>
      <c r="D12" s="930" t="s">
        <v>402</v>
      </c>
      <c r="E12" s="931"/>
      <c r="F12" s="931"/>
      <c r="G12" s="932"/>
      <c r="H12" s="933" t="s">
        <v>361</v>
      </c>
      <c r="I12" s="934"/>
      <c r="J12" s="934"/>
      <c r="K12" s="935"/>
      <c r="L12" s="936" t="s">
        <v>420</v>
      </c>
      <c r="M12" s="937"/>
      <c r="N12" s="937"/>
      <c r="O12" s="938"/>
      <c r="P12" s="930" t="s">
        <v>363</v>
      </c>
      <c r="Q12" s="931"/>
      <c r="R12" s="931"/>
      <c r="S12" s="932"/>
    </row>
    <row r="13" spans="1:47" ht="15" customHeight="1">
      <c r="A13" s="861" t="s">
        <v>152</v>
      </c>
      <c r="B13" s="862"/>
      <c r="C13" s="863"/>
      <c r="D13" s="851" t="s">
        <v>403</v>
      </c>
      <c r="E13" s="852"/>
      <c r="F13" s="852"/>
      <c r="G13" s="853"/>
      <c r="H13" s="851" t="s">
        <v>405</v>
      </c>
      <c r="I13" s="852"/>
      <c r="J13" s="852"/>
      <c r="K13" s="853"/>
      <c r="L13" s="848" t="s">
        <v>421</v>
      </c>
      <c r="M13" s="849"/>
      <c r="N13" s="849"/>
      <c r="O13" s="850"/>
      <c r="P13" s="851">
        <v>35</v>
      </c>
      <c r="Q13" s="852"/>
      <c r="R13" s="852"/>
      <c r="S13" s="853"/>
    </row>
    <row r="14" spans="1:47" ht="15" customHeight="1">
      <c r="A14" s="861" t="s">
        <v>153</v>
      </c>
      <c r="B14" s="862"/>
      <c r="C14" s="863"/>
      <c r="D14" s="851" t="s">
        <v>404</v>
      </c>
      <c r="E14" s="852"/>
      <c r="F14" s="852"/>
      <c r="G14" s="853"/>
      <c r="H14" s="851" t="s">
        <v>249</v>
      </c>
      <c r="I14" s="852"/>
      <c r="J14" s="852"/>
      <c r="K14" s="853"/>
      <c r="L14" s="848" t="s">
        <v>363</v>
      </c>
      <c r="M14" s="849"/>
      <c r="N14" s="849"/>
      <c r="O14" s="850"/>
      <c r="P14" s="851">
        <v>38</v>
      </c>
      <c r="Q14" s="852"/>
      <c r="R14" s="852"/>
      <c r="S14" s="853"/>
    </row>
    <row r="15" spans="1:47" ht="15" customHeight="1" thickBot="1">
      <c r="A15" s="864" t="s">
        <v>30</v>
      </c>
      <c r="B15" s="865"/>
      <c r="C15" s="866"/>
      <c r="D15" s="869">
        <v>30</v>
      </c>
      <c r="E15" s="870"/>
      <c r="F15" s="870"/>
      <c r="G15" s="871"/>
      <c r="H15" s="869" t="s">
        <v>419</v>
      </c>
      <c r="I15" s="870"/>
      <c r="J15" s="870"/>
      <c r="K15" s="871"/>
      <c r="L15" s="872" t="s">
        <v>362</v>
      </c>
      <c r="M15" s="873"/>
      <c r="N15" s="873"/>
      <c r="O15" s="874"/>
      <c r="P15" s="869" t="s">
        <v>406</v>
      </c>
      <c r="Q15" s="870"/>
      <c r="R15" s="870"/>
      <c r="S15" s="871"/>
    </row>
    <row r="16" spans="1:47" ht="9.75" customHeight="1">
      <c r="A16" s="27"/>
      <c r="B16" s="27"/>
      <c r="C16" s="27"/>
      <c r="D16" s="27"/>
      <c r="E16" s="27"/>
    </row>
    <row r="17" spans="1:34" ht="16.5" customHeight="1" thickBot="1">
      <c r="A17" s="854" t="s">
        <v>222</v>
      </c>
      <c r="B17" s="854"/>
      <c r="C17" s="854"/>
      <c r="D17" s="854"/>
      <c r="E17" s="854"/>
      <c r="F17" s="854"/>
      <c r="G17" s="854"/>
      <c r="H17" s="854"/>
      <c r="I17" s="854"/>
      <c r="J17" s="854"/>
      <c r="K17" s="854"/>
      <c r="L17" s="854"/>
      <c r="M17" s="854"/>
      <c r="N17" s="854"/>
      <c r="O17" s="854"/>
      <c r="P17" s="854"/>
      <c r="Q17" s="854"/>
      <c r="R17" s="854"/>
      <c r="S17" s="854"/>
    </row>
    <row r="18" spans="1:34" ht="15" customHeight="1">
      <c r="A18" s="855" t="s">
        <v>149</v>
      </c>
      <c r="B18" s="856"/>
      <c r="C18" s="856"/>
      <c r="D18" s="856" t="s">
        <v>32</v>
      </c>
      <c r="E18" s="856"/>
      <c r="F18" s="856"/>
      <c r="G18" s="856"/>
      <c r="H18" s="859" t="s">
        <v>200</v>
      </c>
      <c r="I18" s="859"/>
      <c r="J18" s="859"/>
      <c r="K18" s="859"/>
      <c r="L18" s="859"/>
      <c r="M18" s="859"/>
      <c r="N18" s="859"/>
      <c r="O18" s="859"/>
      <c r="P18" s="859"/>
      <c r="Q18" s="859"/>
      <c r="R18" s="859"/>
      <c r="S18" s="860"/>
    </row>
    <row r="19" spans="1:34">
      <c r="A19" s="857"/>
      <c r="B19" s="858"/>
      <c r="C19" s="858"/>
      <c r="D19" s="858"/>
      <c r="E19" s="858"/>
      <c r="F19" s="858"/>
      <c r="G19" s="858"/>
      <c r="H19" s="867" t="s">
        <v>31</v>
      </c>
      <c r="I19" s="867"/>
      <c r="J19" s="867"/>
      <c r="K19" s="867"/>
      <c r="L19" s="858" t="s">
        <v>147</v>
      </c>
      <c r="M19" s="858"/>
      <c r="N19" s="858"/>
      <c r="O19" s="858"/>
      <c r="P19" s="867" t="s">
        <v>148</v>
      </c>
      <c r="Q19" s="867"/>
      <c r="R19" s="867"/>
      <c r="S19" s="868"/>
    </row>
    <row r="20" spans="1:34" ht="15.75" customHeight="1">
      <c r="A20" s="842" t="s">
        <v>428</v>
      </c>
      <c r="B20" s="843"/>
      <c r="C20" s="843"/>
      <c r="D20" s="939">
        <v>32.01</v>
      </c>
      <c r="E20" s="939"/>
      <c r="F20" s="939"/>
      <c r="G20" s="939"/>
      <c r="H20" s="845" t="s">
        <v>422</v>
      </c>
      <c r="I20" s="845"/>
      <c r="J20" s="845"/>
      <c r="K20" s="845"/>
      <c r="L20" s="846" t="s">
        <v>423</v>
      </c>
      <c r="M20" s="846"/>
      <c r="N20" s="846"/>
      <c r="O20" s="846"/>
      <c r="P20" s="845" t="s">
        <v>424</v>
      </c>
      <c r="Q20" s="845"/>
      <c r="R20" s="845"/>
      <c r="S20" s="847"/>
    </row>
    <row r="21" spans="1:34" ht="15.75" customHeight="1" thickBot="1">
      <c r="A21" s="835" t="s">
        <v>229</v>
      </c>
      <c r="B21" s="836"/>
      <c r="C21" s="836"/>
      <c r="D21" s="940">
        <v>30.36</v>
      </c>
      <c r="E21" s="940"/>
      <c r="F21" s="940"/>
      <c r="G21" s="940"/>
      <c r="H21" s="838" t="s">
        <v>429</v>
      </c>
      <c r="I21" s="838"/>
      <c r="J21" s="838"/>
      <c r="K21" s="838"/>
      <c r="L21" s="837" t="s">
        <v>430</v>
      </c>
      <c r="M21" s="837"/>
      <c r="N21" s="837"/>
      <c r="O21" s="837"/>
      <c r="P21" s="838" t="s">
        <v>431</v>
      </c>
      <c r="Q21" s="838"/>
      <c r="R21" s="838"/>
      <c r="S21" s="839"/>
    </row>
    <row r="22" spans="1:34" ht="15.75" customHeight="1" thickBot="1">
      <c r="A22" s="922" t="s">
        <v>497</v>
      </c>
      <c r="B22" s="922"/>
      <c r="C22" s="922"/>
      <c r="D22" s="922"/>
      <c r="E22" s="922"/>
      <c r="F22" s="922"/>
      <c r="G22" s="922"/>
      <c r="H22" s="922"/>
      <c r="I22" s="922"/>
      <c r="J22" s="922"/>
      <c r="K22" s="922"/>
      <c r="L22" s="922"/>
      <c r="M22" s="922"/>
      <c r="N22" s="922"/>
      <c r="O22" s="922"/>
      <c r="P22" s="922"/>
      <c r="Q22" s="922"/>
      <c r="R22" s="922"/>
      <c r="S22" s="922"/>
      <c r="Y22" s="26"/>
      <c r="Z22" s="26"/>
      <c r="AA22" s="26"/>
      <c r="AB22" s="26"/>
      <c r="AC22" s="26"/>
      <c r="AD22" s="26"/>
      <c r="AE22" s="26"/>
      <c r="AF22" s="26"/>
      <c r="AG22" s="26"/>
      <c r="AH22" s="26"/>
    </row>
    <row r="23" spans="1:34" ht="16.5" customHeight="1">
      <c r="A23" s="855" t="s">
        <v>149</v>
      </c>
      <c r="B23" s="856"/>
      <c r="C23" s="856"/>
      <c r="D23" s="856" t="s">
        <v>32</v>
      </c>
      <c r="E23" s="856"/>
      <c r="F23" s="856"/>
      <c r="G23" s="856"/>
      <c r="H23" s="859" t="s">
        <v>200</v>
      </c>
      <c r="I23" s="859"/>
      <c r="J23" s="859"/>
      <c r="K23" s="859"/>
      <c r="L23" s="859"/>
      <c r="M23" s="859"/>
      <c r="N23" s="859"/>
      <c r="O23" s="859"/>
      <c r="P23" s="859"/>
      <c r="Q23" s="859"/>
      <c r="R23" s="859"/>
      <c r="S23" s="860"/>
      <c r="Y23" s="26"/>
      <c r="Z23" s="26"/>
      <c r="AA23" s="26"/>
      <c r="AB23" s="26"/>
      <c r="AC23" s="26"/>
      <c r="AD23" s="26"/>
      <c r="AE23" s="26"/>
      <c r="AF23" s="26"/>
      <c r="AG23" s="26"/>
      <c r="AH23" s="26"/>
    </row>
    <row r="24" spans="1:34">
      <c r="A24" s="857"/>
      <c r="B24" s="858"/>
      <c r="C24" s="858"/>
      <c r="D24" s="858"/>
      <c r="E24" s="858"/>
      <c r="F24" s="858"/>
      <c r="G24" s="858"/>
      <c r="H24" s="867" t="s">
        <v>31</v>
      </c>
      <c r="I24" s="867"/>
      <c r="J24" s="867"/>
      <c r="K24" s="867"/>
      <c r="L24" s="858" t="s">
        <v>147</v>
      </c>
      <c r="M24" s="858"/>
      <c r="N24" s="858"/>
      <c r="O24" s="858"/>
      <c r="P24" s="867" t="s">
        <v>148</v>
      </c>
      <c r="Q24" s="867"/>
      <c r="R24" s="867"/>
      <c r="S24" s="868"/>
      <c r="Y24" s="26"/>
      <c r="Z24" s="26"/>
      <c r="AA24" s="26"/>
      <c r="AB24" s="26"/>
      <c r="AC24" s="26"/>
      <c r="AD24" s="26"/>
      <c r="AE24" s="26"/>
      <c r="AF24" s="26"/>
      <c r="AG24" s="26"/>
      <c r="AH24" s="26"/>
    </row>
    <row r="25" spans="1:34">
      <c r="A25" s="842" t="s">
        <v>428</v>
      </c>
      <c r="B25" s="843"/>
      <c r="C25" s="843"/>
      <c r="D25" s="844">
        <v>41.4</v>
      </c>
      <c r="E25" s="844"/>
      <c r="F25" s="844"/>
      <c r="G25" s="844"/>
      <c r="H25" s="845" t="s">
        <v>425</v>
      </c>
      <c r="I25" s="845"/>
      <c r="J25" s="845"/>
      <c r="K25" s="845"/>
      <c r="L25" s="846" t="s">
        <v>426</v>
      </c>
      <c r="M25" s="846"/>
      <c r="N25" s="846"/>
      <c r="O25" s="846"/>
      <c r="P25" s="845" t="s">
        <v>427</v>
      </c>
      <c r="Q25" s="845"/>
      <c r="R25" s="845"/>
      <c r="S25" s="847"/>
      <c r="Y25" s="26"/>
      <c r="Z25" s="26"/>
      <c r="AA25" s="26"/>
      <c r="AB25" s="26"/>
      <c r="AC25" s="26"/>
      <c r="AD25" s="26"/>
      <c r="AE25" s="26"/>
      <c r="AF25" s="26"/>
      <c r="AG25" s="26"/>
      <c r="AH25" s="26"/>
    </row>
    <row r="26" spans="1:34" ht="16.5" customHeight="1" thickBot="1">
      <c r="A26" s="835" t="s">
        <v>229</v>
      </c>
      <c r="B26" s="836"/>
      <c r="C26" s="836"/>
      <c r="D26" s="837">
        <v>39.78</v>
      </c>
      <c r="E26" s="837"/>
      <c r="F26" s="837"/>
      <c r="G26" s="837"/>
      <c r="H26" s="838" t="s">
        <v>432</v>
      </c>
      <c r="I26" s="838"/>
      <c r="J26" s="838"/>
      <c r="K26" s="838"/>
      <c r="L26" s="837" t="s">
        <v>433</v>
      </c>
      <c r="M26" s="837"/>
      <c r="N26" s="837"/>
      <c r="O26" s="837"/>
      <c r="P26" s="838" t="s">
        <v>434</v>
      </c>
      <c r="Q26" s="838"/>
      <c r="R26" s="838"/>
      <c r="S26" s="839"/>
      <c r="Y26" s="26"/>
      <c r="Z26" s="26"/>
      <c r="AA26" s="26"/>
      <c r="AB26" s="26"/>
      <c r="AC26" s="26"/>
      <c r="AD26" s="26"/>
      <c r="AE26" s="26"/>
      <c r="AF26" s="26"/>
      <c r="AG26" s="26"/>
      <c r="AH26" s="26"/>
    </row>
    <row r="27" spans="1:34" ht="23.25" customHeight="1">
      <c r="A27" s="841" t="s">
        <v>221</v>
      </c>
      <c r="B27" s="841"/>
      <c r="C27" s="841"/>
      <c r="D27" s="841"/>
      <c r="E27" s="841"/>
      <c r="F27" s="841"/>
      <c r="G27" s="841"/>
      <c r="H27" s="841"/>
      <c r="I27" s="841"/>
      <c r="J27" s="841"/>
      <c r="K27" s="841"/>
      <c r="L27" s="841"/>
      <c r="M27" s="841"/>
      <c r="N27" s="841"/>
      <c r="O27" s="841"/>
      <c r="P27" s="841"/>
      <c r="Q27" s="841"/>
      <c r="R27" s="841"/>
      <c r="S27" s="841"/>
      <c r="Y27" s="26"/>
      <c r="Z27" s="26"/>
      <c r="AA27" s="26"/>
      <c r="AB27" s="26"/>
      <c r="AC27" s="26"/>
      <c r="AD27" s="26"/>
      <c r="AE27" s="26"/>
      <c r="AF27" s="26"/>
      <c r="AG27" s="26"/>
      <c r="AH27" s="26"/>
    </row>
    <row r="28" spans="1:34" ht="18.75" customHeight="1">
      <c r="A28" s="565"/>
      <c r="B28" s="565"/>
      <c r="C28" s="565"/>
      <c r="D28" s="565"/>
      <c r="E28" s="565"/>
      <c r="F28" s="565"/>
      <c r="G28" s="565"/>
      <c r="H28" s="565"/>
      <c r="I28" s="565"/>
      <c r="J28" s="565"/>
      <c r="K28" s="565"/>
      <c r="L28" s="565"/>
      <c r="M28" s="565"/>
      <c r="N28" s="565"/>
      <c r="O28" s="565"/>
      <c r="P28" s="565"/>
      <c r="Q28" s="565"/>
      <c r="R28" s="565"/>
      <c r="S28" s="565"/>
      <c r="Y28" s="26"/>
      <c r="Z28" s="26"/>
      <c r="AA28" s="26"/>
      <c r="AB28" s="26"/>
      <c r="AC28" s="26"/>
      <c r="AD28" s="26"/>
      <c r="AE28" s="26"/>
      <c r="AF28" s="26"/>
      <c r="AG28" s="26"/>
      <c r="AH28" s="26"/>
    </row>
    <row r="29" spans="1:34" ht="18.75">
      <c r="A29" s="567" t="s">
        <v>495</v>
      </c>
      <c r="B29" s="64"/>
      <c r="C29" s="65"/>
      <c r="D29" s="65"/>
      <c r="E29" s="65"/>
      <c r="F29" s="66"/>
      <c r="G29" s="67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Y29" s="26"/>
      <c r="Z29" s="26"/>
      <c r="AA29" s="26"/>
      <c r="AB29" s="26"/>
      <c r="AC29" s="26"/>
      <c r="AD29" s="26"/>
      <c r="AE29" s="26"/>
      <c r="AF29" s="26"/>
      <c r="AG29" s="26"/>
      <c r="AH29" s="26"/>
    </row>
    <row r="30" spans="1:34" ht="18.75">
      <c r="A30" s="567" t="s">
        <v>142</v>
      </c>
      <c r="B30" s="64"/>
      <c r="C30" s="6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840" t="s">
        <v>496</v>
      </c>
      <c r="P30" s="840"/>
      <c r="Q30" s="840"/>
      <c r="R30" s="840"/>
      <c r="S30" s="840"/>
      <c r="Y30" s="26"/>
      <c r="Z30" s="26"/>
      <c r="AA30" s="26"/>
      <c r="AB30" s="26"/>
      <c r="AC30" s="26"/>
      <c r="AD30" s="26"/>
      <c r="AE30" s="26"/>
      <c r="AF30" s="26"/>
      <c r="AG30" s="26"/>
      <c r="AH30" s="26"/>
    </row>
    <row r="31" spans="1:34" ht="33.75" customHeight="1">
      <c r="A31" s="64"/>
      <c r="B31" s="64"/>
      <c r="C31" s="65"/>
      <c r="D31" s="65"/>
      <c r="E31" s="65"/>
      <c r="F31" s="66"/>
      <c r="G31" s="67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</row>
    <row r="32" spans="1:34" ht="15.75" customHeight="1">
      <c r="A32" s="64" t="s">
        <v>69</v>
      </c>
      <c r="B32" s="64"/>
      <c r="C32" s="65"/>
      <c r="D32" s="65"/>
      <c r="E32" s="65"/>
      <c r="F32" s="66"/>
      <c r="G32" s="67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</row>
    <row r="33" spans="1:19" ht="18.75">
      <c r="A33" s="24"/>
      <c r="B33" s="25"/>
      <c r="C33" s="25"/>
      <c r="D33" s="25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Q33" s="24"/>
      <c r="R33" s="24"/>
      <c r="S33" s="24"/>
    </row>
  </sheetData>
  <mergeCells count="118">
    <mergeCell ref="A20:C20"/>
    <mergeCell ref="D20:G20"/>
    <mergeCell ref="H20:K20"/>
    <mergeCell ref="L20:O20"/>
    <mergeCell ref="P20:S20"/>
    <mergeCell ref="D23:G24"/>
    <mergeCell ref="H24:K24"/>
    <mergeCell ref="L24:O24"/>
    <mergeCell ref="P24:S24"/>
    <mergeCell ref="H23:S23"/>
    <mergeCell ref="A21:C21"/>
    <mergeCell ref="D21:G21"/>
    <mergeCell ref="H21:K21"/>
    <mergeCell ref="L21:O21"/>
    <mergeCell ref="P21:S21"/>
    <mergeCell ref="P4:Q4"/>
    <mergeCell ref="H19:K19"/>
    <mergeCell ref="A22:S22"/>
    <mergeCell ref="A23:C24"/>
    <mergeCell ref="A4:E4"/>
    <mergeCell ref="F4:G4"/>
    <mergeCell ref="H4:I4"/>
    <mergeCell ref="J4:K4"/>
    <mergeCell ref="F5:G5"/>
    <mergeCell ref="H5:I5"/>
    <mergeCell ref="J5:K5"/>
    <mergeCell ref="J6:K6"/>
    <mergeCell ref="L6:M6"/>
    <mergeCell ref="N6:O6"/>
    <mergeCell ref="A5:E5"/>
    <mergeCell ref="R6:S6"/>
    <mergeCell ref="A12:C12"/>
    <mergeCell ref="D12:G12"/>
    <mergeCell ref="H12:K12"/>
    <mergeCell ref="L12:O12"/>
    <mergeCell ref="P12:S12"/>
    <mergeCell ref="A13:C13"/>
    <mergeCell ref="D13:G13"/>
    <mergeCell ref="H13:K13"/>
    <mergeCell ref="A1:U1"/>
    <mergeCell ref="S2:U2"/>
    <mergeCell ref="A3:E3"/>
    <mergeCell ref="F3:G3"/>
    <mergeCell ref="H3:I3"/>
    <mergeCell ref="J3:K3"/>
    <mergeCell ref="R4:S4"/>
    <mergeCell ref="T4:U4"/>
    <mergeCell ref="P6:Q6"/>
    <mergeCell ref="L3:M3"/>
    <mergeCell ref="N3:O3"/>
    <mergeCell ref="P3:Q3"/>
    <mergeCell ref="R3:S3"/>
    <mergeCell ref="T3:U3"/>
    <mergeCell ref="P5:Q5"/>
    <mergeCell ref="R5:S5"/>
    <mergeCell ref="L5:M5"/>
    <mergeCell ref="N5:O5"/>
    <mergeCell ref="L4:M4"/>
    <mergeCell ref="N4:O4"/>
    <mergeCell ref="T5:U5"/>
    <mergeCell ref="A6:E6"/>
    <mergeCell ref="F6:G6"/>
    <mergeCell ref="H6:I6"/>
    <mergeCell ref="T6:U6"/>
    <mergeCell ref="A7:E7"/>
    <mergeCell ref="F7:G7"/>
    <mergeCell ref="H7:I7"/>
    <mergeCell ref="J7:K7"/>
    <mergeCell ref="L7:M7"/>
    <mergeCell ref="N7:O7"/>
    <mergeCell ref="P7:Q7"/>
    <mergeCell ref="R7:S7"/>
    <mergeCell ref="T7:U7"/>
    <mergeCell ref="T8:U8"/>
    <mergeCell ref="A10:S10"/>
    <mergeCell ref="A11:C11"/>
    <mergeCell ref="D11:G11"/>
    <mergeCell ref="H11:K11"/>
    <mergeCell ref="L11:O11"/>
    <mergeCell ref="P8:Q8"/>
    <mergeCell ref="R8:S8"/>
    <mergeCell ref="P11:S11"/>
    <mergeCell ref="A8:E8"/>
    <mergeCell ref="F8:G8"/>
    <mergeCell ref="H8:I8"/>
    <mergeCell ref="J8:K8"/>
    <mergeCell ref="L8:M8"/>
    <mergeCell ref="N8:O8"/>
    <mergeCell ref="L13:O13"/>
    <mergeCell ref="P13:S13"/>
    <mergeCell ref="A17:S17"/>
    <mergeCell ref="A18:C19"/>
    <mergeCell ref="D18:G19"/>
    <mergeCell ref="H18:S18"/>
    <mergeCell ref="A14:C14"/>
    <mergeCell ref="D14:G14"/>
    <mergeCell ref="H14:K14"/>
    <mergeCell ref="L14:O14"/>
    <mergeCell ref="P14:S14"/>
    <mergeCell ref="A15:C15"/>
    <mergeCell ref="P19:S19"/>
    <mergeCell ref="D15:G15"/>
    <mergeCell ref="H15:K15"/>
    <mergeCell ref="L15:O15"/>
    <mergeCell ref="P15:S15"/>
    <mergeCell ref="L19:O19"/>
    <mergeCell ref="A26:C26"/>
    <mergeCell ref="D26:G26"/>
    <mergeCell ref="H26:K26"/>
    <mergeCell ref="L26:O26"/>
    <mergeCell ref="P26:S26"/>
    <mergeCell ref="O30:S30"/>
    <mergeCell ref="A27:S27"/>
    <mergeCell ref="A25:C25"/>
    <mergeCell ref="D25:G25"/>
    <mergeCell ref="H25:K25"/>
    <mergeCell ref="L25:O25"/>
    <mergeCell ref="P25:S25"/>
  </mergeCells>
  <printOptions horizontalCentered="1"/>
  <pageMargins left="0.31496062992125984" right="0.59055118110236227" top="0.27559055118110237" bottom="0.39370078740157483" header="0.15748031496062992" footer="0.15748031496062992"/>
  <pageSetup paperSize="9" scale="85" fitToHeight="2" orientation="portrait" r:id="rId1"/>
  <headerFooter alignWithMargins="0">
    <oddFooter xml:space="preserve">&amp;C18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sqref="A1:G1"/>
    </sheetView>
  </sheetViews>
  <sheetFormatPr defaultRowHeight="12.75"/>
  <cols>
    <col min="1" max="1" width="42.140625" style="2" bestFit="1" customWidth="1"/>
    <col min="2" max="2" width="7.7109375" style="2" bestFit="1" customWidth="1"/>
    <col min="3" max="3" width="14.85546875" style="30" bestFit="1" customWidth="1"/>
    <col min="4" max="4" width="14.85546875" style="30" customWidth="1"/>
    <col min="5" max="5" width="14.85546875" style="2" bestFit="1" customWidth="1"/>
    <col min="6" max="7" width="17.85546875" style="2" customWidth="1"/>
    <col min="8" max="256" width="9.140625" style="2"/>
    <col min="257" max="257" width="42.140625" style="2" bestFit="1" customWidth="1"/>
    <col min="258" max="258" width="7.7109375" style="2" bestFit="1" customWidth="1"/>
    <col min="259" max="259" width="14.85546875" style="2" bestFit="1" customWidth="1"/>
    <col min="260" max="260" width="14.85546875" style="2" customWidth="1"/>
    <col min="261" max="261" width="14.85546875" style="2" bestFit="1" customWidth="1"/>
    <col min="262" max="263" width="17.85546875" style="2" customWidth="1"/>
    <col min="264" max="512" width="9.140625" style="2"/>
    <col min="513" max="513" width="42.140625" style="2" bestFit="1" customWidth="1"/>
    <col min="514" max="514" width="7.7109375" style="2" bestFit="1" customWidth="1"/>
    <col min="515" max="515" width="14.85546875" style="2" bestFit="1" customWidth="1"/>
    <col min="516" max="516" width="14.85546875" style="2" customWidth="1"/>
    <col min="517" max="517" width="14.85546875" style="2" bestFit="1" customWidth="1"/>
    <col min="518" max="519" width="17.85546875" style="2" customWidth="1"/>
    <col min="520" max="768" width="9.140625" style="2"/>
    <col min="769" max="769" width="42.140625" style="2" bestFit="1" customWidth="1"/>
    <col min="770" max="770" width="7.7109375" style="2" bestFit="1" customWidth="1"/>
    <col min="771" max="771" width="14.85546875" style="2" bestFit="1" customWidth="1"/>
    <col min="772" max="772" width="14.85546875" style="2" customWidth="1"/>
    <col min="773" max="773" width="14.85546875" style="2" bestFit="1" customWidth="1"/>
    <col min="774" max="775" width="17.85546875" style="2" customWidth="1"/>
    <col min="776" max="1024" width="9.140625" style="2"/>
    <col min="1025" max="1025" width="42.140625" style="2" bestFit="1" customWidth="1"/>
    <col min="1026" max="1026" width="7.7109375" style="2" bestFit="1" customWidth="1"/>
    <col min="1027" max="1027" width="14.85546875" style="2" bestFit="1" customWidth="1"/>
    <col min="1028" max="1028" width="14.85546875" style="2" customWidth="1"/>
    <col min="1029" max="1029" width="14.85546875" style="2" bestFit="1" customWidth="1"/>
    <col min="1030" max="1031" width="17.85546875" style="2" customWidth="1"/>
    <col min="1032" max="1280" width="9.140625" style="2"/>
    <col min="1281" max="1281" width="42.140625" style="2" bestFit="1" customWidth="1"/>
    <col min="1282" max="1282" width="7.7109375" style="2" bestFit="1" customWidth="1"/>
    <col min="1283" max="1283" width="14.85546875" style="2" bestFit="1" customWidth="1"/>
    <col min="1284" max="1284" width="14.85546875" style="2" customWidth="1"/>
    <col min="1285" max="1285" width="14.85546875" style="2" bestFit="1" customWidth="1"/>
    <col min="1286" max="1287" width="17.85546875" style="2" customWidth="1"/>
    <col min="1288" max="1536" width="9.140625" style="2"/>
    <col min="1537" max="1537" width="42.140625" style="2" bestFit="1" customWidth="1"/>
    <col min="1538" max="1538" width="7.7109375" style="2" bestFit="1" customWidth="1"/>
    <col min="1539" max="1539" width="14.85546875" style="2" bestFit="1" customWidth="1"/>
    <col min="1540" max="1540" width="14.85546875" style="2" customWidth="1"/>
    <col min="1541" max="1541" width="14.85546875" style="2" bestFit="1" customWidth="1"/>
    <col min="1542" max="1543" width="17.85546875" style="2" customWidth="1"/>
    <col min="1544" max="1792" width="9.140625" style="2"/>
    <col min="1793" max="1793" width="42.140625" style="2" bestFit="1" customWidth="1"/>
    <col min="1794" max="1794" width="7.7109375" style="2" bestFit="1" customWidth="1"/>
    <col min="1795" max="1795" width="14.85546875" style="2" bestFit="1" customWidth="1"/>
    <col min="1796" max="1796" width="14.85546875" style="2" customWidth="1"/>
    <col min="1797" max="1797" width="14.85546875" style="2" bestFit="1" customWidth="1"/>
    <col min="1798" max="1799" width="17.85546875" style="2" customWidth="1"/>
    <col min="1800" max="2048" width="9.140625" style="2"/>
    <col min="2049" max="2049" width="42.140625" style="2" bestFit="1" customWidth="1"/>
    <col min="2050" max="2050" width="7.7109375" style="2" bestFit="1" customWidth="1"/>
    <col min="2051" max="2051" width="14.85546875" style="2" bestFit="1" customWidth="1"/>
    <col min="2052" max="2052" width="14.85546875" style="2" customWidth="1"/>
    <col min="2053" max="2053" width="14.85546875" style="2" bestFit="1" customWidth="1"/>
    <col min="2054" max="2055" width="17.85546875" style="2" customWidth="1"/>
    <col min="2056" max="2304" width="9.140625" style="2"/>
    <col min="2305" max="2305" width="42.140625" style="2" bestFit="1" customWidth="1"/>
    <col min="2306" max="2306" width="7.7109375" style="2" bestFit="1" customWidth="1"/>
    <col min="2307" max="2307" width="14.85546875" style="2" bestFit="1" customWidth="1"/>
    <col min="2308" max="2308" width="14.85546875" style="2" customWidth="1"/>
    <col min="2309" max="2309" width="14.85546875" style="2" bestFit="1" customWidth="1"/>
    <col min="2310" max="2311" width="17.85546875" style="2" customWidth="1"/>
    <col min="2312" max="2560" width="9.140625" style="2"/>
    <col min="2561" max="2561" width="42.140625" style="2" bestFit="1" customWidth="1"/>
    <col min="2562" max="2562" width="7.7109375" style="2" bestFit="1" customWidth="1"/>
    <col min="2563" max="2563" width="14.85546875" style="2" bestFit="1" customWidth="1"/>
    <col min="2564" max="2564" width="14.85546875" style="2" customWidth="1"/>
    <col min="2565" max="2565" width="14.85546875" style="2" bestFit="1" customWidth="1"/>
    <col min="2566" max="2567" width="17.85546875" style="2" customWidth="1"/>
    <col min="2568" max="2816" width="9.140625" style="2"/>
    <col min="2817" max="2817" width="42.140625" style="2" bestFit="1" customWidth="1"/>
    <col min="2818" max="2818" width="7.7109375" style="2" bestFit="1" customWidth="1"/>
    <col min="2819" max="2819" width="14.85546875" style="2" bestFit="1" customWidth="1"/>
    <col min="2820" max="2820" width="14.85546875" style="2" customWidth="1"/>
    <col min="2821" max="2821" width="14.85546875" style="2" bestFit="1" customWidth="1"/>
    <col min="2822" max="2823" width="17.85546875" style="2" customWidth="1"/>
    <col min="2824" max="3072" width="9.140625" style="2"/>
    <col min="3073" max="3073" width="42.140625" style="2" bestFit="1" customWidth="1"/>
    <col min="3074" max="3074" width="7.7109375" style="2" bestFit="1" customWidth="1"/>
    <col min="3075" max="3075" width="14.85546875" style="2" bestFit="1" customWidth="1"/>
    <col min="3076" max="3076" width="14.85546875" style="2" customWidth="1"/>
    <col min="3077" max="3077" width="14.85546875" style="2" bestFit="1" customWidth="1"/>
    <col min="3078" max="3079" width="17.85546875" style="2" customWidth="1"/>
    <col min="3080" max="3328" width="9.140625" style="2"/>
    <col min="3329" max="3329" width="42.140625" style="2" bestFit="1" customWidth="1"/>
    <col min="3330" max="3330" width="7.7109375" style="2" bestFit="1" customWidth="1"/>
    <col min="3331" max="3331" width="14.85546875" style="2" bestFit="1" customWidth="1"/>
    <col min="3332" max="3332" width="14.85546875" style="2" customWidth="1"/>
    <col min="3333" max="3333" width="14.85546875" style="2" bestFit="1" customWidth="1"/>
    <col min="3334" max="3335" width="17.85546875" style="2" customWidth="1"/>
    <col min="3336" max="3584" width="9.140625" style="2"/>
    <col min="3585" max="3585" width="42.140625" style="2" bestFit="1" customWidth="1"/>
    <col min="3586" max="3586" width="7.7109375" style="2" bestFit="1" customWidth="1"/>
    <col min="3587" max="3587" width="14.85546875" style="2" bestFit="1" customWidth="1"/>
    <col min="3588" max="3588" width="14.85546875" style="2" customWidth="1"/>
    <col min="3589" max="3589" width="14.85546875" style="2" bestFit="1" customWidth="1"/>
    <col min="3590" max="3591" width="17.85546875" style="2" customWidth="1"/>
    <col min="3592" max="3840" width="9.140625" style="2"/>
    <col min="3841" max="3841" width="42.140625" style="2" bestFit="1" customWidth="1"/>
    <col min="3842" max="3842" width="7.7109375" style="2" bestFit="1" customWidth="1"/>
    <col min="3843" max="3843" width="14.85546875" style="2" bestFit="1" customWidth="1"/>
    <col min="3844" max="3844" width="14.85546875" style="2" customWidth="1"/>
    <col min="3845" max="3845" width="14.85546875" style="2" bestFit="1" customWidth="1"/>
    <col min="3846" max="3847" width="17.85546875" style="2" customWidth="1"/>
    <col min="3848" max="4096" width="9.140625" style="2"/>
    <col min="4097" max="4097" width="42.140625" style="2" bestFit="1" customWidth="1"/>
    <col min="4098" max="4098" width="7.7109375" style="2" bestFit="1" customWidth="1"/>
    <col min="4099" max="4099" width="14.85546875" style="2" bestFit="1" customWidth="1"/>
    <col min="4100" max="4100" width="14.85546875" style="2" customWidth="1"/>
    <col min="4101" max="4101" width="14.85546875" style="2" bestFit="1" customWidth="1"/>
    <col min="4102" max="4103" width="17.85546875" style="2" customWidth="1"/>
    <col min="4104" max="4352" width="9.140625" style="2"/>
    <col min="4353" max="4353" width="42.140625" style="2" bestFit="1" customWidth="1"/>
    <col min="4354" max="4354" width="7.7109375" style="2" bestFit="1" customWidth="1"/>
    <col min="4355" max="4355" width="14.85546875" style="2" bestFit="1" customWidth="1"/>
    <col min="4356" max="4356" width="14.85546875" style="2" customWidth="1"/>
    <col min="4357" max="4357" width="14.85546875" style="2" bestFit="1" customWidth="1"/>
    <col min="4358" max="4359" width="17.85546875" style="2" customWidth="1"/>
    <col min="4360" max="4608" width="9.140625" style="2"/>
    <col min="4609" max="4609" width="42.140625" style="2" bestFit="1" customWidth="1"/>
    <col min="4610" max="4610" width="7.7109375" style="2" bestFit="1" customWidth="1"/>
    <col min="4611" max="4611" width="14.85546875" style="2" bestFit="1" customWidth="1"/>
    <col min="4612" max="4612" width="14.85546875" style="2" customWidth="1"/>
    <col min="4613" max="4613" width="14.85546875" style="2" bestFit="1" customWidth="1"/>
    <col min="4614" max="4615" width="17.85546875" style="2" customWidth="1"/>
    <col min="4616" max="4864" width="9.140625" style="2"/>
    <col min="4865" max="4865" width="42.140625" style="2" bestFit="1" customWidth="1"/>
    <col min="4866" max="4866" width="7.7109375" style="2" bestFit="1" customWidth="1"/>
    <col min="4867" max="4867" width="14.85546875" style="2" bestFit="1" customWidth="1"/>
    <col min="4868" max="4868" width="14.85546875" style="2" customWidth="1"/>
    <col min="4869" max="4869" width="14.85546875" style="2" bestFit="1" customWidth="1"/>
    <col min="4870" max="4871" width="17.85546875" style="2" customWidth="1"/>
    <col min="4872" max="5120" width="9.140625" style="2"/>
    <col min="5121" max="5121" width="42.140625" style="2" bestFit="1" customWidth="1"/>
    <col min="5122" max="5122" width="7.7109375" style="2" bestFit="1" customWidth="1"/>
    <col min="5123" max="5123" width="14.85546875" style="2" bestFit="1" customWidth="1"/>
    <col min="5124" max="5124" width="14.85546875" style="2" customWidth="1"/>
    <col min="5125" max="5125" width="14.85546875" style="2" bestFit="1" customWidth="1"/>
    <col min="5126" max="5127" width="17.85546875" style="2" customWidth="1"/>
    <col min="5128" max="5376" width="9.140625" style="2"/>
    <col min="5377" max="5377" width="42.140625" style="2" bestFit="1" customWidth="1"/>
    <col min="5378" max="5378" width="7.7109375" style="2" bestFit="1" customWidth="1"/>
    <col min="5379" max="5379" width="14.85546875" style="2" bestFit="1" customWidth="1"/>
    <col min="5380" max="5380" width="14.85546875" style="2" customWidth="1"/>
    <col min="5381" max="5381" width="14.85546875" style="2" bestFit="1" customWidth="1"/>
    <col min="5382" max="5383" width="17.85546875" style="2" customWidth="1"/>
    <col min="5384" max="5632" width="9.140625" style="2"/>
    <col min="5633" max="5633" width="42.140625" style="2" bestFit="1" customWidth="1"/>
    <col min="5634" max="5634" width="7.7109375" style="2" bestFit="1" customWidth="1"/>
    <col min="5635" max="5635" width="14.85546875" style="2" bestFit="1" customWidth="1"/>
    <col min="5636" max="5636" width="14.85546875" style="2" customWidth="1"/>
    <col min="5637" max="5637" width="14.85546875" style="2" bestFit="1" customWidth="1"/>
    <col min="5638" max="5639" width="17.85546875" style="2" customWidth="1"/>
    <col min="5640" max="5888" width="9.140625" style="2"/>
    <col min="5889" max="5889" width="42.140625" style="2" bestFit="1" customWidth="1"/>
    <col min="5890" max="5890" width="7.7109375" style="2" bestFit="1" customWidth="1"/>
    <col min="5891" max="5891" width="14.85546875" style="2" bestFit="1" customWidth="1"/>
    <col min="5892" max="5892" width="14.85546875" style="2" customWidth="1"/>
    <col min="5893" max="5893" width="14.85546875" style="2" bestFit="1" customWidth="1"/>
    <col min="5894" max="5895" width="17.85546875" style="2" customWidth="1"/>
    <col min="5896" max="6144" width="9.140625" style="2"/>
    <col min="6145" max="6145" width="42.140625" style="2" bestFit="1" customWidth="1"/>
    <col min="6146" max="6146" width="7.7109375" style="2" bestFit="1" customWidth="1"/>
    <col min="6147" max="6147" width="14.85546875" style="2" bestFit="1" customWidth="1"/>
    <col min="6148" max="6148" width="14.85546875" style="2" customWidth="1"/>
    <col min="6149" max="6149" width="14.85546875" style="2" bestFit="1" customWidth="1"/>
    <col min="6150" max="6151" width="17.85546875" style="2" customWidth="1"/>
    <col min="6152" max="6400" width="9.140625" style="2"/>
    <col min="6401" max="6401" width="42.140625" style="2" bestFit="1" customWidth="1"/>
    <col min="6402" max="6402" width="7.7109375" style="2" bestFit="1" customWidth="1"/>
    <col min="6403" max="6403" width="14.85546875" style="2" bestFit="1" customWidth="1"/>
    <col min="6404" max="6404" width="14.85546875" style="2" customWidth="1"/>
    <col min="6405" max="6405" width="14.85546875" style="2" bestFit="1" customWidth="1"/>
    <col min="6406" max="6407" width="17.85546875" style="2" customWidth="1"/>
    <col min="6408" max="6656" width="9.140625" style="2"/>
    <col min="6657" max="6657" width="42.140625" style="2" bestFit="1" customWidth="1"/>
    <col min="6658" max="6658" width="7.7109375" style="2" bestFit="1" customWidth="1"/>
    <col min="6659" max="6659" width="14.85546875" style="2" bestFit="1" customWidth="1"/>
    <col min="6660" max="6660" width="14.85546875" style="2" customWidth="1"/>
    <col min="6661" max="6661" width="14.85546875" style="2" bestFit="1" customWidth="1"/>
    <col min="6662" max="6663" width="17.85546875" style="2" customWidth="1"/>
    <col min="6664" max="6912" width="9.140625" style="2"/>
    <col min="6913" max="6913" width="42.140625" style="2" bestFit="1" customWidth="1"/>
    <col min="6914" max="6914" width="7.7109375" style="2" bestFit="1" customWidth="1"/>
    <col min="6915" max="6915" width="14.85546875" style="2" bestFit="1" customWidth="1"/>
    <col min="6916" max="6916" width="14.85546875" style="2" customWidth="1"/>
    <col min="6917" max="6917" width="14.85546875" style="2" bestFit="1" customWidth="1"/>
    <col min="6918" max="6919" width="17.85546875" style="2" customWidth="1"/>
    <col min="6920" max="7168" width="9.140625" style="2"/>
    <col min="7169" max="7169" width="42.140625" style="2" bestFit="1" customWidth="1"/>
    <col min="7170" max="7170" width="7.7109375" style="2" bestFit="1" customWidth="1"/>
    <col min="7171" max="7171" width="14.85546875" style="2" bestFit="1" customWidth="1"/>
    <col min="7172" max="7172" width="14.85546875" style="2" customWidth="1"/>
    <col min="7173" max="7173" width="14.85546875" style="2" bestFit="1" customWidth="1"/>
    <col min="7174" max="7175" width="17.85546875" style="2" customWidth="1"/>
    <col min="7176" max="7424" width="9.140625" style="2"/>
    <col min="7425" max="7425" width="42.140625" style="2" bestFit="1" customWidth="1"/>
    <col min="7426" max="7426" width="7.7109375" style="2" bestFit="1" customWidth="1"/>
    <col min="7427" max="7427" width="14.85546875" style="2" bestFit="1" customWidth="1"/>
    <col min="7428" max="7428" width="14.85546875" style="2" customWidth="1"/>
    <col min="7429" max="7429" width="14.85546875" style="2" bestFit="1" customWidth="1"/>
    <col min="7430" max="7431" width="17.85546875" style="2" customWidth="1"/>
    <col min="7432" max="7680" width="9.140625" style="2"/>
    <col min="7681" max="7681" width="42.140625" style="2" bestFit="1" customWidth="1"/>
    <col min="7682" max="7682" width="7.7109375" style="2" bestFit="1" customWidth="1"/>
    <col min="7683" max="7683" width="14.85546875" style="2" bestFit="1" customWidth="1"/>
    <col min="7684" max="7684" width="14.85546875" style="2" customWidth="1"/>
    <col min="7685" max="7685" width="14.85546875" style="2" bestFit="1" customWidth="1"/>
    <col min="7686" max="7687" width="17.85546875" style="2" customWidth="1"/>
    <col min="7688" max="7936" width="9.140625" style="2"/>
    <col min="7937" max="7937" width="42.140625" style="2" bestFit="1" customWidth="1"/>
    <col min="7938" max="7938" width="7.7109375" style="2" bestFit="1" customWidth="1"/>
    <col min="7939" max="7939" width="14.85546875" style="2" bestFit="1" customWidth="1"/>
    <col min="7940" max="7940" width="14.85546875" style="2" customWidth="1"/>
    <col min="7941" max="7941" width="14.85546875" style="2" bestFit="1" customWidth="1"/>
    <col min="7942" max="7943" width="17.85546875" style="2" customWidth="1"/>
    <col min="7944" max="8192" width="9.140625" style="2"/>
    <col min="8193" max="8193" width="42.140625" style="2" bestFit="1" customWidth="1"/>
    <col min="8194" max="8194" width="7.7109375" style="2" bestFit="1" customWidth="1"/>
    <col min="8195" max="8195" width="14.85546875" style="2" bestFit="1" customWidth="1"/>
    <col min="8196" max="8196" width="14.85546875" style="2" customWidth="1"/>
    <col min="8197" max="8197" width="14.85546875" style="2" bestFit="1" customWidth="1"/>
    <col min="8198" max="8199" width="17.85546875" style="2" customWidth="1"/>
    <col min="8200" max="8448" width="9.140625" style="2"/>
    <col min="8449" max="8449" width="42.140625" style="2" bestFit="1" customWidth="1"/>
    <col min="8450" max="8450" width="7.7109375" style="2" bestFit="1" customWidth="1"/>
    <col min="8451" max="8451" width="14.85546875" style="2" bestFit="1" customWidth="1"/>
    <col min="8452" max="8452" width="14.85546875" style="2" customWidth="1"/>
    <col min="8453" max="8453" width="14.85546875" style="2" bestFit="1" customWidth="1"/>
    <col min="8454" max="8455" width="17.85546875" style="2" customWidth="1"/>
    <col min="8456" max="8704" width="9.140625" style="2"/>
    <col min="8705" max="8705" width="42.140625" style="2" bestFit="1" customWidth="1"/>
    <col min="8706" max="8706" width="7.7109375" style="2" bestFit="1" customWidth="1"/>
    <col min="8707" max="8707" width="14.85546875" style="2" bestFit="1" customWidth="1"/>
    <col min="8708" max="8708" width="14.85546875" style="2" customWidth="1"/>
    <col min="8709" max="8709" width="14.85546875" style="2" bestFit="1" customWidth="1"/>
    <col min="8710" max="8711" width="17.85546875" style="2" customWidth="1"/>
    <col min="8712" max="8960" width="9.140625" style="2"/>
    <col min="8961" max="8961" width="42.140625" style="2" bestFit="1" customWidth="1"/>
    <col min="8962" max="8962" width="7.7109375" style="2" bestFit="1" customWidth="1"/>
    <col min="8963" max="8963" width="14.85546875" style="2" bestFit="1" customWidth="1"/>
    <col min="8964" max="8964" width="14.85546875" style="2" customWidth="1"/>
    <col min="8965" max="8965" width="14.85546875" style="2" bestFit="1" customWidth="1"/>
    <col min="8966" max="8967" width="17.85546875" style="2" customWidth="1"/>
    <col min="8968" max="9216" width="9.140625" style="2"/>
    <col min="9217" max="9217" width="42.140625" style="2" bestFit="1" customWidth="1"/>
    <col min="9218" max="9218" width="7.7109375" style="2" bestFit="1" customWidth="1"/>
    <col min="9219" max="9219" width="14.85546875" style="2" bestFit="1" customWidth="1"/>
    <col min="9220" max="9220" width="14.85546875" style="2" customWidth="1"/>
    <col min="9221" max="9221" width="14.85546875" style="2" bestFit="1" customWidth="1"/>
    <col min="9222" max="9223" width="17.85546875" style="2" customWidth="1"/>
    <col min="9224" max="9472" width="9.140625" style="2"/>
    <col min="9473" max="9473" width="42.140625" style="2" bestFit="1" customWidth="1"/>
    <col min="9474" max="9474" width="7.7109375" style="2" bestFit="1" customWidth="1"/>
    <col min="9475" max="9475" width="14.85546875" style="2" bestFit="1" customWidth="1"/>
    <col min="9476" max="9476" width="14.85546875" style="2" customWidth="1"/>
    <col min="9477" max="9477" width="14.85546875" style="2" bestFit="1" customWidth="1"/>
    <col min="9478" max="9479" width="17.85546875" style="2" customWidth="1"/>
    <col min="9480" max="9728" width="9.140625" style="2"/>
    <col min="9729" max="9729" width="42.140625" style="2" bestFit="1" customWidth="1"/>
    <col min="9730" max="9730" width="7.7109375" style="2" bestFit="1" customWidth="1"/>
    <col min="9731" max="9731" width="14.85546875" style="2" bestFit="1" customWidth="1"/>
    <col min="9732" max="9732" width="14.85546875" style="2" customWidth="1"/>
    <col min="9733" max="9733" width="14.85546875" style="2" bestFit="1" customWidth="1"/>
    <col min="9734" max="9735" width="17.85546875" style="2" customWidth="1"/>
    <col min="9736" max="9984" width="9.140625" style="2"/>
    <col min="9985" max="9985" width="42.140625" style="2" bestFit="1" customWidth="1"/>
    <col min="9986" max="9986" width="7.7109375" style="2" bestFit="1" customWidth="1"/>
    <col min="9987" max="9987" width="14.85546875" style="2" bestFit="1" customWidth="1"/>
    <col min="9988" max="9988" width="14.85546875" style="2" customWidth="1"/>
    <col min="9989" max="9989" width="14.85546875" style="2" bestFit="1" customWidth="1"/>
    <col min="9990" max="9991" width="17.85546875" style="2" customWidth="1"/>
    <col min="9992" max="10240" width="9.140625" style="2"/>
    <col min="10241" max="10241" width="42.140625" style="2" bestFit="1" customWidth="1"/>
    <col min="10242" max="10242" width="7.7109375" style="2" bestFit="1" customWidth="1"/>
    <col min="10243" max="10243" width="14.85546875" style="2" bestFit="1" customWidth="1"/>
    <col min="10244" max="10244" width="14.85546875" style="2" customWidth="1"/>
    <col min="10245" max="10245" width="14.85546875" style="2" bestFit="1" customWidth="1"/>
    <col min="10246" max="10247" width="17.85546875" style="2" customWidth="1"/>
    <col min="10248" max="10496" width="9.140625" style="2"/>
    <col min="10497" max="10497" width="42.140625" style="2" bestFit="1" customWidth="1"/>
    <col min="10498" max="10498" width="7.7109375" style="2" bestFit="1" customWidth="1"/>
    <col min="10499" max="10499" width="14.85546875" style="2" bestFit="1" customWidth="1"/>
    <col min="10500" max="10500" width="14.85546875" style="2" customWidth="1"/>
    <col min="10501" max="10501" width="14.85546875" style="2" bestFit="1" customWidth="1"/>
    <col min="10502" max="10503" width="17.85546875" style="2" customWidth="1"/>
    <col min="10504" max="10752" width="9.140625" style="2"/>
    <col min="10753" max="10753" width="42.140625" style="2" bestFit="1" customWidth="1"/>
    <col min="10754" max="10754" width="7.7109375" style="2" bestFit="1" customWidth="1"/>
    <col min="10755" max="10755" width="14.85546875" style="2" bestFit="1" customWidth="1"/>
    <col min="10756" max="10756" width="14.85546875" style="2" customWidth="1"/>
    <col min="10757" max="10757" width="14.85546875" style="2" bestFit="1" customWidth="1"/>
    <col min="10758" max="10759" width="17.85546875" style="2" customWidth="1"/>
    <col min="10760" max="11008" width="9.140625" style="2"/>
    <col min="11009" max="11009" width="42.140625" style="2" bestFit="1" customWidth="1"/>
    <col min="11010" max="11010" width="7.7109375" style="2" bestFit="1" customWidth="1"/>
    <col min="11011" max="11011" width="14.85546875" style="2" bestFit="1" customWidth="1"/>
    <col min="11012" max="11012" width="14.85546875" style="2" customWidth="1"/>
    <col min="11013" max="11013" width="14.85546875" style="2" bestFit="1" customWidth="1"/>
    <col min="11014" max="11015" width="17.85546875" style="2" customWidth="1"/>
    <col min="11016" max="11264" width="9.140625" style="2"/>
    <col min="11265" max="11265" width="42.140625" style="2" bestFit="1" customWidth="1"/>
    <col min="11266" max="11266" width="7.7109375" style="2" bestFit="1" customWidth="1"/>
    <col min="11267" max="11267" width="14.85546875" style="2" bestFit="1" customWidth="1"/>
    <col min="11268" max="11268" width="14.85546875" style="2" customWidth="1"/>
    <col min="11269" max="11269" width="14.85546875" style="2" bestFit="1" customWidth="1"/>
    <col min="11270" max="11271" width="17.85546875" style="2" customWidth="1"/>
    <col min="11272" max="11520" width="9.140625" style="2"/>
    <col min="11521" max="11521" width="42.140625" style="2" bestFit="1" customWidth="1"/>
    <col min="11522" max="11522" width="7.7109375" style="2" bestFit="1" customWidth="1"/>
    <col min="11523" max="11523" width="14.85546875" style="2" bestFit="1" customWidth="1"/>
    <col min="11524" max="11524" width="14.85546875" style="2" customWidth="1"/>
    <col min="11525" max="11525" width="14.85546875" style="2" bestFit="1" customWidth="1"/>
    <col min="11526" max="11527" width="17.85546875" style="2" customWidth="1"/>
    <col min="11528" max="11776" width="9.140625" style="2"/>
    <col min="11777" max="11777" width="42.140625" style="2" bestFit="1" customWidth="1"/>
    <col min="11778" max="11778" width="7.7109375" style="2" bestFit="1" customWidth="1"/>
    <col min="11779" max="11779" width="14.85546875" style="2" bestFit="1" customWidth="1"/>
    <col min="11780" max="11780" width="14.85546875" style="2" customWidth="1"/>
    <col min="11781" max="11781" width="14.85546875" style="2" bestFit="1" customWidth="1"/>
    <col min="11782" max="11783" width="17.85546875" style="2" customWidth="1"/>
    <col min="11784" max="12032" width="9.140625" style="2"/>
    <col min="12033" max="12033" width="42.140625" style="2" bestFit="1" customWidth="1"/>
    <col min="12034" max="12034" width="7.7109375" style="2" bestFit="1" customWidth="1"/>
    <col min="12035" max="12035" width="14.85546875" style="2" bestFit="1" customWidth="1"/>
    <col min="12036" max="12036" width="14.85546875" style="2" customWidth="1"/>
    <col min="12037" max="12037" width="14.85546875" style="2" bestFit="1" customWidth="1"/>
    <col min="12038" max="12039" width="17.85546875" style="2" customWidth="1"/>
    <col min="12040" max="12288" width="9.140625" style="2"/>
    <col min="12289" max="12289" width="42.140625" style="2" bestFit="1" customWidth="1"/>
    <col min="12290" max="12290" width="7.7109375" style="2" bestFit="1" customWidth="1"/>
    <col min="12291" max="12291" width="14.85546875" style="2" bestFit="1" customWidth="1"/>
    <col min="12292" max="12292" width="14.85546875" style="2" customWidth="1"/>
    <col min="12293" max="12293" width="14.85546875" style="2" bestFit="1" customWidth="1"/>
    <col min="12294" max="12295" width="17.85546875" style="2" customWidth="1"/>
    <col min="12296" max="12544" width="9.140625" style="2"/>
    <col min="12545" max="12545" width="42.140625" style="2" bestFit="1" customWidth="1"/>
    <col min="12546" max="12546" width="7.7109375" style="2" bestFit="1" customWidth="1"/>
    <col min="12547" max="12547" width="14.85546875" style="2" bestFit="1" customWidth="1"/>
    <col min="12548" max="12548" width="14.85546875" style="2" customWidth="1"/>
    <col min="12549" max="12549" width="14.85546875" style="2" bestFit="1" customWidth="1"/>
    <col min="12550" max="12551" width="17.85546875" style="2" customWidth="1"/>
    <col min="12552" max="12800" width="9.140625" style="2"/>
    <col min="12801" max="12801" width="42.140625" style="2" bestFit="1" customWidth="1"/>
    <col min="12802" max="12802" width="7.7109375" style="2" bestFit="1" customWidth="1"/>
    <col min="12803" max="12803" width="14.85546875" style="2" bestFit="1" customWidth="1"/>
    <col min="12804" max="12804" width="14.85546875" style="2" customWidth="1"/>
    <col min="12805" max="12805" width="14.85546875" style="2" bestFit="1" customWidth="1"/>
    <col min="12806" max="12807" width="17.85546875" style="2" customWidth="1"/>
    <col min="12808" max="13056" width="9.140625" style="2"/>
    <col min="13057" max="13057" width="42.140625" style="2" bestFit="1" customWidth="1"/>
    <col min="13058" max="13058" width="7.7109375" style="2" bestFit="1" customWidth="1"/>
    <col min="13059" max="13059" width="14.85546875" style="2" bestFit="1" customWidth="1"/>
    <col min="13060" max="13060" width="14.85546875" style="2" customWidth="1"/>
    <col min="13061" max="13061" width="14.85546875" style="2" bestFit="1" customWidth="1"/>
    <col min="13062" max="13063" width="17.85546875" style="2" customWidth="1"/>
    <col min="13064" max="13312" width="9.140625" style="2"/>
    <col min="13313" max="13313" width="42.140625" style="2" bestFit="1" customWidth="1"/>
    <col min="13314" max="13314" width="7.7109375" style="2" bestFit="1" customWidth="1"/>
    <col min="13315" max="13315" width="14.85546875" style="2" bestFit="1" customWidth="1"/>
    <col min="13316" max="13316" width="14.85546875" style="2" customWidth="1"/>
    <col min="13317" max="13317" width="14.85546875" style="2" bestFit="1" customWidth="1"/>
    <col min="13318" max="13319" width="17.85546875" style="2" customWidth="1"/>
    <col min="13320" max="13568" width="9.140625" style="2"/>
    <col min="13569" max="13569" width="42.140625" style="2" bestFit="1" customWidth="1"/>
    <col min="13570" max="13570" width="7.7109375" style="2" bestFit="1" customWidth="1"/>
    <col min="13571" max="13571" width="14.85546875" style="2" bestFit="1" customWidth="1"/>
    <col min="13572" max="13572" width="14.85546875" style="2" customWidth="1"/>
    <col min="13573" max="13573" width="14.85546875" style="2" bestFit="1" customWidth="1"/>
    <col min="13574" max="13575" width="17.85546875" style="2" customWidth="1"/>
    <col min="13576" max="13824" width="9.140625" style="2"/>
    <col min="13825" max="13825" width="42.140625" style="2" bestFit="1" customWidth="1"/>
    <col min="13826" max="13826" width="7.7109375" style="2" bestFit="1" customWidth="1"/>
    <col min="13827" max="13827" width="14.85546875" style="2" bestFit="1" customWidth="1"/>
    <col min="13828" max="13828" width="14.85546875" style="2" customWidth="1"/>
    <col min="13829" max="13829" width="14.85546875" style="2" bestFit="1" customWidth="1"/>
    <col min="13830" max="13831" width="17.85546875" style="2" customWidth="1"/>
    <col min="13832" max="14080" width="9.140625" style="2"/>
    <col min="14081" max="14081" width="42.140625" style="2" bestFit="1" customWidth="1"/>
    <col min="14082" max="14082" width="7.7109375" style="2" bestFit="1" customWidth="1"/>
    <col min="14083" max="14083" width="14.85546875" style="2" bestFit="1" customWidth="1"/>
    <col min="14084" max="14084" width="14.85546875" style="2" customWidth="1"/>
    <col min="14085" max="14085" width="14.85546875" style="2" bestFit="1" customWidth="1"/>
    <col min="14086" max="14087" width="17.85546875" style="2" customWidth="1"/>
    <col min="14088" max="14336" width="9.140625" style="2"/>
    <col min="14337" max="14337" width="42.140625" style="2" bestFit="1" customWidth="1"/>
    <col min="14338" max="14338" width="7.7109375" style="2" bestFit="1" customWidth="1"/>
    <col min="14339" max="14339" width="14.85546875" style="2" bestFit="1" customWidth="1"/>
    <col min="14340" max="14340" width="14.85546875" style="2" customWidth="1"/>
    <col min="14341" max="14341" width="14.85546875" style="2" bestFit="1" customWidth="1"/>
    <col min="14342" max="14343" width="17.85546875" style="2" customWidth="1"/>
    <col min="14344" max="14592" width="9.140625" style="2"/>
    <col min="14593" max="14593" width="42.140625" style="2" bestFit="1" customWidth="1"/>
    <col min="14594" max="14594" width="7.7109375" style="2" bestFit="1" customWidth="1"/>
    <col min="14595" max="14595" width="14.85546875" style="2" bestFit="1" customWidth="1"/>
    <col min="14596" max="14596" width="14.85546875" style="2" customWidth="1"/>
    <col min="14597" max="14597" width="14.85546875" style="2" bestFit="1" customWidth="1"/>
    <col min="14598" max="14599" width="17.85546875" style="2" customWidth="1"/>
    <col min="14600" max="14848" width="9.140625" style="2"/>
    <col min="14849" max="14849" width="42.140625" style="2" bestFit="1" customWidth="1"/>
    <col min="14850" max="14850" width="7.7109375" style="2" bestFit="1" customWidth="1"/>
    <col min="14851" max="14851" width="14.85546875" style="2" bestFit="1" customWidth="1"/>
    <col min="14852" max="14852" width="14.85546875" style="2" customWidth="1"/>
    <col min="14853" max="14853" width="14.85546875" style="2" bestFit="1" customWidth="1"/>
    <col min="14854" max="14855" width="17.85546875" style="2" customWidth="1"/>
    <col min="14856" max="15104" width="9.140625" style="2"/>
    <col min="15105" max="15105" width="42.140625" style="2" bestFit="1" customWidth="1"/>
    <col min="15106" max="15106" width="7.7109375" style="2" bestFit="1" customWidth="1"/>
    <col min="15107" max="15107" width="14.85546875" style="2" bestFit="1" customWidth="1"/>
    <col min="15108" max="15108" width="14.85546875" style="2" customWidth="1"/>
    <col min="15109" max="15109" width="14.85546875" style="2" bestFit="1" customWidth="1"/>
    <col min="15110" max="15111" width="17.85546875" style="2" customWidth="1"/>
    <col min="15112" max="15360" width="9.140625" style="2"/>
    <col min="15361" max="15361" width="42.140625" style="2" bestFit="1" customWidth="1"/>
    <col min="15362" max="15362" width="7.7109375" style="2" bestFit="1" customWidth="1"/>
    <col min="15363" max="15363" width="14.85546875" style="2" bestFit="1" customWidth="1"/>
    <col min="15364" max="15364" width="14.85546875" style="2" customWidth="1"/>
    <col min="15365" max="15365" width="14.85546875" style="2" bestFit="1" customWidth="1"/>
    <col min="15366" max="15367" width="17.85546875" style="2" customWidth="1"/>
    <col min="15368" max="15616" width="9.140625" style="2"/>
    <col min="15617" max="15617" width="42.140625" style="2" bestFit="1" customWidth="1"/>
    <col min="15618" max="15618" width="7.7109375" style="2" bestFit="1" customWidth="1"/>
    <col min="15619" max="15619" width="14.85546875" style="2" bestFit="1" customWidth="1"/>
    <col min="15620" max="15620" width="14.85546875" style="2" customWidth="1"/>
    <col min="15621" max="15621" width="14.85546875" style="2" bestFit="1" customWidth="1"/>
    <col min="15622" max="15623" width="17.85546875" style="2" customWidth="1"/>
    <col min="15624" max="15872" width="9.140625" style="2"/>
    <col min="15873" max="15873" width="42.140625" style="2" bestFit="1" customWidth="1"/>
    <col min="15874" max="15874" width="7.7109375" style="2" bestFit="1" customWidth="1"/>
    <col min="15875" max="15875" width="14.85546875" style="2" bestFit="1" customWidth="1"/>
    <col min="15876" max="15876" width="14.85546875" style="2" customWidth="1"/>
    <col min="15877" max="15877" width="14.85546875" style="2" bestFit="1" customWidth="1"/>
    <col min="15878" max="15879" width="17.85546875" style="2" customWidth="1"/>
    <col min="15880" max="16128" width="9.140625" style="2"/>
    <col min="16129" max="16129" width="42.140625" style="2" bestFit="1" customWidth="1"/>
    <col min="16130" max="16130" width="7.7109375" style="2" bestFit="1" customWidth="1"/>
    <col min="16131" max="16131" width="14.85546875" style="2" bestFit="1" customWidth="1"/>
    <col min="16132" max="16132" width="14.85546875" style="2" customWidth="1"/>
    <col min="16133" max="16133" width="14.85546875" style="2" bestFit="1" customWidth="1"/>
    <col min="16134" max="16135" width="17.85546875" style="2" customWidth="1"/>
    <col min="16136" max="16384" width="9.140625" style="2"/>
  </cols>
  <sheetData>
    <row r="1" spans="1:9" ht="22.5">
      <c r="A1" s="644" t="s">
        <v>194</v>
      </c>
      <c r="B1" s="644"/>
      <c r="C1" s="644"/>
      <c r="D1" s="644"/>
      <c r="E1" s="644"/>
      <c r="F1" s="644"/>
      <c r="G1" s="644"/>
    </row>
    <row r="2" spans="1:9" ht="32.25" customHeight="1" thickBot="1">
      <c r="A2" s="440"/>
      <c r="B2" s="440"/>
      <c r="C2" s="440"/>
      <c r="D2" s="441"/>
      <c r="E2" s="651" t="s">
        <v>255</v>
      </c>
      <c r="F2" s="651"/>
      <c r="G2" s="457"/>
    </row>
    <row r="3" spans="1:9" ht="39" thickBot="1">
      <c r="A3" s="645" t="s">
        <v>76</v>
      </c>
      <c r="B3" s="647" t="s">
        <v>47</v>
      </c>
      <c r="C3" s="649" t="s">
        <v>71</v>
      </c>
      <c r="D3" s="650"/>
      <c r="E3" s="650"/>
      <c r="F3" s="348" t="s">
        <v>174</v>
      </c>
      <c r="G3" s="458"/>
    </row>
    <row r="4" spans="1:9" ht="39" thickBot="1">
      <c r="A4" s="646"/>
      <c r="B4" s="648"/>
      <c r="C4" s="455" t="s">
        <v>234</v>
      </c>
      <c r="D4" s="456" t="s">
        <v>450</v>
      </c>
      <c r="E4" s="454" t="s">
        <v>453</v>
      </c>
      <c r="F4" s="442" t="s">
        <v>450</v>
      </c>
      <c r="G4" s="459"/>
    </row>
    <row r="5" spans="1:9" ht="20.25" thickBot="1">
      <c r="A5" s="443" t="s">
        <v>240</v>
      </c>
      <c r="B5" s="450" t="s">
        <v>36</v>
      </c>
      <c r="C5" s="461">
        <v>176087</v>
      </c>
      <c r="D5" s="634" t="s">
        <v>502</v>
      </c>
      <c r="E5" s="461">
        <f>178139-176087</f>
        <v>2052</v>
      </c>
      <c r="F5" s="367">
        <v>34352</v>
      </c>
      <c r="G5" s="643"/>
      <c r="I5" s="46"/>
    </row>
    <row r="6" spans="1:9" ht="19.5" hidden="1" customHeight="1">
      <c r="A6" s="444" t="s">
        <v>175</v>
      </c>
      <c r="B6" s="451" t="s">
        <v>36</v>
      </c>
      <c r="C6" s="462"/>
      <c r="D6" s="188"/>
      <c r="E6" s="187"/>
      <c r="F6" s="369"/>
      <c r="G6" s="643"/>
    </row>
    <row r="7" spans="1:9" ht="17.25" hidden="1" customHeight="1" thickBot="1">
      <c r="A7" s="81" t="s">
        <v>156</v>
      </c>
      <c r="B7" s="452" t="s">
        <v>36</v>
      </c>
      <c r="C7" s="463">
        <v>1083</v>
      </c>
      <c r="D7" s="190">
        <v>1083</v>
      </c>
      <c r="E7" s="189"/>
      <c r="F7" s="177"/>
      <c r="G7" s="643"/>
    </row>
    <row r="8" spans="1:9" ht="19.5" customHeight="1">
      <c r="A8" s="445" t="s">
        <v>77</v>
      </c>
      <c r="B8" s="450"/>
      <c r="C8" s="367"/>
      <c r="D8" s="464"/>
      <c r="E8" s="465"/>
      <c r="F8" s="490"/>
      <c r="G8" s="460"/>
      <c r="H8" s="46"/>
    </row>
    <row r="9" spans="1:9" ht="20.25" customHeight="1" thickBot="1">
      <c r="A9" s="446" t="s">
        <v>73</v>
      </c>
      <c r="B9" s="451" t="s">
        <v>36</v>
      </c>
      <c r="C9" s="369">
        <v>4348</v>
      </c>
      <c r="D9" s="425">
        <v>9661</v>
      </c>
      <c r="E9" s="369">
        <f>D9-C9</f>
        <v>5313</v>
      </c>
      <c r="F9" s="491">
        <v>768</v>
      </c>
      <c r="G9" s="460"/>
      <c r="H9" s="46"/>
    </row>
    <row r="10" spans="1:9" ht="18.75" customHeight="1">
      <c r="A10" s="447" t="s">
        <v>78</v>
      </c>
      <c r="B10" s="450"/>
      <c r="C10" s="181"/>
      <c r="D10" s="83"/>
      <c r="E10" s="466"/>
      <c r="F10" s="88"/>
      <c r="G10" s="4"/>
    </row>
    <row r="11" spans="1:9" ht="20.25" customHeight="1" thickBot="1">
      <c r="A11" s="446" t="s">
        <v>73</v>
      </c>
      <c r="B11" s="451" t="s">
        <v>36</v>
      </c>
      <c r="C11" s="369">
        <v>6996</v>
      </c>
      <c r="D11" s="425">
        <v>8879</v>
      </c>
      <c r="E11" s="369">
        <f>D11-C11</f>
        <v>1883</v>
      </c>
      <c r="F11" s="492">
        <v>1350</v>
      </c>
      <c r="G11" s="460"/>
    </row>
    <row r="12" spans="1:9" ht="18.75" customHeight="1">
      <c r="A12" s="448" t="s">
        <v>70</v>
      </c>
      <c r="B12" s="450"/>
      <c r="C12" s="181"/>
      <c r="D12" s="83"/>
      <c r="E12" s="181"/>
      <c r="F12" s="490"/>
      <c r="G12" s="460"/>
    </row>
    <row r="13" spans="1:9" ht="19.5" customHeight="1" thickBot="1">
      <c r="A13" s="449" t="s">
        <v>73</v>
      </c>
      <c r="B13" s="453" t="s">
        <v>36</v>
      </c>
      <c r="C13" s="177">
        <f>C9-C11</f>
        <v>-2648</v>
      </c>
      <c r="D13" s="467">
        <f>D9-D11</f>
        <v>782</v>
      </c>
      <c r="E13" s="177">
        <f>D13-C13</f>
        <v>3430</v>
      </c>
      <c r="F13" s="177">
        <f>F9-F11</f>
        <v>-582</v>
      </c>
      <c r="G13" s="6"/>
    </row>
    <row r="14" spans="1:9" ht="46.5" customHeight="1">
      <c r="A14" s="654" t="s">
        <v>503</v>
      </c>
      <c r="B14" s="654"/>
      <c r="C14" s="654"/>
      <c r="D14" s="654"/>
      <c r="E14" s="654"/>
      <c r="F14" s="654"/>
      <c r="G14" s="654"/>
    </row>
    <row r="15" spans="1:9" ht="31.5" customHeight="1">
      <c r="A15" s="654" t="s">
        <v>504</v>
      </c>
      <c r="B15" s="654"/>
      <c r="C15" s="654"/>
      <c r="D15" s="654"/>
      <c r="E15" s="654"/>
      <c r="F15" s="654"/>
      <c r="G15" s="654"/>
    </row>
    <row r="16" spans="1:9" ht="18" customHeight="1" thickBot="1">
      <c r="A16" s="655"/>
      <c r="B16" s="656"/>
      <c r="C16" s="656"/>
      <c r="D16" s="656"/>
      <c r="E16" s="656"/>
      <c r="F16" s="656"/>
      <c r="G16" s="656"/>
    </row>
    <row r="17" spans="1:7" ht="25.5" hidden="1" customHeight="1" thickBot="1">
      <c r="A17" s="192"/>
      <c r="B17" s="193"/>
      <c r="C17" s="193"/>
      <c r="D17" s="193"/>
      <c r="E17" s="193"/>
      <c r="F17" s="193"/>
      <c r="G17" s="193"/>
    </row>
    <row r="18" spans="1:7" ht="39" thickBot="1">
      <c r="A18" s="657" t="s">
        <v>76</v>
      </c>
      <c r="B18" s="659"/>
      <c r="C18" s="661" t="s">
        <v>71</v>
      </c>
      <c r="D18" s="662"/>
      <c r="E18" s="662"/>
      <c r="F18" s="663"/>
      <c r="G18" s="468" t="s">
        <v>174</v>
      </c>
    </row>
    <row r="19" spans="1:7" ht="39" thickBot="1">
      <c r="A19" s="658"/>
      <c r="B19" s="660"/>
      <c r="C19" s="469" t="s">
        <v>451</v>
      </c>
      <c r="D19" s="470" t="s">
        <v>450</v>
      </c>
      <c r="E19" s="471" t="s">
        <v>452</v>
      </c>
      <c r="F19" s="468" t="s">
        <v>454</v>
      </c>
      <c r="G19" s="470" t="s">
        <v>452</v>
      </c>
    </row>
    <row r="20" spans="1:7" ht="19.5" customHeight="1" thickBot="1">
      <c r="A20" s="472" t="s">
        <v>42</v>
      </c>
      <c r="B20" s="453" t="s">
        <v>36</v>
      </c>
      <c r="C20" s="473">
        <v>198</v>
      </c>
      <c r="D20" s="370">
        <v>2540</v>
      </c>
      <c r="E20" s="370" t="s">
        <v>456</v>
      </c>
      <c r="F20" s="370">
        <f>202-C20</f>
        <v>4</v>
      </c>
      <c r="G20" s="492">
        <v>52</v>
      </c>
    </row>
    <row r="21" spans="1:7" ht="20.25" customHeight="1" thickBot="1">
      <c r="A21" s="474" t="s">
        <v>43</v>
      </c>
      <c r="B21" s="475" t="s">
        <v>36</v>
      </c>
      <c r="C21" s="476">
        <v>121</v>
      </c>
      <c r="D21" s="370">
        <v>1270</v>
      </c>
      <c r="E21" s="370" t="s">
        <v>455</v>
      </c>
      <c r="F21" s="370">
        <f>100-C21</f>
        <v>-21</v>
      </c>
      <c r="G21" s="581">
        <v>26</v>
      </c>
    </row>
    <row r="22" spans="1:7" ht="18.75" customHeight="1">
      <c r="A22" s="447" t="s">
        <v>208</v>
      </c>
      <c r="B22" s="659" t="s">
        <v>36</v>
      </c>
      <c r="C22" s="652">
        <f>C20-C21</f>
        <v>77</v>
      </c>
      <c r="D22" s="652">
        <f>D20-D21</f>
        <v>1270</v>
      </c>
      <c r="E22" s="652">
        <v>102</v>
      </c>
      <c r="F22" s="664">
        <f>E22-C22</f>
        <v>25</v>
      </c>
      <c r="G22" s="652">
        <f>G20-G21</f>
        <v>26</v>
      </c>
    </row>
    <row r="23" spans="1:7" ht="17.25" thickBot="1">
      <c r="A23" s="477" t="s">
        <v>73</v>
      </c>
      <c r="B23" s="660"/>
      <c r="C23" s="653"/>
      <c r="D23" s="653"/>
      <c r="E23" s="653"/>
      <c r="F23" s="665"/>
      <c r="G23" s="653"/>
    </row>
    <row r="24" spans="1:7" ht="19.5" customHeight="1" thickBot="1">
      <c r="A24" s="478" t="s">
        <v>74</v>
      </c>
      <c r="B24" s="453"/>
      <c r="C24" s="370">
        <v>110</v>
      </c>
      <c r="D24" s="370">
        <v>2125</v>
      </c>
      <c r="E24" s="370">
        <v>118</v>
      </c>
      <c r="F24" s="370">
        <f>E24-C24</f>
        <v>8</v>
      </c>
      <c r="G24" s="581">
        <v>15</v>
      </c>
    </row>
    <row r="25" spans="1:7" ht="20.25" customHeight="1" thickBot="1">
      <c r="A25" s="479" t="s">
        <v>75</v>
      </c>
      <c r="B25" s="475"/>
      <c r="C25" s="370">
        <v>87</v>
      </c>
      <c r="D25" s="370">
        <v>1202</v>
      </c>
      <c r="E25" s="370">
        <v>111</v>
      </c>
      <c r="F25" s="370">
        <f>E25-C25</f>
        <v>24</v>
      </c>
      <c r="G25" s="581">
        <v>18</v>
      </c>
    </row>
    <row r="26" spans="1:7" ht="15.75" customHeight="1">
      <c r="A26" s="32" t="s">
        <v>239</v>
      </c>
    </row>
    <row r="36" ht="12" customHeight="1"/>
  </sheetData>
  <mergeCells count="18">
    <mergeCell ref="G22:G23"/>
    <mergeCell ref="A14:G14"/>
    <mergeCell ref="A16:G16"/>
    <mergeCell ref="A18:A19"/>
    <mergeCell ref="B18:B19"/>
    <mergeCell ref="C18:F18"/>
    <mergeCell ref="B22:B23"/>
    <mergeCell ref="C22:C23"/>
    <mergeCell ref="D22:D23"/>
    <mergeCell ref="E22:E23"/>
    <mergeCell ref="F22:F23"/>
    <mergeCell ref="A15:G15"/>
    <mergeCell ref="G5:G7"/>
    <mergeCell ref="A1:G1"/>
    <mergeCell ref="A3:A4"/>
    <mergeCell ref="B3:B4"/>
    <mergeCell ref="C3:E3"/>
    <mergeCell ref="E2:F2"/>
  </mergeCells>
  <printOptions horizontalCentered="1"/>
  <pageMargins left="0.54" right="0.35433070866141736" top="0.35433070866141736" bottom="0.43307086614173229" header="0.18" footer="0.15748031496062992"/>
  <pageSetup paperSize="9" scale="72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>
    <pageSetUpPr fitToPage="1"/>
  </sheetPr>
  <dimension ref="A1:K69"/>
  <sheetViews>
    <sheetView zoomScale="90" zoomScaleNormal="90" workbookViewId="0">
      <selection activeCell="M45" sqref="M45"/>
    </sheetView>
  </sheetViews>
  <sheetFormatPr defaultRowHeight="12.75"/>
  <cols>
    <col min="1" max="1" width="79.28515625" style="2" customWidth="1"/>
    <col min="2" max="2" width="9.28515625" style="2" customWidth="1"/>
    <col min="3" max="5" width="10.85546875" style="2" customWidth="1"/>
    <col min="6" max="6" width="12.28515625" style="2" customWidth="1"/>
    <col min="7" max="7" width="13.85546875" style="2" customWidth="1"/>
    <col min="8" max="8" width="12" style="2" hidden="1" customWidth="1"/>
    <col min="9" max="16384" width="9.140625" style="2"/>
  </cols>
  <sheetData>
    <row r="1" spans="1:11" ht="30.75" customHeight="1">
      <c r="A1" s="674" t="s">
        <v>192</v>
      </c>
      <c r="B1" s="674"/>
      <c r="C1" s="674"/>
      <c r="D1" s="674"/>
      <c r="E1" s="674"/>
      <c r="F1" s="674"/>
      <c r="G1" s="674"/>
      <c r="H1" s="674"/>
    </row>
    <row r="2" spans="1:11" ht="23.25" thickBot="1">
      <c r="A2" s="337"/>
      <c r="B2" s="337"/>
      <c r="C2" s="675"/>
      <c r="D2" s="675"/>
      <c r="E2" s="675"/>
      <c r="F2" s="675"/>
      <c r="G2" s="675"/>
      <c r="H2" s="337"/>
    </row>
    <row r="3" spans="1:11" ht="17.25" customHeight="1" thickBot="1">
      <c r="A3" s="687" t="s">
        <v>76</v>
      </c>
      <c r="B3" s="679" t="s">
        <v>47</v>
      </c>
      <c r="C3" s="676" t="s">
        <v>441</v>
      </c>
      <c r="D3" s="676" t="s">
        <v>440</v>
      </c>
      <c r="E3" s="676" t="s">
        <v>442</v>
      </c>
      <c r="F3" s="683" t="s">
        <v>443</v>
      </c>
      <c r="G3" s="684"/>
      <c r="H3" s="194" t="s">
        <v>63</v>
      </c>
    </row>
    <row r="4" spans="1:11" ht="13.5" customHeight="1" thickBot="1">
      <c r="A4" s="688"/>
      <c r="B4" s="680"/>
      <c r="C4" s="677"/>
      <c r="D4" s="677"/>
      <c r="E4" s="677"/>
      <c r="F4" s="685"/>
      <c r="G4" s="686"/>
      <c r="H4" s="194"/>
    </row>
    <row r="5" spans="1:11" ht="15.75" customHeight="1" thickBot="1">
      <c r="A5" s="689"/>
      <c r="B5" s="681"/>
      <c r="C5" s="678"/>
      <c r="D5" s="678"/>
      <c r="E5" s="678"/>
      <c r="F5" s="401" t="s">
        <v>141</v>
      </c>
      <c r="G5" s="402" t="s">
        <v>37</v>
      </c>
      <c r="H5" s="195" t="s">
        <v>137</v>
      </c>
    </row>
    <row r="6" spans="1:11" ht="79.5" customHeight="1">
      <c r="A6" s="400" t="s">
        <v>444</v>
      </c>
      <c r="B6" s="414" t="s">
        <v>36</v>
      </c>
      <c r="C6" s="421">
        <f>SUM(C8:C22)+7131</f>
        <v>91175</v>
      </c>
      <c r="D6" s="421">
        <f>SUM(D8:D22)+7131</f>
        <v>91301</v>
      </c>
      <c r="E6" s="421">
        <f>SUM(E8:E22)+7131</f>
        <v>91935</v>
      </c>
      <c r="F6" s="422">
        <f>E6-C6</f>
        <v>760</v>
      </c>
      <c r="G6" s="423">
        <f>E6/C6*100</f>
        <v>100.83356183164244</v>
      </c>
      <c r="H6" s="68"/>
      <c r="I6" s="31"/>
      <c r="J6" s="31"/>
    </row>
    <row r="7" spans="1:11" ht="16.5">
      <c r="A7" s="403" t="s">
        <v>39</v>
      </c>
      <c r="B7" s="404"/>
      <c r="C7" s="405"/>
      <c r="D7" s="405"/>
      <c r="E7" s="405"/>
      <c r="F7" s="406"/>
      <c r="G7" s="407"/>
      <c r="H7" s="69"/>
    </row>
    <row r="8" spans="1:11" ht="16.5">
      <c r="A8" s="408" t="s">
        <v>179</v>
      </c>
      <c r="B8" s="404"/>
      <c r="C8" s="405">
        <v>4</v>
      </c>
      <c r="D8" s="405">
        <v>5</v>
      </c>
      <c r="E8" s="405">
        <v>4</v>
      </c>
      <c r="F8" s="406">
        <f t="shared" ref="F8:F22" si="0">E8-C8</f>
        <v>0</v>
      </c>
      <c r="G8" s="407">
        <f t="shared" ref="G8:G22" si="1">E8/C8*100</f>
        <v>100</v>
      </c>
      <c r="H8" s="69"/>
    </row>
    <row r="9" spans="1:11" ht="16.5">
      <c r="A9" s="408" t="s">
        <v>180</v>
      </c>
      <c r="B9" s="415" t="s">
        <v>36</v>
      </c>
      <c r="C9" s="405">
        <v>9450</v>
      </c>
      <c r="D9" s="405">
        <v>9814</v>
      </c>
      <c r="E9" s="405">
        <v>10043</v>
      </c>
      <c r="F9" s="406">
        <f t="shared" si="0"/>
        <v>593</v>
      </c>
      <c r="G9" s="407">
        <f t="shared" si="1"/>
        <v>106.27513227513228</v>
      </c>
      <c r="H9" s="69"/>
      <c r="I9" s="9"/>
      <c r="J9" s="31"/>
      <c r="K9" s="9"/>
    </row>
    <row r="10" spans="1:11" ht="16.5">
      <c r="A10" s="409" t="s">
        <v>181</v>
      </c>
      <c r="B10" s="415" t="s">
        <v>36</v>
      </c>
      <c r="C10" s="405">
        <v>24679</v>
      </c>
      <c r="D10" s="405">
        <v>24935</v>
      </c>
      <c r="E10" s="405">
        <v>25367</v>
      </c>
      <c r="F10" s="406">
        <f t="shared" si="0"/>
        <v>688</v>
      </c>
      <c r="G10" s="407">
        <f t="shared" si="1"/>
        <v>102.78779529154343</v>
      </c>
      <c r="H10" s="69"/>
      <c r="I10" s="9"/>
      <c r="J10" s="31"/>
      <c r="K10" s="9"/>
    </row>
    <row r="11" spans="1:11" ht="16.5">
      <c r="A11" s="410" t="s">
        <v>182</v>
      </c>
      <c r="B11" s="415" t="s">
        <v>36</v>
      </c>
      <c r="C11" s="405">
        <v>3652</v>
      </c>
      <c r="D11" s="405">
        <v>3656</v>
      </c>
      <c r="E11" s="405">
        <v>3646</v>
      </c>
      <c r="F11" s="406">
        <f t="shared" si="0"/>
        <v>-6</v>
      </c>
      <c r="G11" s="407">
        <f t="shared" si="1"/>
        <v>99.835706462212485</v>
      </c>
      <c r="H11" s="69"/>
      <c r="I11" s="9"/>
      <c r="J11" s="31"/>
      <c r="K11" s="9"/>
    </row>
    <row r="12" spans="1:11" ht="16.5">
      <c r="A12" s="409" t="s">
        <v>183</v>
      </c>
      <c r="B12" s="415" t="s">
        <v>36</v>
      </c>
      <c r="C12" s="405">
        <v>5557</v>
      </c>
      <c r="D12" s="405">
        <v>5851</v>
      </c>
      <c r="E12" s="405">
        <v>6189</v>
      </c>
      <c r="F12" s="406">
        <f t="shared" si="0"/>
        <v>632</v>
      </c>
      <c r="G12" s="407">
        <f t="shared" si="1"/>
        <v>111.37304300881772</v>
      </c>
      <c r="H12" s="69"/>
      <c r="I12" s="9"/>
      <c r="J12" s="31"/>
      <c r="K12" s="9"/>
    </row>
    <row r="13" spans="1:11" ht="33">
      <c r="A13" s="409" t="s">
        <v>207</v>
      </c>
      <c r="B13" s="416" t="s">
        <v>36</v>
      </c>
      <c r="C13" s="405">
        <v>855</v>
      </c>
      <c r="D13" s="405">
        <v>771</v>
      </c>
      <c r="E13" s="405">
        <v>842</v>
      </c>
      <c r="F13" s="406">
        <f t="shared" si="0"/>
        <v>-13</v>
      </c>
      <c r="G13" s="407">
        <f t="shared" si="1"/>
        <v>98.479532163742689</v>
      </c>
      <c r="H13" s="69"/>
      <c r="I13" s="9"/>
      <c r="J13" s="31"/>
      <c r="K13" s="9"/>
    </row>
    <row r="14" spans="1:11" s="32" customFormat="1" ht="16.5">
      <c r="A14" s="409" t="s">
        <v>205</v>
      </c>
      <c r="B14" s="416" t="s">
        <v>36</v>
      </c>
      <c r="C14" s="405">
        <v>1228</v>
      </c>
      <c r="D14" s="405">
        <v>1253</v>
      </c>
      <c r="E14" s="405">
        <v>1274</v>
      </c>
      <c r="F14" s="406">
        <f t="shared" si="0"/>
        <v>46</v>
      </c>
      <c r="G14" s="407">
        <f t="shared" si="1"/>
        <v>103.74592833876221</v>
      </c>
      <c r="H14" s="89"/>
      <c r="I14" s="41"/>
      <c r="J14" s="42"/>
      <c r="K14" s="41"/>
    </row>
    <row r="15" spans="1:11" ht="16.5">
      <c r="A15" s="411" t="s">
        <v>184</v>
      </c>
      <c r="B15" s="415" t="s">
        <v>36</v>
      </c>
      <c r="C15" s="405">
        <v>10990</v>
      </c>
      <c r="D15" s="405">
        <v>10917</v>
      </c>
      <c r="E15" s="405">
        <v>11079</v>
      </c>
      <c r="F15" s="406">
        <f t="shared" si="0"/>
        <v>89</v>
      </c>
      <c r="G15" s="407">
        <f t="shared" si="1"/>
        <v>100.80982711555959</v>
      </c>
      <c r="H15" s="69"/>
      <c r="I15" s="9"/>
      <c r="J15" s="31"/>
      <c r="K15" s="9"/>
    </row>
    <row r="16" spans="1:11" ht="16.5">
      <c r="A16" s="411" t="s">
        <v>185</v>
      </c>
      <c r="B16" s="415" t="s">
        <v>36</v>
      </c>
      <c r="C16" s="405">
        <v>749</v>
      </c>
      <c r="D16" s="405">
        <v>740</v>
      </c>
      <c r="E16" s="405">
        <v>724</v>
      </c>
      <c r="F16" s="406">
        <f t="shared" si="0"/>
        <v>-25</v>
      </c>
      <c r="G16" s="407">
        <f t="shared" si="1"/>
        <v>96.662216288384514</v>
      </c>
      <c r="H16" s="69"/>
      <c r="I16" s="9"/>
      <c r="J16" s="31"/>
      <c r="K16" s="9"/>
    </row>
    <row r="17" spans="1:11" ht="16.5" customHeight="1">
      <c r="A17" s="409" t="s">
        <v>186</v>
      </c>
      <c r="B17" s="415" t="s">
        <v>36</v>
      </c>
      <c r="C17" s="405">
        <v>5375</v>
      </c>
      <c r="D17" s="405">
        <v>4943</v>
      </c>
      <c r="E17" s="405">
        <v>4560</v>
      </c>
      <c r="F17" s="406">
        <f t="shared" si="0"/>
        <v>-815</v>
      </c>
      <c r="G17" s="407">
        <f t="shared" si="1"/>
        <v>84.837209302325576</v>
      </c>
      <c r="H17" s="69"/>
      <c r="I17" s="9"/>
      <c r="J17" s="31"/>
      <c r="K17" s="9"/>
    </row>
    <row r="18" spans="1:11" ht="33">
      <c r="A18" s="409" t="s">
        <v>206</v>
      </c>
      <c r="B18" s="415" t="s">
        <v>36</v>
      </c>
      <c r="C18" s="405">
        <v>5187</v>
      </c>
      <c r="D18" s="405">
        <v>5077</v>
      </c>
      <c r="E18" s="405">
        <v>4967</v>
      </c>
      <c r="F18" s="406">
        <f t="shared" si="0"/>
        <v>-220</v>
      </c>
      <c r="G18" s="407">
        <f t="shared" si="1"/>
        <v>95.758627337574708</v>
      </c>
      <c r="H18" s="69"/>
      <c r="I18" s="9"/>
      <c r="J18" s="31"/>
      <c r="K18" s="9"/>
    </row>
    <row r="19" spans="1:11" ht="16.5">
      <c r="A19" s="409" t="s">
        <v>187</v>
      </c>
      <c r="B19" s="415" t="s">
        <v>36</v>
      </c>
      <c r="C19" s="405">
        <v>7415</v>
      </c>
      <c r="D19" s="405">
        <v>7361</v>
      </c>
      <c r="E19" s="405">
        <v>7316</v>
      </c>
      <c r="F19" s="406">
        <f t="shared" si="0"/>
        <v>-99</v>
      </c>
      <c r="G19" s="407">
        <f t="shared" si="1"/>
        <v>98.664868509777477</v>
      </c>
      <c r="H19" s="69"/>
      <c r="I19" s="9"/>
      <c r="J19" s="31"/>
      <c r="K19" s="9"/>
    </row>
    <row r="20" spans="1:11" ht="16.5">
      <c r="A20" s="409" t="s">
        <v>188</v>
      </c>
      <c r="B20" s="415" t="s">
        <v>36</v>
      </c>
      <c r="C20" s="405">
        <v>6415</v>
      </c>
      <c r="D20" s="405">
        <v>6368</v>
      </c>
      <c r="E20" s="405">
        <v>6297</v>
      </c>
      <c r="F20" s="406">
        <f t="shared" si="0"/>
        <v>-118</v>
      </c>
      <c r="G20" s="407">
        <f t="shared" si="1"/>
        <v>98.160561184723306</v>
      </c>
      <c r="H20" s="69"/>
      <c r="I20" s="9"/>
      <c r="J20" s="31"/>
      <c r="K20" s="9"/>
    </row>
    <row r="21" spans="1:11" ht="33">
      <c r="A21" s="409" t="s">
        <v>189</v>
      </c>
      <c r="B21" s="415" t="s">
        <v>36</v>
      </c>
      <c r="C21" s="405">
        <v>2471</v>
      </c>
      <c r="D21" s="405">
        <v>2462</v>
      </c>
      <c r="E21" s="405">
        <v>2479</v>
      </c>
      <c r="F21" s="406">
        <f t="shared" si="0"/>
        <v>8</v>
      </c>
      <c r="G21" s="407">
        <f t="shared" si="1"/>
        <v>100.32375556454876</v>
      </c>
      <c r="H21" s="69"/>
      <c r="I21" s="9"/>
      <c r="J21" s="31"/>
      <c r="K21" s="9"/>
    </row>
    <row r="22" spans="1:11" s="12" customFormat="1" ht="16.5">
      <c r="A22" s="411" t="s">
        <v>190</v>
      </c>
      <c r="B22" s="415" t="s">
        <v>36</v>
      </c>
      <c r="C22" s="405">
        <v>17</v>
      </c>
      <c r="D22" s="405">
        <v>17</v>
      </c>
      <c r="E22" s="405">
        <v>17</v>
      </c>
      <c r="F22" s="406">
        <f t="shared" si="0"/>
        <v>0</v>
      </c>
      <c r="G22" s="407">
        <f t="shared" si="1"/>
        <v>100</v>
      </c>
      <c r="H22" s="70"/>
      <c r="I22" s="9"/>
      <c r="J22" s="31"/>
      <c r="K22" s="9"/>
    </row>
    <row r="23" spans="1:11" s="12" customFormat="1" ht="42.75" thickBot="1">
      <c r="A23" s="412" t="s">
        <v>191</v>
      </c>
      <c r="B23" s="417" t="s">
        <v>36</v>
      </c>
      <c r="C23" s="418" t="s">
        <v>251</v>
      </c>
      <c r="D23" s="418" t="s">
        <v>251</v>
      </c>
      <c r="E23" s="418" t="s">
        <v>251</v>
      </c>
      <c r="F23" s="419">
        <v>0</v>
      </c>
      <c r="G23" s="420">
        <v>100</v>
      </c>
      <c r="H23" s="70"/>
      <c r="I23" s="9"/>
      <c r="J23" s="31"/>
      <c r="K23" s="9"/>
    </row>
    <row r="24" spans="1:11" s="12" customFormat="1" ht="17.25" thickBot="1">
      <c r="A24" s="682"/>
      <c r="B24" s="682"/>
      <c r="C24" s="682"/>
      <c r="D24" s="682"/>
      <c r="E24" s="682"/>
      <c r="F24" s="682"/>
      <c r="G24" s="413"/>
      <c r="H24" s="70"/>
      <c r="I24" s="9"/>
      <c r="J24" s="31"/>
      <c r="K24" s="9"/>
    </row>
    <row r="25" spans="1:11" s="12" customFormat="1" ht="33.75" customHeight="1" thickBot="1">
      <c r="A25" s="657" t="s">
        <v>76</v>
      </c>
      <c r="B25" s="695"/>
      <c r="C25" s="690" t="s">
        <v>445</v>
      </c>
      <c r="D25" s="690" t="s">
        <v>446</v>
      </c>
      <c r="E25" s="690" t="s">
        <v>447</v>
      </c>
      <c r="F25" s="693" t="s">
        <v>448</v>
      </c>
      <c r="G25" s="694"/>
      <c r="H25" s="74"/>
      <c r="I25" s="9"/>
      <c r="J25" s="72"/>
      <c r="K25" s="9"/>
    </row>
    <row r="26" spans="1:11" s="12" customFormat="1" ht="17.25" thickBot="1">
      <c r="A26" s="658"/>
      <c r="B26" s="696"/>
      <c r="C26" s="691"/>
      <c r="D26" s="691"/>
      <c r="E26" s="691"/>
      <c r="F26" s="401" t="s">
        <v>141</v>
      </c>
      <c r="G26" s="424" t="s">
        <v>37</v>
      </c>
      <c r="H26" s="74"/>
      <c r="I26" s="9"/>
      <c r="J26" s="72"/>
      <c r="K26" s="9"/>
    </row>
    <row r="27" spans="1:11" ht="33">
      <c r="A27" s="432" t="s">
        <v>213</v>
      </c>
      <c r="B27" s="433" t="s">
        <v>36</v>
      </c>
      <c r="C27" s="425">
        <v>38750</v>
      </c>
      <c r="D27" s="356">
        <v>39008</v>
      </c>
      <c r="E27" s="356">
        <v>39126</v>
      </c>
      <c r="F27" s="437">
        <f>E27-C27</f>
        <v>376</v>
      </c>
      <c r="G27" s="438">
        <f>E27/C27*100</f>
        <v>100.97032258064516</v>
      </c>
      <c r="H27" s="75"/>
      <c r="J27" s="4"/>
    </row>
    <row r="28" spans="1:11" ht="16.5">
      <c r="A28" s="434" t="s">
        <v>219</v>
      </c>
      <c r="B28" s="415" t="s">
        <v>36</v>
      </c>
      <c r="C28" s="426">
        <v>21289</v>
      </c>
      <c r="D28" s="431">
        <v>21627</v>
      </c>
      <c r="E28" s="431">
        <v>21731</v>
      </c>
      <c r="F28" s="437">
        <f t="shared" ref="F28:F37" si="2">E28-C28</f>
        <v>442</v>
      </c>
      <c r="G28" s="438">
        <f t="shared" ref="G28:G37" si="3">E28/C28*100</f>
        <v>102.076189581474</v>
      </c>
      <c r="H28" s="75"/>
      <c r="J28" s="4"/>
    </row>
    <row r="29" spans="1:11" ht="16.5">
      <c r="A29" s="434" t="s">
        <v>220</v>
      </c>
      <c r="B29" s="415" t="s">
        <v>36</v>
      </c>
      <c r="C29" s="426">
        <v>17461</v>
      </c>
      <c r="D29" s="431">
        <v>17381</v>
      </c>
      <c r="E29" s="431">
        <v>17395</v>
      </c>
      <c r="F29" s="437">
        <f t="shared" si="2"/>
        <v>-66</v>
      </c>
      <c r="G29" s="438">
        <f t="shared" si="3"/>
        <v>99.622014775786042</v>
      </c>
      <c r="H29" s="75"/>
      <c r="J29" s="4"/>
    </row>
    <row r="30" spans="1:11" ht="16.5">
      <c r="A30" s="435" t="s">
        <v>201</v>
      </c>
      <c r="B30" s="415"/>
      <c r="C30" s="426"/>
      <c r="D30" s="431"/>
      <c r="E30" s="431"/>
      <c r="F30" s="437"/>
      <c r="G30" s="438"/>
      <c r="H30" s="75"/>
      <c r="J30" s="4"/>
    </row>
    <row r="31" spans="1:11" ht="16.5">
      <c r="A31" s="435" t="s">
        <v>203</v>
      </c>
      <c r="B31" s="415" t="s">
        <v>36</v>
      </c>
      <c r="C31" s="426">
        <v>33934</v>
      </c>
      <c r="D31" s="431">
        <v>34297</v>
      </c>
      <c r="E31" s="431">
        <v>34431</v>
      </c>
      <c r="F31" s="437">
        <f t="shared" si="2"/>
        <v>497</v>
      </c>
      <c r="G31" s="438">
        <f t="shared" si="3"/>
        <v>101.46460776802027</v>
      </c>
      <c r="H31" s="75"/>
      <c r="J31" s="4"/>
    </row>
    <row r="32" spans="1:11" ht="16.5">
      <c r="A32" s="434" t="s">
        <v>219</v>
      </c>
      <c r="B32" s="415" t="s">
        <v>36</v>
      </c>
      <c r="C32" s="426">
        <v>20999</v>
      </c>
      <c r="D32" s="431">
        <v>21334</v>
      </c>
      <c r="E32" s="431">
        <v>21436</v>
      </c>
      <c r="F32" s="437">
        <f t="shared" si="2"/>
        <v>437</v>
      </c>
      <c r="G32" s="438">
        <f t="shared" si="3"/>
        <v>102.08105147864184</v>
      </c>
      <c r="H32" s="75"/>
      <c r="J32" s="4"/>
    </row>
    <row r="33" spans="1:10" ht="16.5">
      <c r="A33" s="434" t="s">
        <v>220</v>
      </c>
      <c r="B33" s="415" t="s">
        <v>36</v>
      </c>
      <c r="C33" s="426">
        <v>12935</v>
      </c>
      <c r="D33" s="431">
        <v>12963</v>
      </c>
      <c r="E33" s="431">
        <v>12995</v>
      </c>
      <c r="F33" s="437">
        <f t="shared" si="2"/>
        <v>60</v>
      </c>
      <c r="G33" s="438">
        <f t="shared" si="3"/>
        <v>100.46385775028992</v>
      </c>
      <c r="H33" s="75"/>
      <c r="J33" s="4"/>
    </row>
    <row r="34" spans="1:10" ht="16.5">
      <c r="A34" s="436" t="s">
        <v>202</v>
      </c>
      <c r="B34" s="415" t="s">
        <v>36</v>
      </c>
      <c r="C34" s="426">
        <v>1778</v>
      </c>
      <c r="D34" s="431">
        <v>1766</v>
      </c>
      <c r="E34" s="431">
        <v>1747</v>
      </c>
      <c r="F34" s="437">
        <f t="shared" si="2"/>
        <v>-31</v>
      </c>
      <c r="G34" s="438">
        <f t="shared" si="3"/>
        <v>98.25646794150731</v>
      </c>
      <c r="H34" s="75"/>
      <c r="J34" s="4"/>
    </row>
    <row r="35" spans="1:10" ht="16.5">
      <c r="A35" s="434" t="s">
        <v>219</v>
      </c>
      <c r="B35" s="415" t="s">
        <v>36</v>
      </c>
      <c r="C35" s="426">
        <v>286</v>
      </c>
      <c r="D35" s="431">
        <v>287</v>
      </c>
      <c r="E35" s="431">
        <v>289</v>
      </c>
      <c r="F35" s="437">
        <f t="shared" si="2"/>
        <v>3</v>
      </c>
      <c r="G35" s="438">
        <f t="shared" si="3"/>
        <v>101.04895104895104</v>
      </c>
      <c r="H35" s="75"/>
      <c r="J35" s="4"/>
    </row>
    <row r="36" spans="1:10" ht="16.5">
      <c r="A36" s="434" t="s">
        <v>220</v>
      </c>
      <c r="B36" s="415" t="s">
        <v>36</v>
      </c>
      <c r="C36" s="426">
        <v>1492</v>
      </c>
      <c r="D36" s="431">
        <v>1479</v>
      </c>
      <c r="E36" s="431">
        <v>1458</v>
      </c>
      <c r="F36" s="437">
        <f t="shared" si="2"/>
        <v>-34</v>
      </c>
      <c r="G36" s="438">
        <f t="shared" si="3"/>
        <v>97.721179624664884</v>
      </c>
      <c r="H36" s="75"/>
      <c r="J36" s="4"/>
    </row>
    <row r="37" spans="1:10" ht="33.75" customHeight="1" thickBot="1">
      <c r="A37" s="428" t="s">
        <v>204</v>
      </c>
      <c r="B37" s="417" t="s">
        <v>36</v>
      </c>
      <c r="C37" s="427">
        <v>3038</v>
      </c>
      <c r="D37" s="427">
        <f>D27-D31-D34</f>
        <v>2945</v>
      </c>
      <c r="E37" s="427">
        <f>E27-E31-E34</f>
        <v>2948</v>
      </c>
      <c r="F37" s="429">
        <f t="shared" si="2"/>
        <v>-90</v>
      </c>
      <c r="G37" s="430">
        <f t="shared" si="3"/>
        <v>97.03752468729428</v>
      </c>
      <c r="H37" s="145"/>
      <c r="J37" s="4"/>
    </row>
    <row r="39" spans="1:10" ht="23.25" customHeight="1">
      <c r="A39" s="692" t="s">
        <v>223</v>
      </c>
      <c r="B39" s="692"/>
      <c r="C39" s="692"/>
      <c r="D39" s="692"/>
      <c r="E39" s="692"/>
      <c r="F39" s="692"/>
      <c r="G39" s="692"/>
      <c r="H39" s="692"/>
    </row>
    <row r="40" spans="1:10" ht="19.5" thickBot="1">
      <c r="A40" s="439"/>
      <c r="B40" s="439"/>
      <c r="C40" s="439"/>
      <c r="D40" s="439"/>
      <c r="E40" s="439"/>
      <c r="F40" s="439"/>
      <c r="G40" s="439"/>
      <c r="H40" s="439"/>
    </row>
    <row r="41" spans="1:10" ht="27.75" customHeight="1" thickBot="1">
      <c r="A41" s="672" t="s">
        <v>76</v>
      </c>
      <c r="B41" s="672" t="s">
        <v>130</v>
      </c>
      <c r="C41" s="670" t="s">
        <v>441</v>
      </c>
      <c r="D41" s="670" t="s">
        <v>428</v>
      </c>
      <c r="E41" s="670" t="s">
        <v>442</v>
      </c>
      <c r="F41" s="668" t="s">
        <v>449</v>
      </c>
      <c r="G41" s="669"/>
      <c r="H41" s="146"/>
      <c r="J41" s="576"/>
    </row>
    <row r="42" spans="1:10" ht="17.25" thickBot="1">
      <c r="A42" s="673"/>
      <c r="B42" s="673"/>
      <c r="C42" s="671"/>
      <c r="D42" s="671"/>
      <c r="E42" s="671"/>
      <c r="F42" s="401" t="s">
        <v>141</v>
      </c>
      <c r="G42" s="424" t="s">
        <v>37</v>
      </c>
      <c r="H42" s="147"/>
      <c r="J42" s="576"/>
    </row>
    <row r="43" spans="1:10" s="32" customFormat="1" ht="33">
      <c r="A43" s="606" t="s">
        <v>140</v>
      </c>
      <c r="B43" s="609" t="s">
        <v>36</v>
      </c>
      <c r="C43" s="610">
        <f>C44+C46+C47+C48+C49+C53</f>
        <v>15099</v>
      </c>
      <c r="D43" s="610">
        <v>14821</v>
      </c>
      <c r="E43" s="610">
        <f>E44+E46+E47+E48+E49+E53</f>
        <v>14859</v>
      </c>
      <c r="F43" s="610">
        <f>E43-C43</f>
        <v>-240</v>
      </c>
      <c r="G43" s="611">
        <f>E43/C43*100</f>
        <v>98.410490760977552</v>
      </c>
      <c r="H43" s="76"/>
      <c r="I43" s="6"/>
      <c r="J43" s="6"/>
    </row>
    <row r="44" spans="1:10" s="32" customFormat="1" ht="33">
      <c r="A44" s="612" t="s">
        <v>490</v>
      </c>
      <c r="B44" s="433" t="s">
        <v>36</v>
      </c>
      <c r="C44" s="437">
        <v>1177</v>
      </c>
      <c r="D44" s="437">
        <v>1064</v>
      </c>
      <c r="E44" s="437">
        <v>1057</v>
      </c>
      <c r="F44" s="437">
        <f>E44-C44</f>
        <v>-120</v>
      </c>
      <c r="G44" s="438">
        <f>E44/C44*100</f>
        <v>89.804587935429055</v>
      </c>
      <c r="H44" s="76"/>
      <c r="I44" s="570"/>
      <c r="J44" s="570"/>
    </row>
    <row r="45" spans="1:10" s="8" customFormat="1" ht="16.5">
      <c r="A45" s="612" t="s">
        <v>491</v>
      </c>
      <c r="B45" s="573"/>
      <c r="C45" s="572"/>
      <c r="D45" s="571"/>
      <c r="E45" s="571"/>
      <c r="F45" s="574"/>
      <c r="G45" s="575"/>
      <c r="H45" s="77"/>
      <c r="I45" s="33"/>
      <c r="J45" s="33"/>
    </row>
    <row r="46" spans="1:10" ht="16.5">
      <c r="A46" s="618" t="s">
        <v>492</v>
      </c>
      <c r="B46" s="613" t="s">
        <v>36</v>
      </c>
      <c r="C46" s="614">
        <v>446</v>
      </c>
      <c r="D46" s="614">
        <v>416</v>
      </c>
      <c r="E46" s="614">
        <v>419</v>
      </c>
      <c r="F46" s="614">
        <f t="shared" ref="F46:F56" si="4">E46-C46</f>
        <v>-27</v>
      </c>
      <c r="G46" s="617">
        <f t="shared" ref="G46:G56" si="5">E46/C46*100</f>
        <v>93.946188340807183</v>
      </c>
      <c r="H46" s="78"/>
      <c r="I46" s="34"/>
      <c r="J46" s="34"/>
    </row>
    <row r="47" spans="1:10" ht="16.5">
      <c r="A47" s="619" t="s">
        <v>493</v>
      </c>
      <c r="B47" s="613" t="s">
        <v>36</v>
      </c>
      <c r="C47" s="614">
        <v>438</v>
      </c>
      <c r="D47" s="614">
        <v>409</v>
      </c>
      <c r="E47" s="614">
        <v>410</v>
      </c>
      <c r="F47" s="614">
        <f t="shared" si="4"/>
        <v>-28</v>
      </c>
      <c r="G47" s="617">
        <f t="shared" si="5"/>
        <v>93.607305936073061</v>
      </c>
      <c r="H47" s="78"/>
      <c r="I47" s="34"/>
      <c r="J47" s="34"/>
    </row>
    <row r="48" spans="1:10" ht="16.5">
      <c r="A48" s="620" t="s">
        <v>494</v>
      </c>
      <c r="B48" s="615" t="s">
        <v>36</v>
      </c>
      <c r="C48" s="616">
        <v>6563</v>
      </c>
      <c r="D48" s="616">
        <v>6442</v>
      </c>
      <c r="E48" s="616">
        <v>6507</v>
      </c>
      <c r="F48" s="614">
        <f t="shared" si="4"/>
        <v>-56</v>
      </c>
      <c r="G48" s="617">
        <f t="shared" si="5"/>
        <v>99.146731677586473</v>
      </c>
      <c r="H48" s="78"/>
      <c r="I48" s="34"/>
      <c r="J48" s="34"/>
    </row>
    <row r="49" spans="1:10" ht="16.5">
      <c r="A49" s="620" t="s">
        <v>498</v>
      </c>
      <c r="B49" s="615" t="s">
        <v>36</v>
      </c>
      <c r="C49" s="616">
        <f>C50+C51+C52</f>
        <v>5262</v>
      </c>
      <c r="D49" s="616">
        <f t="shared" ref="D49:E49" si="6">D50+D51+D52</f>
        <v>5187</v>
      </c>
      <c r="E49" s="616">
        <f t="shared" si="6"/>
        <v>5162</v>
      </c>
      <c r="F49" s="614">
        <f t="shared" si="4"/>
        <v>-100</v>
      </c>
      <c r="G49" s="617">
        <f t="shared" si="5"/>
        <v>98.099581908019758</v>
      </c>
      <c r="H49" s="78"/>
      <c r="I49" s="34"/>
      <c r="J49" s="34"/>
    </row>
    <row r="50" spans="1:10" ht="16.5">
      <c r="A50" s="624" t="s">
        <v>499</v>
      </c>
      <c r="B50" s="621" t="s">
        <v>36</v>
      </c>
      <c r="C50" s="622">
        <v>272</v>
      </c>
      <c r="D50" s="622">
        <v>271</v>
      </c>
      <c r="E50" s="622">
        <v>271</v>
      </c>
      <c r="F50" s="622">
        <f t="shared" si="4"/>
        <v>-1</v>
      </c>
      <c r="G50" s="623">
        <f t="shared" si="5"/>
        <v>99.632352941176478</v>
      </c>
      <c r="H50" s="78"/>
      <c r="I50" s="34"/>
      <c r="J50" s="34"/>
    </row>
    <row r="51" spans="1:10" ht="31.5">
      <c r="A51" s="624" t="s">
        <v>500</v>
      </c>
      <c r="B51" s="621" t="s">
        <v>36</v>
      </c>
      <c r="C51" s="622">
        <v>4737</v>
      </c>
      <c r="D51" s="622">
        <v>4667</v>
      </c>
      <c r="E51" s="622">
        <v>4644</v>
      </c>
      <c r="F51" s="622">
        <f t="shared" si="4"/>
        <v>-93</v>
      </c>
      <c r="G51" s="623">
        <f t="shared" si="5"/>
        <v>98.036732108929698</v>
      </c>
      <c r="H51" s="78"/>
      <c r="I51" s="35"/>
      <c r="J51" s="34"/>
    </row>
    <row r="52" spans="1:10" ht="15.75">
      <c r="A52" s="624" t="s">
        <v>484</v>
      </c>
      <c r="B52" s="621" t="s">
        <v>36</v>
      </c>
      <c r="C52" s="622">
        <v>253</v>
      </c>
      <c r="D52" s="622">
        <v>249</v>
      </c>
      <c r="E52" s="622">
        <v>247</v>
      </c>
      <c r="F52" s="622">
        <f t="shared" si="4"/>
        <v>-6</v>
      </c>
      <c r="G52" s="623">
        <f t="shared" si="5"/>
        <v>97.628458498023718</v>
      </c>
      <c r="H52" s="78"/>
      <c r="I52" s="35"/>
      <c r="J52" s="34"/>
    </row>
    <row r="53" spans="1:10" ht="16.5">
      <c r="A53" s="612" t="s">
        <v>485</v>
      </c>
      <c r="B53" s="437" t="s">
        <v>36</v>
      </c>
      <c r="C53" s="437">
        <v>1213</v>
      </c>
      <c r="D53" s="437">
        <v>1304</v>
      </c>
      <c r="E53" s="437">
        <f>41+18+15+107+41+208+70+14+576+55+22+16+10+3+2+91+15</f>
        <v>1304</v>
      </c>
      <c r="F53" s="437">
        <f t="shared" si="4"/>
        <v>91</v>
      </c>
      <c r="G53" s="493">
        <f t="shared" si="5"/>
        <v>107.50206100577083</v>
      </c>
      <c r="H53" s="78"/>
      <c r="I53" s="35"/>
      <c r="J53" s="34"/>
    </row>
    <row r="54" spans="1:10" ht="36">
      <c r="A54" s="607" t="s">
        <v>241</v>
      </c>
      <c r="B54" s="625" t="s">
        <v>36</v>
      </c>
      <c r="C54" s="626">
        <v>2204</v>
      </c>
      <c r="D54" s="626">
        <v>2142</v>
      </c>
      <c r="E54" s="626">
        <v>2100</v>
      </c>
      <c r="F54" s="627">
        <f t="shared" si="4"/>
        <v>-104</v>
      </c>
      <c r="G54" s="628">
        <f t="shared" si="5"/>
        <v>95.281306715063522</v>
      </c>
      <c r="H54" s="79"/>
      <c r="I54" s="35"/>
      <c r="J54" s="35"/>
    </row>
    <row r="55" spans="1:10" ht="36">
      <c r="A55" s="607" t="s">
        <v>242</v>
      </c>
      <c r="B55" s="625" t="s">
        <v>36</v>
      </c>
      <c r="C55" s="626">
        <v>4031</v>
      </c>
      <c r="D55" s="626">
        <v>3854</v>
      </c>
      <c r="E55" s="626">
        <v>3465</v>
      </c>
      <c r="F55" s="627">
        <f t="shared" si="4"/>
        <v>-566</v>
      </c>
      <c r="G55" s="628">
        <f t="shared" si="5"/>
        <v>85.958819151575298</v>
      </c>
      <c r="H55" s="79"/>
      <c r="J55" s="35"/>
    </row>
    <row r="56" spans="1:10" ht="18" thickBot="1">
      <c r="A56" s="629" t="s">
        <v>501</v>
      </c>
      <c r="B56" s="630" t="s">
        <v>36</v>
      </c>
      <c r="C56" s="631">
        <f>C55+C54+C43</f>
        <v>21334</v>
      </c>
      <c r="D56" s="631">
        <f>D55+D54+D43</f>
        <v>20817</v>
      </c>
      <c r="E56" s="631">
        <f>E55+E54+E43</f>
        <v>20424</v>
      </c>
      <c r="F56" s="632">
        <f t="shared" si="4"/>
        <v>-910</v>
      </c>
      <c r="G56" s="633">
        <f t="shared" si="5"/>
        <v>95.734508296615729</v>
      </c>
      <c r="H56" s="79"/>
      <c r="J56" s="35"/>
    </row>
    <row r="58" spans="1:10" ht="34.5" customHeight="1">
      <c r="A58" s="666" t="s">
        <v>248</v>
      </c>
      <c r="B58" s="667"/>
      <c r="C58" s="667"/>
      <c r="D58" s="667"/>
      <c r="E58" s="667"/>
      <c r="F58" s="667"/>
      <c r="G58" s="667"/>
      <c r="H58" s="36"/>
      <c r="I58" s="36"/>
    </row>
    <row r="59" spans="1:10" ht="51" customHeight="1">
      <c r="A59" s="666" t="s">
        <v>253</v>
      </c>
      <c r="B59" s="667"/>
      <c r="C59" s="667"/>
      <c r="D59" s="667"/>
      <c r="E59" s="667"/>
      <c r="F59" s="667"/>
      <c r="G59" s="667"/>
    </row>
    <row r="69" spans="1:8">
      <c r="A69" s="12"/>
      <c r="B69" s="12"/>
      <c r="C69" s="12"/>
      <c r="D69" s="12"/>
      <c r="E69" s="12"/>
      <c r="F69" s="12"/>
      <c r="G69" s="12"/>
      <c r="H69" s="12"/>
    </row>
  </sheetData>
  <mergeCells count="24">
    <mergeCell ref="A24:F24"/>
    <mergeCell ref="F3:G4"/>
    <mergeCell ref="B41:B42"/>
    <mergeCell ref="D41:D42"/>
    <mergeCell ref="A3:A5"/>
    <mergeCell ref="E25:E26"/>
    <mergeCell ref="A39:H39"/>
    <mergeCell ref="C41:C42"/>
    <mergeCell ref="F25:G25"/>
    <mergeCell ref="D25:D26"/>
    <mergeCell ref="A25:A26"/>
    <mergeCell ref="B25:B26"/>
    <mergeCell ref="C25:C26"/>
    <mergeCell ref="A1:H1"/>
    <mergeCell ref="C2:G2"/>
    <mergeCell ref="D3:D5"/>
    <mergeCell ref="B3:B5"/>
    <mergeCell ref="E3:E5"/>
    <mergeCell ref="C3:C5"/>
    <mergeCell ref="A58:G58"/>
    <mergeCell ref="A59:G59"/>
    <mergeCell ref="F41:G41"/>
    <mergeCell ref="E41:E42"/>
    <mergeCell ref="A41:A42"/>
  </mergeCells>
  <phoneticPr fontId="0" type="noConversion"/>
  <printOptions horizontalCentered="1"/>
  <pageMargins left="0.31496062992125984" right="0.43307086614173229" top="0.23622047244094491" bottom="0.27559055118110237" header="0.15748031496062992" footer="0.15748031496062992"/>
  <pageSetup paperSize="9" scale="61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R27"/>
  <sheetViews>
    <sheetView workbookViewId="0">
      <selection activeCell="D4" sqref="D4"/>
    </sheetView>
  </sheetViews>
  <sheetFormatPr defaultRowHeight="12.75"/>
  <cols>
    <col min="1" max="1" width="47.85546875" style="2" customWidth="1"/>
    <col min="2" max="2" width="8" style="2" customWidth="1"/>
    <col min="3" max="4" width="12.5703125" style="2" customWidth="1"/>
    <col min="5" max="5" width="11.85546875" style="2" customWidth="1"/>
    <col min="6" max="6" width="11.5703125" style="2" customWidth="1"/>
    <col min="7" max="7" width="16.28515625" style="2" customWidth="1"/>
    <col min="8" max="8" width="14.5703125" style="2" customWidth="1"/>
    <col min="9" max="16384" width="9.140625" style="2"/>
  </cols>
  <sheetData>
    <row r="1" spans="1:13" ht="24.75" customHeight="1">
      <c r="A1" s="697" t="s">
        <v>49</v>
      </c>
      <c r="B1" s="697"/>
      <c r="C1" s="697"/>
      <c r="D1" s="697"/>
      <c r="E1" s="697"/>
      <c r="F1" s="697"/>
      <c r="G1" s="697"/>
      <c r="H1" s="697"/>
    </row>
    <row r="2" spans="1:13" ht="19.5" thickBot="1">
      <c r="A2" s="347"/>
      <c r="B2" s="347"/>
      <c r="C2" s="347"/>
      <c r="D2" s="347"/>
      <c r="E2" s="347"/>
      <c r="F2" s="347"/>
      <c r="H2" s="11"/>
    </row>
    <row r="3" spans="1:13" ht="51.75" thickBot="1">
      <c r="A3" s="645" t="s">
        <v>76</v>
      </c>
      <c r="B3" s="647" t="s">
        <v>47</v>
      </c>
      <c r="C3" s="699" t="s">
        <v>72</v>
      </c>
      <c r="D3" s="700"/>
      <c r="E3" s="700"/>
      <c r="F3" s="701"/>
      <c r="G3" s="348" t="s">
        <v>174</v>
      </c>
      <c r="H3" s="349" t="s">
        <v>68</v>
      </c>
      <c r="M3" s="37"/>
    </row>
    <row r="4" spans="1:13" ht="54.75" customHeight="1" thickBot="1">
      <c r="A4" s="646"/>
      <c r="B4" s="698"/>
      <c r="C4" s="350" t="s">
        <v>407</v>
      </c>
      <c r="D4" s="350" t="s">
        <v>436</v>
      </c>
      <c r="E4" s="350" t="s">
        <v>408</v>
      </c>
      <c r="F4" s="351" t="s">
        <v>437</v>
      </c>
      <c r="G4" s="352" t="s">
        <v>408</v>
      </c>
      <c r="H4" s="350" t="s">
        <v>408</v>
      </c>
      <c r="M4" s="38"/>
    </row>
    <row r="5" spans="1:13" ht="36.75" customHeight="1">
      <c r="A5" s="354" t="s">
        <v>210</v>
      </c>
      <c r="B5" s="355" t="s">
        <v>36</v>
      </c>
      <c r="C5" s="356">
        <v>2357</v>
      </c>
      <c r="D5" s="356">
        <v>1850</v>
      </c>
      <c r="E5" s="356">
        <v>1989</v>
      </c>
      <c r="F5" s="367">
        <f>E5-C5</f>
        <v>-368</v>
      </c>
      <c r="G5" s="578">
        <v>589</v>
      </c>
      <c r="H5" s="367">
        <v>34300</v>
      </c>
      <c r="M5" s="38"/>
    </row>
    <row r="6" spans="1:13" ht="20.25" customHeight="1" thickBot="1">
      <c r="A6" s="357" t="s">
        <v>40</v>
      </c>
      <c r="B6" s="358" t="s">
        <v>36</v>
      </c>
      <c r="C6" s="359">
        <v>1906</v>
      </c>
      <c r="D6" s="366">
        <v>1676</v>
      </c>
      <c r="E6" s="368">
        <v>1590</v>
      </c>
      <c r="F6" s="369">
        <f>E6-C6</f>
        <v>-316</v>
      </c>
      <c r="G6" s="369">
        <v>524</v>
      </c>
      <c r="H6" s="177">
        <v>30200</v>
      </c>
      <c r="M6" s="38"/>
    </row>
    <row r="7" spans="1:13" ht="35.25" customHeight="1" thickBot="1">
      <c r="A7" s="360" t="s">
        <v>48</v>
      </c>
      <c r="B7" s="361" t="s">
        <v>37</v>
      </c>
      <c r="C7" s="362">
        <v>1.3</v>
      </c>
      <c r="D7" s="362">
        <v>1.2</v>
      </c>
      <c r="E7" s="362">
        <v>1.1000000000000001</v>
      </c>
      <c r="F7" s="90">
        <f>E7-C7</f>
        <v>-0.19999999999999996</v>
      </c>
      <c r="G7" s="577">
        <v>2.6</v>
      </c>
      <c r="H7" s="371">
        <v>2.2000000000000002</v>
      </c>
      <c r="M7" s="38"/>
    </row>
    <row r="8" spans="1:13" ht="54.75" customHeight="1" thickBot="1">
      <c r="A8" s="363" t="s">
        <v>60</v>
      </c>
      <c r="B8" s="361" t="s">
        <v>41</v>
      </c>
      <c r="C8" s="364">
        <v>1425</v>
      </c>
      <c r="D8" s="364">
        <v>1261</v>
      </c>
      <c r="E8" s="364">
        <v>1546</v>
      </c>
      <c r="F8" s="369">
        <f>E8-C8</f>
        <v>121</v>
      </c>
      <c r="G8" s="341">
        <v>223</v>
      </c>
      <c r="H8" s="370">
        <v>18600</v>
      </c>
      <c r="M8" s="38"/>
    </row>
    <row r="9" spans="1:13" ht="43.5" customHeight="1" thickBot="1">
      <c r="A9" s="365" t="s">
        <v>56</v>
      </c>
      <c r="B9" s="361" t="s">
        <v>36</v>
      </c>
      <c r="C9" s="362">
        <v>1.6</v>
      </c>
      <c r="D9" s="362">
        <v>1.5</v>
      </c>
      <c r="E9" s="362">
        <v>1.3</v>
      </c>
      <c r="F9" s="90">
        <f>E9-C9</f>
        <v>-0.30000000000000004</v>
      </c>
      <c r="G9" s="577">
        <v>2.2000000000000002</v>
      </c>
      <c r="H9" s="180">
        <v>1.85</v>
      </c>
    </row>
    <row r="10" spans="1:13" ht="33" hidden="1">
      <c r="A10" s="49" t="s">
        <v>215</v>
      </c>
      <c r="B10" s="50"/>
      <c r="C10" s="51"/>
      <c r="D10" s="51"/>
      <c r="E10" s="52"/>
      <c r="F10" s="196"/>
      <c r="G10" s="191"/>
      <c r="H10" s="53"/>
    </row>
    <row r="11" spans="1:13" ht="21" hidden="1" customHeight="1">
      <c r="A11" s="54" t="s">
        <v>216</v>
      </c>
      <c r="B11" s="55" t="s">
        <v>37</v>
      </c>
      <c r="C11" s="56">
        <v>21.5</v>
      </c>
      <c r="D11" s="56">
        <v>23.8</v>
      </c>
      <c r="E11" s="47">
        <v>29.4</v>
      </c>
      <c r="F11" s="56">
        <f>E11-C11</f>
        <v>7.8999999999999986</v>
      </c>
      <c r="G11" s="197"/>
      <c r="H11" s="57"/>
    </row>
    <row r="12" spans="1:13" ht="21" hidden="1" customHeight="1">
      <c r="A12" s="54" t="s">
        <v>217</v>
      </c>
      <c r="B12" s="55" t="s">
        <v>37</v>
      </c>
      <c r="C12" s="56">
        <v>69.2</v>
      </c>
      <c r="D12" s="56">
        <v>68.8</v>
      </c>
      <c r="E12" s="47">
        <v>64.7</v>
      </c>
      <c r="F12" s="56">
        <f>E12-C12</f>
        <v>-4.5</v>
      </c>
      <c r="G12" s="197"/>
      <c r="H12" s="57"/>
    </row>
    <row r="13" spans="1:13" ht="21" hidden="1" customHeight="1" thickBot="1">
      <c r="A13" s="58" t="s">
        <v>218</v>
      </c>
      <c r="B13" s="59" t="s">
        <v>37</v>
      </c>
      <c r="C13" s="48">
        <v>9.3000000000000007</v>
      </c>
      <c r="D13" s="48">
        <v>7.4</v>
      </c>
      <c r="E13" s="60">
        <v>5.9</v>
      </c>
      <c r="F13" s="48">
        <f>E13-C13</f>
        <v>-3.4000000000000004</v>
      </c>
      <c r="G13" s="198"/>
      <c r="H13" s="61"/>
    </row>
    <row r="14" spans="1:13" s="4" customFormat="1" ht="40.5" customHeight="1">
      <c r="A14" s="353"/>
      <c r="B14" s="40"/>
      <c r="C14" s="40"/>
      <c r="D14" s="40"/>
      <c r="E14" s="40"/>
      <c r="F14" s="40"/>
      <c r="G14" s="40"/>
      <c r="H14" s="40"/>
      <c r="I14" s="40"/>
    </row>
    <row r="15" spans="1:13" s="4" customFormat="1" ht="19.5" customHeight="1">
      <c r="A15" s="5"/>
      <c r="B15" s="397"/>
      <c r="C15" s="398"/>
      <c r="D15" s="398"/>
      <c r="E15" s="399"/>
    </row>
    <row r="16" spans="1:13" s="4" customFormat="1" ht="19.5" customHeight="1">
      <c r="A16" s="5"/>
      <c r="B16" s="397"/>
      <c r="C16" s="398"/>
      <c r="D16" s="398"/>
      <c r="E16" s="399"/>
    </row>
    <row r="17" spans="1:18" s="4" customFormat="1" ht="21.75" customHeight="1">
      <c r="A17" s="5"/>
      <c r="B17" s="397"/>
      <c r="C17" s="398"/>
      <c r="D17" s="398"/>
      <c r="E17" s="399"/>
    </row>
    <row r="18" spans="1:18" s="4" customFormat="1" ht="19.5" customHeight="1">
      <c r="A18" s="5"/>
      <c r="B18" s="397"/>
      <c r="C18" s="398"/>
      <c r="D18" s="398"/>
      <c r="E18" s="399"/>
    </row>
    <row r="19" spans="1:18" s="4" customFormat="1" ht="19.5" customHeight="1">
      <c r="A19" s="5"/>
      <c r="B19" s="397"/>
      <c r="C19" s="398"/>
      <c r="D19" s="398"/>
      <c r="E19" s="399"/>
    </row>
    <row r="20" spans="1:18" s="4" customFormat="1" ht="19.5" customHeight="1">
      <c r="A20" s="5"/>
      <c r="B20" s="397"/>
      <c r="C20" s="398"/>
      <c r="D20" s="398"/>
      <c r="E20" s="399"/>
    </row>
    <row r="21" spans="1:18" s="4" customFormat="1" ht="19.5" customHeight="1">
      <c r="A21" s="5"/>
      <c r="B21" s="397"/>
      <c r="C21" s="398"/>
      <c r="D21" s="398"/>
      <c r="E21" s="399"/>
      <c r="P21" s="23"/>
      <c r="Q21" s="71"/>
      <c r="R21" s="71"/>
    </row>
    <row r="22" spans="1:18" s="4" customFormat="1" ht="19.5" customHeight="1">
      <c r="A22" s="5"/>
      <c r="B22" s="397"/>
      <c r="C22" s="398"/>
      <c r="D22" s="398"/>
      <c r="E22" s="399"/>
      <c r="P22" s="23"/>
      <c r="Q22" s="71"/>
      <c r="R22" s="71"/>
    </row>
    <row r="23" spans="1:18" ht="15.75">
      <c r="P23" s="23"/>
      <c r="Q23" s="71"/>
      <c r="R23" s="71"/>
    </row>
    <row r="24" spans="1:18" ht="15.75">
      <c r="P24" s="23"/>
      <c r="Q24" s="71"/>
      <c r="R24" s="71"/>
    </row>
    <row r="25" spans="1:18" ht="15.75">
      <c r="P25" s="23"/>
      <c r="Q25" s="71"/>
      <c r="R25" s="71"/>
    </row>
    <row r="27" spans="1:18" ht="25.5" customHeight="1"/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6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9"/>
  <dimension ref="A1:N80"/>
  <sheetViews>
    <sheetView view="pageBreakPreview" zoomScale="90" zoomScaleSheetLayoutView="90" zoomScalePageLayoutView="80" workbookViewId="0">
      <selection activeCell="A57" sqref="A57"/>
    </sheetView>
  </sheetViews>
  <sheetFormatPr defaultRowHeight="15.7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7109375" style="4" customWidth="1"/>
    <col min="8" max="8" width="11.140625" style="15" customWidth="1"/>
    <col min="9" max="9" width="14.5703125" style="15" bestFit="1" customWidth="1"/>
    <col min="10" max="10" width="13.7109375" style="15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s="86" customFormat="1" ht="15">
      <c r="A1" s="4"/>
      <c r="B1" s="45"/>
      <c r="C1" s="14"/>
      <c r="D1" s="14"/>
      <c r="E1" s="14"/>
      <c r="F1" s="14"/>
      <c r="G1" s="14"/>
      <c r="H1" s="14"/>
      <c r="I1" s="14"/>
      <c r="J1" s="14"/>
      <c r="K1" s="87"/>
      <c r="L1" s="87"/>
      <c r="M1" s="87"/>
    </row>
    <row r="2" spans="1:13" ht="34.5" customHeight="1" thickBot="1">
      <c r="A2" s="712" t="s">
        <v>506</v>
      </c>
      <c r="B2" s="712"/>
      <c r="C2" s="712"/>
      <c r="D2" s="712"/>
      <c r="E2" s="712"/>
      <c r="F2" s="712"/>
      <c r="G2" s="712"/>
      <c r="H2" s="712"/>
      <c r="I2" s="712"/>
      <c r="J2" s="712"/>
      <c r="K2" s="331"/>
      <c r="L2" s="22"/>
      <c r="M2" s="22"/>
    </row>
    <row r="3" spans="1:13" ht="22.5" customHeight="1" thickBot="1">
      <c r="A3" s="722"/>
      <c r="B3" s="715" t="s">
        <v>507</v>
      </c>
      <c r="C3" s="716"/>
      <c r="D3" s="717"/>
      <c r="E3" s="715" t="s">
        <v>68</v>
      </c>
      <c r="F3" s="716"/>
      <c r="G3" s="717"/>
      <c r="H3" s="725" t="s">
        <v>33</v>
      </c>
      <c r="I3" s="716"/>
      <c r="J3" s="717"/>
      <c r="K3" s="20"/>
      <c r="L3" s="22"/>
      <c r="M3" s="22"/>
    </row>
    <row r="4" spans="1:13" ht="14.25">
      <c r="A4" s="723"/>
      <c r="B4" s="726" t="s">
        <v>28</v>
      </c>
      <c r="C4" s="705" t="s">
        <v>34</v>
      </c>
      <c r="D4" s="713" t="s">
        <v>435</v>
      </c>
      <c r="E4" s="718" t="s">
        <v>28</v>
      </c>
      <c r="F4" s="720" t="s">
        <v>34</v>
      </c>
      <c r="G4" s="721" t="s">
        <v>435</v>
      </c>
      <c r="H4" s="727" t="s">
        <v>28</v>
      </c>
      <c r="I4" s="705" t="s">
        <v>34</v>
      </c>
      <c r="J4" s="713" t="s">
        <v>435</v>
      </c>
      <c r="K4" s="21"/>
      <c r="L4" s="21"/>
      <c r="M4" s="21"/>
    </row>
    <row r="5" spans="1:13" ht="57.75" customHeight="1" thickBot="1">
      <c r="A5" s="724"/>
      <c r="B5" s="719"/>
      <c r="C5" s="706"/>
      <c r="D5" s="714"/>
      <c r="E5" s="719"/>
      <c r="F5" s="706"/>
      <c r="G5" s="714"/>
      <c r="H5" s="728"/>
      <c r="I5" s="706"/>
      <c r="J5" s="714"/>
      <c r="K5" s="21"/>
      <c r="L5" s="21"/>
      <c r="M5" s="21"/>
    </row>
    <row r="6" spans="1:13" ht="18" hidden="1" customHeight="1">
      <c r="A6" s="199" t="s">
        <v>11</v>
      </c>
      <c r="B6" s="200">
        <v>2679.4</v>
      </c>
      <c r="C6" s="201">
        <v>101.1</v>
      </c>
      <c r="D6" s="202">
        <v>101.1</v>
      </c>
      <c r="E6" s="200">
        <v>1662.34</v>
      </c>
      <c r="F6" s="203">
        <f>E6/1645.8*100</f>
        <v>101.00498237938996</v>
      </c>
      <c r="G6" s="204">
        <f t="shared" ref="G6:G11" si="0">E6/1645.8*100</f>
        <v>101.00498237938996</v>
      </c>
      <c r="H6" s="200">
        <v>1506.8</v>
      </c>
      <c r="I6" s="201">
        <v>102.2</v>
      </c>
      <c r="J6" s="202">
        <v>102.2</v>
      </c>
      <c r="K6" s="21"/>
      <c r="L6" s="21"/>
      <c r="M6" s="21"/>
    </row>
    <row r="7" spans="1:13" ht="18" hidden="1" customHeight="1">
      <c r="A7" s="205" t="s">
        <v>12</v>
      </c>
      <c r="B7" s="206">
        <v>2703.1</v>
      </c>
      <c r="C7" s="207">
        <v>100.9</v>
      </c>
      <c r="D7" s="208">
        <v>102</v>
      </c>
      <c r="E7" s="206">
        <v>1671.55</v>
      </c>
      <c r="F7" s="209">
        <f t="shared" ref="F7:F12" si="1">E7/E6*100</f>
        <v>100.55403828338368</v>
      </c>
      <c r="G7" s="210">
        <f t="shared" si="0"/>
        <v>101.56458864989671</v>
      </c>
      <c r="H7" s="206">
        <v>1524.3</v>
      </c>
      <c r="I7" s="207">
        <v>101.2</v>
      </c>
      <c r="J7" s="208">
        <v>103.4</v>
      </c>
      <c r="K7" s="21"/>
      <c r="L7" s="21"/>
      <c r="M7" s="21"/>
    </row>
    <row r="8" spans="1:13" ht="18" hidden="1" customHeight="1">
      <c r="A8" s="205" t="s">
        <v>13</v>
      </c>
      <c r="B8" s="206">
        <v>2800.3</v>
      </c>
      <c r="C8" s="207">
        <v>103.6</v>
      </c>
      <c r="D8" s="208">
        <v>105.6</v>
      </c>
      <c r="E8" s="206">
        <v>1684.83</v>
      </c>
      <c r="F8" s="209">
        <f t="shared" si="1"/>
        <v>100.79447219646435</v>
      </c>
      <c r="G8" s="210">
        <f t="shared" si="0"/>
        <v>102.37149106817354</v>
      </c>
      <c r="H8" s="206">
        <v>1542.5</v>
      </c>
      <c r="I8" s="207">
        <v>101.2</v>
      </c>
      <c r="J8" s="208">
        <v>104.7</v>
      </c>
      <c r="K8" s="21"/>
      <c r="L8" s="21"/>
      <c r="M8" s="21"/>
    </row>
    <row r="9" spans="1:13" ht="18" hidden="1" customHeight="1">
      <c r="A9" s="205" t="s">
        <v>14</v>
      </c>
      <c r="B9" s="206">
        <v>2903.6</v>
      </c>
      <c r="C9" s="207">
        <v>103.7</v>
      </c>
      <c r="D9" s="208">
        <v>109.5</v>
      </c>
      <c r="E9" s="206">
        <v>1703.7</v>
      </c>
      <c r="F9" s="209">
        <f t="shared" si="1"/>
        <v>101.11999430209578</v>
      </c>
      <c r="G9" s="210">
        <f t="shared" si="0"/>
        <v>103.51804593510757</v>
      </c>
      <c r="H9" s="206">
        <v>1555.4</v>
      </c>
      <c r="I9" s="207">
        <v>100.8</v>
      </c>
      <c r="J9" s="208">
        <v>105.5</v>
      </c>
      <c r="K9" s="21"/>
      <c r="L9" s="20"/>
      <c r="M9" s="20"/>
    </row>
    <row r="10" spans="1:13" ht="18" hidden="1" customHeight="1">
      <c r="A10" s="205" t="s">
        <v>15</v>
      </c>
      <c r="B10" s="206">
        <v>2944.1</v>
      </c>
      <c r="C10" s="207">
        <v>101.4</v>
      </c>
      <c r="D10" s="208">
        <v>111.1</v>
      </c>
      <c r="E10" s="206">
        <v>1752.4</v>
      </c>
      <c r="F10" s="209">
        <f t="shared" si="1"/>
        <v>102.85848447496626</v>
      </c>
      <c r="G10" s="210">
        <f t="shared" si="0"/>
        <v>106.47709320695104</v>
      </c>
      <c r="H10" s="206">
        <v>1589.8</v>
      </c>
      <c r="I10" s="207">
        <v>102.2</v>
      </c>
      <c r="J10" s="208">
        <v>107.9</v>
      </c>
      <c r="K10" s="14"/>
      <c r="L10" s="14"/>
      <c r="M10" s="14"/>
    </row>
    <row r="11" spans="1:13" ht="18" hidden="1" customHeight="1">
      <c r="A11" s="205" t="s">
        <v>16</v>
      </c>
      <c r="B11" s="206">
        <v>2989.1</v>
      </c>
      <c r="C11" s="207">
        <v>101.5</v>
      </c>
      <c r="D11" s="208">
        <v>112.8</v>
      </c>
      <c r="E11" s="206">
        <v>1769.4</v>
      </c>
      <c r="F11" s="209">
        <f t="shared" si="1"/>
        <v>100.97009815110705</v>
      </c>
      <c r="G11" s="210">
        <f t="shared" si="0"/>
        <v>107.5100255195042</v>
      </c>
      <c r="H11" s="206">
        <v>1666.3</v>
      </c>
      <c r="I11" s="207">
        <v>102.2</v>
      </c>
      <c r="J11" s="208">
        <v>113.1</v>
      </c>
      <c r="K11" s="14"/>
      <c r="L11" s="14"/>
      <c r="M11" s="14"/>
    </row>
    <row r="12" spans="1:13" ht="18" hidden="1" customHeight="1">
      <c r="A12" s="205" t="s">
        <v>146</v>
      </c>
      <c r="B12" s="206">
        <v>2970.1</v>
      </c>
      <c r="C12" s="207">
        <v>99.4</v>
      </c>
      <c r="D12" s="208">
        <v>112</v>
      </c>
      <c r="E12" s="206">
        <v>1775.6</v>
      </c>
      <c r="F12" s="209">
        <f t="shared" si="1"/>
        <v>100.35040126596586</v>
      </c>
      <c r="G12" s="210">
        <f>E12/1645.8*100</f>
        <v>107.88674200996475</v>
      </c>
      <c r="H12" s="206">
        <v>1726.5</v>
      </c>
      <c r="I12" s="209">
        <f t="shared" ref="I12:I18" si="2">H12/H11*100</f>
        <v>103.61279481485927</v>
      </c>
      <c r="J12" s="210">
        <f>H12/1473.8*100</f>
        <v>117.14615280227983</v>
      </c>
      <c r="K12" s="14"/>
      <c r="L12" s="14"/>
      <c r="M12" s="14"/>
    </row>
    <row r="13" spans="1:13" ht="18" hidden="1" customHeight="1">
      <c r="A13" s="205" t="s">
        <v>157</v>
      </c>
      <c r="B13" s="206">
        <v>2889.4</v>
      </c>
      <c r="C13" s="209">
        <f t="shared" ref="C13:C18" si="3">B13/B12*100</f>
        <v>97.282919767011222</v>
      </c>
      <c r="D13" s="211">
        <f>B13/2650.25*100</f>
        <v>109.0236770116027</v>
      </c>
      <c r="E13" s="206">
        <v>1783.1</v>
      </c>
      <c r="F13" s="209">
        <f t="shared" ref="F13:F18" si="4">E13/E12*100</f>
        <v>100.42239243072764</v>
      </c>
      <c r="G13" s="210">
        <f>E13/1645.8*100</f>
        <v>108.3424474419735</v>
      </c>
      <c r="H13" s="206">
        <v>1656.9</v>
      </c>
      <c r="I13" s="209">
        <f t="shared" si="2"/>
        <v>95.968722849695922</v>
      </c>
      <c r="J13" s="210">
        <f>H13/1473.8*100</f>
        <v>112.42366671190123</v>
      </c>
      <c r="K13" s="14"/>
      <c r="L13" s="14"/>
      <c r="M13" s="14"/>
    </row>
    <row r="14" spans="1:13" ht="18" hidden="1" customHeight="1">
      <c r="A14" s="212" t="s">
        <v>163</v>
      </c>
      <c r="B14" s="213">
        <v>2726.8</v>
      </c>
      <c r="C14" s="214">
        <f t="shared" si="3"/>
        <v>94.372534090122514</v>
      </c>
      <c r="D14" s="215">
        <f>B14/2650.25*100</f>
        <v>102.88840675407982</v>
      </c>
      <c r="E14" s="213">
        <v>1718.9</v>
      </c>
      <c r="F14" s="214">
        <f t="shared" si="4"/>
        <v>96.399528910324733</v>
      </c>
      <c r="G14" s="216">
        <f>E14/1645.8*100</f>
        <v>104.44160894397862</v>
      </c>
      <c r="H14" s="213">
        <v>1640.4</v>
      </c>
      <c r="I14" s="214">
        <f t="shared" si="2"/>
        <v>99.004164403403948</v>
      </c>
      <c r="J14" s="216">
        <f>H14/1473.8*100</f>
        <v>111.30411181978559</v>
      </c>
      <c r="K14" s="14"/>
      <c r="L14" s="14"/>
      <c r="M14" s="14"/>
    </row>
    <row r="15" spans="1:13" ht="18" hidden="1" customHeight="1">
      <c r="A15" s="212" t="s">
        <v>164</v>
      </c>
      <c r="B15" s="213">
        <v>2842.3</v>
      </c>
      <c r="C15" s="214">
        <f t="shared" si="3"/>
        <v>104.23573419392696</v>
      </c>
      <c r="D15" s="215">
        <f>B15/2650.25*100</f>
        <v>107.24648618054901</v>
      </c>
      <c r="E15" s="213">
        <v>1788.9</v>
      </c>
      <c r="F15" s="214">
        <f t="shared" si="4"/>
        <v>104.07237186572809</v>
      </c>
      <c r="G15" s="216">
        <f>E15/1645.8*100</f>
        <v>108.69485964272695</v>
      </c>
      <c r="H15" s="213">
        <v>1706.3</v>
      </c>
      <c r="I15" s="214">
        <f t="shared" si="2"/>
        <v>104.01731285052425</v>
      </c>
      <c r="J15" s="216">
        <f>H15/1473.8*100</f>
        <v>115.77554620708372</v>
      </c>
      <c r="K15" s="14"/>
      <c r="L15" s="14"/>
      <c r="M15" s="14"/>
    </row>
    <row r="16" spans="1:13" ht="18" hidden="1" customHeight="1" thickBot="1">
      <c r="A16" s="212" t="s">
        <v>169</v>
      </c>
      <c r="B16" s="213">
        <v>2955.4</v>
      </c>
      <c r="C16" s="214">
        <f t="shared" si="3"/>
        <v>103.97917179748795</v>
      </c>
      <c r="D16" s="215">
        <f>B16/2650.25*100</f>
        <v>111.51400811244223</v>
      </c>
      <c r="E16" s="213">
        <v>1847.5</v>
      </c>
      <c r="F16" s="214">
        <f t="shared" si="4"/>
        <v>103.27575605120465</v>
      </c>
      <c r="G16" s="216">
        <f>E16/1645.8*100</f>
        <v>112.25543808482198</v>
      </c>
      <c r="H16" s="213">
        <v>1754.5</v>
      </c>
      <c r="I16" s="214">
        <f t="shared" si="2"/>
        <v>102.82482564613491</v>
      </c>
      <c r="J16" s="216">
        <f>H16/1473.8*100</f>
        <v>119.04600352829422</v>
      </c>
      <c r="K16" s="14"/>
      <c r="L16" s="14"/>
      <c r="M16" s="14"/>
    </row>
    <row r="17" spans="1:13" ht="18" hidden="1" customHeight="1">
      <c r="A17" s="217" t="s">
        <v>171</v>
      </c>
      <c r="B17" s="200">
        <v>3026.4</v>
      </c>
      <c r="C17" s="203">
        <f t="shared" si="3"/>
        <v>102.40238208025987</v>
      </c>
      <c r="D17" s="218">
        <f>B17/B17*100</f>
        <v>100</v>
      </c>
      <c r="E17" s="219">
        <v>1922.04</v>
      </c>
      <c r="F17" s="203">
        <f t="shared" si="4"/>
        <v>104.03464140730716</v>
      </c>
      <c r="G17" s="204">
        <f>E17/E17*100</f>
        <v>100</v>
      </c>
      <c r="H17" s="219">
        <v>1802</v>
      </c>
      <c r="I17" s="203">
        <f t="shared" si="2"/>
        <v>102.70732402393845</v>
      </c>
      <c r="J17" s="204">
        <f>H17/H17*100</f>
        <v>100</v>
      </c>
      <c r="K17" s="14"/>
      <c r="L17" s="14"/>
      <c r="M17" s="14"/>
    </row>
    <row r="18" spans="1:13" ht="18" hidden="1" customHeight="1">
      <c r="A18" s="220" t="s">
        <v>11</v>
      </c>
      <c r="B18" s="221">
        <v>3049.23</v>
      </c>
      <c r="C18" s="214">
        <f t="shared" si="3"/>
        <v>100.75436161776368</v>
      </c>
      <c r="D18" s="215">
        <f>B18/B17*100</f>
        <v>100.75436161776368</v>
      </c>
      <c r="E18" s="221">
        <v>2038.6</v>
      </c>
      <c r="F18" s="214">
        <f t="shared" si="4"/>
        <v>106.06438991904434</v>
      </c>
      <c r="G18" s="216">
        <f>E18/1922*100</f>
        <v>106.06659729448491</v>
      </c>
      <c r="H18" s="221">
        <v>1880</v>
      </c>
      <c r="I18" s="214">
        <f t="shared" si="2"/>
        <v>104.32852386237515</v>
      </c>
      <c r="J18" s="216">
        <f>H18/1802*100</f>
        <v>104.32852386237515</v>
      </c>
      <c r="K18" s="14"/>
      <c r="L18" s="14"/>
      <c r="M18" s="14"/>
    </row>
    <row r="19" spans="1:13" ht="18" hidden="1" customHeight="1">
      <c r="A19" s="220" t="s">
        <v>12</v>
      </c>
      <c r="B19" s="221">
        <v>3222.24</v>
      </c>
      <c r="C19" s="214">
        <f t="shared" ref="C19:C24" si="5">B19/B18*100</f>
        <v>105.67389144144586</v>
      </c>
      <c r="D19" s="215">
        <f>B19/B17*100</f>
        <v>106.4710547184774</v>
      </c>
      <c r="E19" s="221">
        <v>2109.6</v>
      </c>
      <c r="F19" s="214">
        <f t="shared" ref="F19:F24" si="6">E19/E18*100</f>
        <v>103.48278230157952</v>
      </c>
      <c r="G19" s="216">
        <f>E19/E17*100</f>
        <v>109.75838171942311</v>
      </c>
      <c r="H19" s="221">
        <v>1941</v>
      </c>
      <c r="I19" s="214">
        <f t="shared" ref="I19:I24" si="7">H19/H18*100</f>
        <v>103.24468085106382</v>
      </c>
      <c r="J19" s="216">
        <f>H19/H17*100</f>
        <v>107.71365149833518</v>
      </c>
      <c r="K19" s="14"/>
      <c r="L19" s="14"/>
      <c r="M19" s="14"/>
    </row>
    <row r="20" spans="1:13" ht="18" hidden="1" customHeight="1">
      <c r="A20" s="220" t="s">
        <v>13</v>
      </c>
      <c r="B20" s="221">
        <v>3317.51</v>
      </c>
      <c r="C20" s="214">
        <f t="shared" si="5"/>
        <v>102.95663885992354</v>
      </c>
      <c r="D20" s="215">
        <f>B20/B17*100</f>
        <v>109.61901929685436</v>
      </c>
      <c r="E20" s="221">
        <v>2179.4</v>
      </c>
      <c r="F20" s="214">
        <f t="shared" si="6"/>
        <v>103.3086841107319</v>
      </c>
      <c r="G20" s="216">
        <f>E20/E17*100</f>
        <v>113.38993985557013</v>
      </c>
      <c r="H20" s="221">
        <v>1993.5</v>
      </c>
      <c r="I20" s="214">
        <f t="shared" si="7"/>
        <v>102.7047913446677</v>
      </c>
      <c r="J20" s="216">
        <f>H20/H17*100</f>
        <v>110.62708102108768</v>
      </c>
      <c r="K20" s="14"/>
      <c r="L20" s="14"/>
      <c r="M20" s="14"/>
    </row>
    <row r="21" spans="1:13" ht="16.5" hidden="1" customHeight="1">
      <c r="A21" s="222" t="s">
        <v>14</v>
      </c>
      <c r="B21" s="221">
        <v>3437.04</v>
      </c>
      <c r="C21" s="214">
        <f t="shared" si="5"/>
        <v>103.60300345741234</v>
      </c>
      <c r="D21" s="215">
        <f>B21/B17*100</f>
        <v>113.56859635210151</v>
      </c>
      <c r="E21" s="221">
        <v>2274.83</v>
      </c>
      <c r="F21" s="214">
        <f t="shared" si="6"/>
        <v>104.37872809030007</v>
      </c>
      <c r="G21" s="216">
        <f>E21/E17*100</f>
        <v>118.35497700360034</v>
      </c>
      <c r="H21" s="213">
        <v>2070.3000000000002</v>
      </c>
      <c r="I21" s="214">
        <f t="shared" si="7"/>
        <v>103.85252069224981</v>
      </c>
      <c r="J21" s="216">
        <f>H21/H17*100</f>
        <v>114.88901220865706</v>
      </c>
      <c r="K21" s="14"/>
      <c r="L21" s="14"/>
      <c r="M21" s="14"/>
    </row>
    <row r="22" spans="1:13" ht="16.5" hidden="1" customHeight="1">
      <c r="A22" s="223" t="s">
        <v>15</v>
      </c>
      <c r="B22" s="224">
        <v>3674.67</v>
      </c>
      <c r="C22" s="209">
        <f t="shared" si="5"/>
        <v>106.91379791913972</v>
      </c>
      <c r="D22" s="211">
        <f>B22/B17*100</f>
        <v>121.42049960348929</v>
      </c>
      <c r="E22" s="224">
        <v>2357.1</v>
      </c>
      <c r="F22" s="209">
        <f t="shared" si="6"/>
        <v>103.61653398275914</v>
      </c>
      <c r="G22" s="210">
        <f>E22/E17*100</f>
        <v>122.63532496722232</v>
      </c>
      <c r="H22" s="206">
        <v>2155.1999999999998</v>
      </c>
      <c r="I22" s="209">
        <f t="shared" si="7"/>
        <v>104.10085494855817</v>
      </c>
      <c r="J22" s="210">
        <f>H22/H17*100</f>
        <v>119.60044395116536</v>
      </c>
      <c r="K22" s="14"/>
      <c r="L22" s="14"/>
      <c r="M22" s="14"/>
    </row>
    <row r="23" spans="1:13" ht="16.5" hidden="1" customHeight="1">
      <c r="A23" s="222" t="s">
        <v>16</v>
      </c>
      <c r="B23" s="221">
        <v>3705.87</v>
      </c>
      <c r="C23" s="214">
        <f t="shared" si="5"/>
        <v>100.84905583358506</v>
      </c>
      <c r="D23" s="215">
        <f>B23/B17*100</f>
        <v>122.45142743854083</v>
      </c>
      <c r="E23" s="221">
        <v>2355.83</v>
      </c>
      <c r="F23" s="214">
        <f t="shared" si="6"/>
        <v>99.946120232489079</v>
      </c>
      <c r="G23" s="216">
        <f>E23/E17*100</f>
        <v>122.56924933924371</v>
      </c>
      <c r="H23" s="213">
        <v>2173.9</v>
      </c>
      <c r="I23" s="214">
        <f t="shared" si="7"/>
        <v>100.86766889383819</v>
      </c>
      <c r="J23" s="216">
        <f>H23/H17*100</f>
        <v>120.63817980022198</v>
      </c>
      <c r="K23" s="14"/>
      <c r="L23" s="14"/>
      <c r="M23" s="14"/>
    </row>
    <row r="24" spans="1:13" ht="16.5" hidden="1" customHeight="1">
      <c r="A24" s="222" t="s">
        <v>146</v>
      </c>
      <c r="B24" s="221">
        <v>3734.85</v>
      </c>
      <c r="C24" s="214">
        <f t="shared" si="5"/>
        <v>100.78200260667536</v>
      </c>
      <c r="D24" s="215">
        <f>B24/B17*100</f>
        <v>123.40900079302139</v>
      </c>
      <c r="E24" s="221">
        <v>2382.3000000000002</v>
      </c>
      <c r="F24" s="214">
        <f t="shared" si="6"/>
        <v>101.12359550561798</v>
      </c>
      <c r="G24" s="216">
        <f>E24/E17*100</f>
        <v>123.94643191608917</v>
      </c>
      <c r="H24" s="213">
        <v>2147.4</v>
      </c>
      <c r="I24" s="214">
        <f t="shared" si="7"/>
        <v>98.780992685956122</v>
      </c>
      <c r="J24" s="216">
        <f>H24/H17*100</f>
        <v>119.16759156492786</v>
      </c>
      <c r="K24" s="14"/>
      <c r="L24" s="14"/>
      <c r="M24" s="14"/>
    </row>
    <row r="25" spans="1:13" ht="16.5" hidden="1" customHeight="1">
      <c r="A25" s="222" t="s">
        <v>157</v>
      </c>
      <c r="B25" s="224">
        <v>3311.01</v>
      </c>
      <c r="C25" s="209">
        <f t="shared" ref="C25:C32" si="8">B25/B24*100</f>
        <v>88.651753082453126</v>
      </c>
      <c r="D25" s="211">
        <f>B25/B17*100</f>
        <v>109.40424266455196</v>
      </c>
      <c r="E25" s="224">
        <v>2262.54</v>
      </c>
      <c r="F25" s="209">
        <f t="shared" ref="F25:F35" si="9">E25/E24*100</f>
        <v>94.972925324266456</v>
      </c>
      <c r="G25" s="210">
        <f>E25/E17*100</f>
        <v>117.71555222576013</v>
      </c>
      <c r="H25" s="206">
        <v>2068.1</v>
      </c>
      <c r="I25" s="209">
        <f t="shared" ref="I25:I32" si="10">H25/H24*100</f>
        <v>96.307162149576214</v>
      </c>
      <c r="J25" s="210">
        <f>H25/H17*100</f>
        <v>114.76692563817979</v>
      </c>
      <c r="K25" s="14"/>
      <c r="L25" s="14"/>
      <c r="M25" s="14"/>
    </row>
    <row r="26" spans="1:13" ht="16.5" hidden="1" customHeight="1">
      <c r="A26" s="222" t="s">
        <v>163</v>
      </c>
      <c r="B26" s="221">
        <v>3270.26</v>
      </c>
      <c r="C26" s="214">
        <f t="shared" si="8"/>
        <v>98.769257718943777</v>
      </c>
      <c r="D26" s="215">
        <f>B26/B17*100</f>
        <v>108.05775839280993</v>
      </c>
      <c r="E26" s="221">
        <v>2196.8000000000002</v>
      </c>
      <c r="F26" s="214">
        <f t="shared" si="9"/>
        <v>97.094416010324693</v>
      </c>
      <c r="G26" s="216">
        <f>E26/E17*100</f>
        <v>114.29522798693057</v>
      </c>
      <c r="H26" s="213">
        <v>2037.8</v>
      </c>
      <c r="I26" s="214">
        <f t="shared" si="10"/>
        <v>98.534887094434509</v>
      </c>
      <c r="J26" s="216">
        <f>H26/H17*100</f>
        <v>113.08546059933407</v>
      </c>
      <c r="K26" s="14"/>
      <c r="L26" s="14"/>
      <c r="M26" s="14"/>
    </row>
    <row r="27" spans="1:13" ht="16.5" hidden="1" customHeight="1">
      <c r="A27" s="222" t="s">
        <v>164</v>
      </c>
      <c r="B27" s="221">
        <v>3404.45</v>
      </c>
      <c r="C27" s="214">
        <f t="shared" si="8"/>
        <v>104.10334346504557</v>
      </c>
      <c r="D27" s="215">
        <f>B27/B17*100</f>
        <v>112.49173936029607</v>
      </c>
      <c r="E27" s="221">
        <v>2201.81</v>
      </c>
      <c r="F27" s="214">
        <f t="shared" si="9"/>
        <v>100.22805899490166</v>
      </c>
      <c r="G27" s="216">
        <f>E27/E17*100</f>
        <v>114.55588853509812</v>
      </c>
      <c r="H27" s="213">
        <v>2066.8000000000002</v>
      </c>
      <c r="I27" s="214">
        <f t="shared" si="10"/>
        <v>101.42310334674652</v>
      </c>
      <c r="J27" s="216">
        <f>H27/H17*100</f>
        <v>114.69478357380689</v>
      </c>
      <c r="K27" s="14"/>
      <c r="L27" s="14"/>
      <c r="M27" s="14"/>
    </row>
    <row r="28" spans="1:13" ht="16.5" hidden="1" customHeight="1" thickBot="1">
      <c r="A28" s="222" t="s">
        <v>169</v>
      </c>
      <c r="B28" s="221">
        <v>3476.63</v>
      </c>
      <c r="C28" s="214">
        <f>B28/B27*100</f>
        <v>102.12016625299241</v>
      </c>
      <c r="D28" s="215">
        <f>B28/B17*100</f>
        <v>114.87675125561722</v>
      </c>
      <c r="E28" s="221">
        <v>2225.09</v>
      </c>
      <c r="F28" s="214">
        <f>E28/E27*100</f>
        <v>101.05731193881398</v>
      </c>
      <c r="G28" s="216">
        <f>E28/E17*100</f>
        <v>115.76710162119417</v>
      </c>
      <c r="H28" s="213">
        <v>2093.5</v>
      </c>
      <c r="I28" s="214">
        <f>H28/H27*100</f>
        <v>101.2918521385717</v>
      </c>
      <c r="J28" s="216">
        <f>H28/H17*100</f>
        <v>116.1764705882353</v>
      </c>
      <c r="K28" s="14"/>
      <c r="L28" s="14"/>
      <c r="M28" s="14"/>
    </row>
    <row r="29" spans="1:13" ht="16.5" hidden="1" customHeight="1">
      <c r="A29" s="225" t="s">
        <v>209</v>
      </c>
      <c r="B29" s="219">
        <v>3437.58</v>
      </c>
      <c r="C29" s="203">
        <f>B29/B28*100</f>
        <v>98.876785852966805</v>
      </c>
      <c r="D29" s="204">
        <v>120.1</v>
      </c>
      <c r="E29" s="226">
        <v>2241.8000000000002</v>
      </c>
      <c r="F29" s="203">
        <f>E29/E28*100</f>
        <v>100.75098085920121</v>
      </c>
      <c r="G29" s="227">
        <f>E29/E17*100</f>
        <v>116.63649039562134</v>
      </c>
      <c r="H29" s="228">
        <v>2116.4</v>
      </c>
      <c r="I29" s="203">
        <f>H29/H28*100</f>
        <v>101.09386195366612</v>
      </c>
      <c r="J29" s="204">
        <f>H29/H17*100</f>
        <v>117.44728079911211</v>
      </c>
      <c r="K29" s="14"/>
      <c r="L29" s="14"/>
      <c r="M29" s="14"/>
    </row>
    <row r="30" spans="1:13" ht="16.5" hidden="1" customHeight="1">
      <c r="A30" s="229" t="s">
        <v>11</v>
      </c>
      <c r="B30" s="224">
        <v>3458.68</v>
      </c>
      <c r="C30" s="209">
        <f>B30/B29*100</f>
        <v>100.61380389692749</v>
      </c>
      <c r="D30" s="210">
        <f t="shared" ref="D30:D35" si="11">B30/B$29*100</f>
        <v>100.61380389692749</v>
      </c>
      <c r="E30" s="230">
        <v>2295.15</v>
      </c>
      <c r="F30" s="209">
        <f>E30/E29*100</f>
        <v>102.37978410206084</v>
      </c>
      <c r="G30" s="231">
        <f t="shared" ref="G30:G35" si="12">E30/E$29*100</f>
        <v>102.37978410206084</v>
      </c>
      <c r="H30" s="206">
        <v>2159.42</v>
      </c>
      <c r="I30" s="209">
        <f>H30/H29*100</f>
        <v>102.03269703269704</v>
      </c>
      <c r="J30" s="210">
        <f t="shared" ref="J30:J35" si="13">H30/H$29*100</f>
        <v>102.03269703269704</v>
      </c>
      <c r="K30" s="14"/>
      <c r="L30" s="14"/>
      <c r="M30" s="14"/>
    </row>
    <row r="31" spans="1:13" ht="16.5" hidden="1" customHeight="1">
      <c r="A31" s="229" t="s">
        <v>12</v>
      </c>
      <c r="B31" s="224">
        <v>3610.8</v>
      </c>
      <c r="C31" s="209">
        <f t="shared" si="8"/>
        <v>104.39820972162792</v>
      </c>
      <c r="D31" s="210">
        <f t="shared" si="11"/>
        <v>105.0390100012218</v>
      </c>
      <c r="E31" s="230">
        <v>2360.09</v>
      </c>
      <c r="F31" s="209">
        <f t="shared" si="9"/>
        <v>102.82944469860358</v>
      </c>
      <c r="G31" s="231">
        <f t="shared" si="12"/>
        <v>105.27656347577839</v>
      </c>
      <c r="H31" s="206">
        <v>2190.87</v>
      </c>
      <c r="I31" s="209">
        <f t="shared" si="10"/>
        <v>101.45640959146436</v>
      </c>
      <c r="J31" s="210">
        <f t="shared" si="13"/>
        <v>103.51871101871102</v>
      </c>
      <c r="K31" s="14"/>
      <c r="L31" s="14"/>
      <c r="M31" s="14"/>
    </row>
    <row r="32" spans="1:13" ht="16.5" hidden="1" customHeight="1">
      <c r="A32" s="229" t="s">
        <v>13</v>
      </c>
      <c r="B32" s="224">
        <v>3757.48</v>
      </c>
      <c r="C32" s="209">
        <f t="shared" si="8"/>
        <v>104.06225767143016</v>
      </c>
      <c r="D32" s="210">
        <f t="shared" si="11"/>
        <v>109.30596524299072</v>
      </c>
      <c r="E32" s="230">
        <v>2423.02</v>
      </c>
      <c r="F32" s="209">
        <f t="shared" si="9"/>
        <v>102.66642373807777</v>
      </c>
      <c r="G32" s="231">
        <f t="shared" si="12"/>
        <v>108.08368275492906</v>
      </c>
      <c r="H32" s="206">
        <v>2204.0500000000002</v>
      </c>
      <c r="I32" s="209">
        <f t="shared" si="10"/>
        <v>100.60158749720432</v>
      </c>
      <c r="J32" s="210">
        <f t="shared" si="13"/>
        <v>104.14146664146664</v>
      </c>
      <c r="K32" s="14"/>
      <c r="L32" s="14"/>
      <c r="M32" s="14"/>
    </row>
    <row r="33" spans="1:13" ht="16.5" hidden="1" customHeight="1">
      <c r="A33" s="229" t="s">
        <v>14</v>
      </c>
      <c r="B33" s="224">
        <v>3814.09</v>
      </c>
      <c r="C33" s="209">
        <f t="shared" ref="C33:C38" si="14">B33/B32*100</f>
        <v>101.50659484548154</v>
      </c>
      <c r="D33" s="210">
        <f t="shared" si="11"/>
        <v>110.95276328114548</v>
      </c>
      <c r="E33" s="230">
        <v>2406.36</v>
      </c>
      <c r="F33" s="209">
        <f t="shared" si="9"/>
        <v>99.312428291966228</v>
      </c>
      <c r="G33" s="231">
        <f t="shared" si="12"/>
        <v>107.34052993130521</v>
      </c>
      <c r="H33" s="206">
        <v>2212.92</v>
      </c>
      <c r="I33" s="209">
        <f t="shared" ref="I33:I38" si="15">H33/H32*100</f>
        <v>100.40244096095823</v>
      </c>
      <c r="J33" s="210">
        <f t="shared" si="13"/>
        <v>104.56057456057455</v>
      </c>
      <c r="K33" s="14"/>
      <c r="L33" s="14"/>
      <c r="M33" s="14"/>
    </row>
    <row r="34" spans="1:13" ht="16.5" hidden="1" customHeight="1">
      <c r="A34" s="232" t="s">
        <v>15</v>
      </c>
      <c r="B34" s="221">
        <v>3947.2</v>
      </c>
      <c r="C34" s="214">
        <f t="shared" si="14"/>
        <v>103.48995435346306</v>
      </c>
      <c r="D34" s="216">
        <f t="shared" si="11"/>
        <v>114.82496407356338</v>
      </c>
      <c r="E34" s="233">
        <v>2406.1</v>
      </c>
      <c r="F34" s="234">
        <f t="shared" si="9"/>
        <v>99.989195299123978</v>
      </c>
      <c r="G34" s="235">
        <f t="shared" si="12"/>
        <v>107.32893210812739</v>
      </c>
      <c r="H34" s="236">
        <v>2240.4</v>
      </c>
      <c r="I34" s="214">
        <f t="shared" si="15"/>
        <v>101.2417981671276</v>
      </c>
      <c r="J34" s="216">
        <f t="shared" si="13"/>
        <v>105.85900585900585</v>
      </c>
      <c r="K34" s="14"/>
      <c r="L34" s="14"/>
      <c r="M34" s="14"/>
    </row>
    <row r="35" spans="1:13" ht="16.5" hidden="1" customHeight="1">
      <c r="A35" s="229" t="s">
        <v>16</v>
      </c>
      <c r="B35" s="224">
        <v>3926.3</v>
      </c>
      <c r="C35" s="209">
        <f t="shared" si="14"/>
        <v>99.470510741791657</v>
      </c>
      <c r="D35" s="210">
        <f t="shared" si="11"/>
        <v>114.21697822305228</v>
      </c>
      <c r="E35" s="230">
        <v>2410.9299999999998</v>
      </c>
      <c r="F35" s="237">
        <f t="shared" si="9"/>
        <v>100.20073978637629</v>
      </c>
      <c r="G35" s="231">
        <f t="shared" si="12"/>
        <v>107.54438397716119</v>
      </c>
      <c r="H35" s="206">
        <v>2270.63</v>
      </c>
      <c r="I35" s="209">
        <f t="shared" si="15"/>
        <v>101.34931262274594</v>
      </c>
      <c r="J35" s="210">
        <f t="shared" si="13"/>
        <v>107.28737478737477</v>
      </c>
      <c r="K35" s="14"/>
      <c r="L35" s="14"/>
      <c r="M35" s="14"/>
    </row>
    <row r="36" spans="1:13" ht="16.5" hidden="1" customHeight="1">
      <c r="A36" s="229" t="s">
        <v>146</v>
      </c>
      <c r="B36" s="224">
        <v>3709.52</v>
      </c>
      <c r="C36" s="209">
        <f t="shared" si="14"/>
        <v>94.478771362351324</v>
      </c>
      <c r="D36" s="210">
        <f>B36/B$29*100</f>
        <v>107.91079771234415</v>
      </c>
      <c r="E36" s="230">
        <v>2423.37</v>
      </c>
      <c r="F36" s="209">
        <f t="shared" ref="F36:F41" si="16">E36/E35*100</f>
        <v>100.51598345866533</v>
      </c>
      <c r="G36" s="231">
        <f>E36/E$29*100</f>
        <v>108.09929520920687</v>
      </c>
      <c r="H36" s="238">
        <v>2305.1999999999998</v>
      </c>
      <c r="I36" s="209">
        <f t="shared" si="15"/>
        <v>101.52248494911103</v>
      </c>
      <c r="J36" s="210">
        <f>H36/H$29*100</f>
        <v>108.92080892080891</v>
      </c>
      <c r="K36" s="14"/>
      <c r="L36" s="14"/>
      <c r="M36" s="14"/>
    </row>
    <row r="37" spans="1:13" ht="16.5" hidden="1" customHeight="1">
      <c r="A37" s="229" t="s">
        <v>157</v>
      </c>
      <c r="B37" s="224">
        <v>3718.28</v>
      </c>
      <c r="C37" s="209">
        <f t="shared" si="14"/>
        <v>100.23614915137269</v>
      </c>
      <c r="D37" s="210">
        <f>B37/B$29*100</f>
        <v>108.16562814538135</v>
      </c>
      <c r="E37" s="230">
        <v>2428.86</v>
      </c>
      <c r="F37" s="209">
        <f t="shared" si="16"/>
        <v>100.22654402753193</v>
      </c>
      <c r="G37" s="231">
        <f>E37/E$29*100</f>
        <v>108.34418770630742</v>
      </c>
      <c r="H37" s="238">
        <v>2225.67</v>
      </c>
      <c r="I37" s="209">
        <f t="shared" si="15"/>
        <v>96.549973971889642</v>
      </c>
      <c r="J37" s="210">
        <f>H37/H$29*100</f>
        <v>105.16301266301267</v>
      </c>
      <c r="K37" s="14"/>
      <c r="L37" s="14"/>
      <c r="M37" s="14"/>
    </row>
    <row r="38" spans="1:13" ht="16.5" hidden="1" customHeight="1">
      <c r="A38" s="239" t="s">
        <v>163</v>
      </c>
      <c r="B38" s="224">
        <v>3475.35</v>
      </c>
      <c r="C38" s="209">
        <f t="shared" si="14"/>
        <v>93.466602837871278</v>
      </c>
      <c r="D38" s="210">
        <f>B38/B$29*100</f>
        <v>101.09873806573229</v>
      </c>
      <c r="E38" s="230">
        <v>2313.62</v>
      </c>
      <c r="F38" s="209">
        <f t="shared" si="16"/>
        <v>95.25538730103834</v>
      </c>
      <c r="G38" s="210">
        <f>E38/E$29*100</f>
        <v>103.20367561780711</v>
      </c>
      <c r="H38" s="224">
        <v>2139.96</v>
      </c>
      <c r="I38" s="209">
        <f t="shared" si="15"/>
        <v>96.149024788041345</v>
      </c>
      <c r="J38" s="210">
        <f>H38/H$29*100</f>
        <v>101.11321111321112</v>
      </c>
      <c r="K38" s="14"/>
      <c r="L38" s="14"/>
      <c r="M38" s="14"/>
    </row>
    <row r="39" spans="1:13" ht="16.5" hidden="1" customHeight="1">
      <c r="A39" s="239" t="s">
        <v>164</v>
      </c>
      <c r="B39" s="224">
        <v>3484.3</v>
      </c>
      <c r="C39" s="209">
        <f t="shared" ref="C39:C44" si="17">B39/B38*100</f>
        <v>100.25752801876071</v>
      </c>
      <c r="D39" s="210">
        <f>B39/B$29*100</f>
        <v>101.35909564286504</v>
      </c>
      <c r="E39" s="230">
        <v>2259.6999999999998</v>
      </c>
      <c r="F39" s="209">
        <f t="shared" si="16"/>
        <v>97.669453064893972</v>
      </c>
      <c r="G39" s="210">
        <f>E39/E$29*100</f>
        <v>100.79846551877954</v>
      </c>
      <c r="H39" s="224">
        <v>2101.3000000000002</v>
      </c>
      <c r="I39" s="209">
        <f t="shared" ref="I39:I44" si="18">H39/H38*100</f>
        <v>98.193424176152831</v>
      </c>
      <c r="J39" s="210">
        <f>H39/H$29*100</f>
        <v>99.286524286524298</v>
      </c>
      <c r="K39" s="14"/>
      <c r="L39" s="14"/>
      <c r="M39" s="14"/>
    </row>
    <row r="40" spans="1:13" ht="16.5" hidden="1" customHeight="1" thickBot="1">
      <c r="A40" s="240" t="s">
        <v>169</v>
      </c>
      <c r="B40" s="241">
        <v>3509.28</v>
      </c>
      <c r="C40" s="242">
        <f t="shared" si="17"/>
        <v>100.71693022988835</v>
      </c>
      <c r="D40" s="243">
        <f>B40/B$29*100</f>
        <v>102.0857696402702</v>
      </c>
      <c r="E40" s="244">
        <v>2268.39</v>
      </c>
      <c r="F40" s="242">
        <f t="shared" si="16"/>
        <v>100.38456432269771</v>
      </c>
      <c r="G40" s="243">
        <f>E40/E$29*100</f>
        <v>101.1861004549915</v>
      </c>
      <c r="H40" s="241">
        <v>2107.6999999999998</v>
      </c>
      <c r="I40" s="242">
        <f t="shared" si="18"/>
        <v>100.30457335934895</v>
      </c>
      <c r="J40" s="243">
        <f>H40/H$29*100</f>
        <v>99.58892458892457</v>
      </c>
      <c r="K40" s="14"/>
      <c r="L40" s="14"/>
      <c r="M40" s="14"/>
    </row>
    <row r="41" spans="1:13" ht="3" hidden="1" customHeight="1">
      <c r="A41" s="225" t="s">
        <v>224</v>
      </c>
      <c r="B41" s="245">
        <v>3484.4</v>
      </c>
      <c r="C41" s="246">
        <f t="shared" si="17"/>
        <v>99.291022659918838</v>
      </c>
      <c r="D41" s="247">
        <f t="shared" ref="D41:D46" si="19">B41/B$41*100</f>
        <v>100</v>
      </c>
      <c r="E41" s="248">
        <v>2298.23</v>
      </c>
      <c r="F41" s="246">
        <f t="shared" si="16"/>
        <v>101.31547044379494</v>
      </c>
      <c r="G41" s="249">
        <f t="shared" ref="G41:G46" si="20">E41/E$41*100</f>
        <v>100</v>
      </c>
      <c r="H41" s="245">
        <v>2131</v>
      </c>
      <c r="I41" s="246">
        <f t="shared" si="18"/>
        <v>101.10547041799119</v>
      </c>
      <c r="J41" s="247">
        <f t="shared" ref="J41:J46" si="21">H41/H$41*100</f>
        <v>100</v>
      </c>
      <c r="K41" s="14"/>
      <c r="L41" s="14"/>
      <c r="M41" s="14"/>
    </row>
    <row r="42" spans="1:13" ht="16.5" hidden="1" customHeight="1">
      <c r="A42" s="229" t="s">
        <v>11</v>
      </c>
      <c r="B42" s="224">
        <v>3582.03</v>
      </c>
      <c r="C42" s="209">
        <f t="shared" si="17"/>
        <v>102.80191711628974</v>
      </c>
      <c r="D42" s="186">
        <f t="shared" si="19"/>
        <v>102.80191711628974</v>
      </c>
      <c r="E42" s="230">
        <v>2348.34</v>
      </c>
      <c r="F42" s="209">
        <f t="shared" ref="F42:F47" si="22">E42/E41*100</f>
        <v>102.18037359185112</v>
      </c>
      <c r="G42" s="250">
        <f t="shared" si="20"/>
        <v>102.18037359185112</v>
      </c>
      <c r="H42" s="251">
        <v>2192.7199999999998</v>
      </c>
      <c r="I42" s="209">
        <f t="shared" si="18"/>
        <v>102.89629282027218</v>
      </c>
      <c r="J42" s="186">
        <f t="shared" si="21"/>
        <v>102.89629282027218</v>
      </c>
      <c r="K42" s="14"/>
      <c r="L42" s="14"/>
      <c r="M42" s="14"/>
    </row>
    <row r="43" spans="1:13" ht="16.5" hidden="1" customHeight="1">
      <c r="A43" s="229" t="s">
        <v>12</v>
      </c>
      <c r="B43" s="224">
        <v>3667.61</v>
      </c>
      <c r="C43" s="209">
        <f t="shared" si="17"/>
        <v>102.38914805291972</v>
      </c>
      <c r="D43" s="186">
        <f t="shared" si="19"/>
        <v>105.25800711743771</v>
      </c>
      <c r="E43" s="230">
        <v>2397.3200000000002</v>
      </c>
      <c r="F43" s="209">
        <f t="shared" si="22"/>
        <v>102.08572864236014</v>
      </c>
      <c r="G43" s="250">
        <f t="shared" si="20"/>
        <v>104.31157891072695</v>
      </c>
      <c r="H43" s="251">
        <v>2239.67</v>
      </c>
      <c r="I43" s="209">
        <f t="shared" si="18"/>
        <v>102.14117625597432</v>
      </c>
      <c r="J43" s="186">
        <f t="shared" si="21"/>
        <v>105.09948381041765</v>
      </c>
      <c r="K43" s="14"/>
      <c r="L43" s="14"/>
      <c r="M43" s="14"/>
    </row>
    <row r="44" spans="1:13" ht="16.5" hidden="1" customHeight="1">
      <c r="A44" s="229" t="s">
        <v>13</v>
      </c>
      <c r="B44" s="224">
        <v>3761.96</v>
      </c>
      <c r="C44" s="209">
        <f t="shared" si="17"/>
        <v>102.57251997895087</v>
      </c>
      <c r="D44" s="186">
        <f t="shared" si="19"/>
        <v>107.96579037997932</v>
      </c>
      <c r="E44" s="230">
        <v>2457.02</v>
      </c>
      <c r="F44" s="209">
        <f t="shared" si="22"/>
        <v>102.49028081357514</v>
      </c>
      <c r="G44" s="250">
        <f t="shared" si="20"/>
        <v>106.9092301466781</v>
      </c>
      <c r="H44" s="251">
        <v>2272.67</v>
      </c>
      <c r="I44" s="209">
        <f t="shared" si="18"/>
        <v>101.47343135372621</v>
      </c>
      <c r="J44" s="186">
        <f t="shared" si="21"/>
        <v>106.64805255748475</v>
      </c>
      <c r="K44" s="14"/>
      <c r="L44" s="14"/>
      <c r="M44" s="14"/>
    </row>
    <row r="45" spans="1:13" ht="16.5" hidden="1" customHeight="1">
      <c r="A45" s="229" t="s">
        <v>14</v>
      </c>
      <c r="B45" s="224">
        <v>3809.35</v>
      </c>
      <c r="C45" s="209">
        <f t="shared" ref="C45:C50" si="23">B45/B44*100</f>
        <v>101.2597156801242</v>
      </c>
      <c r="D45" s="186">
        <f t="shared" si="19"/>
        <v>109.32585237056594</v>
      </c>
      <c r="E45" s="230">
        <v>2470.25</v>
      </c>
      <c r="F45" s="209">
        <f t="shared" si="22"/>
        <v>100.53845715541591</v>
      </c>
      <c r="G45" s="250">
        <f t="shared" si="20"/>
        <v>107.48489054620293</v>
      </c>
      <c r="H45" s="251">
        <v>2282.61</v>
      </c>
      <c r="I45" s="209">
        <f t="shared" ref="I45:I50" si="24">H45/H44*100</f>
        <v>100.43737102174974</v>
      </c>
      <c r="J45" s="186">
        <f t="shared" si="21"/>
        <v>107.11450023463162</v>
      </c>
      <c r="K45" s="14"/>
      <c r="L45" s="14"/>
      <c r="M45" s="14"/>
    </row>
    <row r="46" spans="1:13" ht="16.5" hidden="1" customHeight="1">
      <c r="A46" s="252" t="s">
        <v>15</v>
      </c>
      <c r="B46" s="251">
        <v>3854.5</v>
      </c>
      <c r="C46" s="253">
        <f t="shared" si="23"/>
        <v>101.18524157664694</v>
      </c>
      <c r="D46" s="186">
        <f t="shared" si="19"/>
        <v>110.62162782688554</v>
      </c>
      <c r="E46" s="254">
        <v>2532.1999999999998</v>
      </c>
      <c r="F46" s="253">
        <f t="shared" si="22"/>
        <v>102.50784333569476</v>
      </c>
      <c r="G46" s="250">
        <f t="shared" si="20"/>
        <v>110.18044321064471</v>
      </c>
      <c r="H46" s="251">
        <v>2316.8000000000002</v>
      </c>
      <c r="I46" s="253">
        <f t="shared" si="24"/>
        <v>101.49784676313519</v>
      </c>
      <c r="J46" s="186">
        <f t="shared" si="21"/>
        <v>108.71891130924449</v>
      </c>
      <c r="K46" s="14"/>
      <c r="L46" s="14"/>
      <c r="M46" s="14"/>
    </row>
    <row r="47" spans="1:13" ht="16.5" hidden="1" customHeight="1">
      <c r="A47" s="252" t="s">
        <v>16</v>
      </c>
      <c r="B47" s="251">
        <v>3808.84</v>
      </c>
      <c r="C47" s="253">
        <f t="shared" si="23"/>
        <v>98.815410559086786</v>
      </c>
      <c r="D47" s="186">
        <f t="shared" ref="D47:D52" si="25">B47/B$41*100</f>
        <v>109.31121570428195</v>
      </c>
      <c r="E47" s="254">
        <v>2548.98</v>
      </c>
      <c r="F47" s="253">
        <f t="shared" si="22"/>
        <v>100.66266487639209</v>
      </c>
      <c r="G47" s="250">
        <f t="shared" ref="G47:G52" si="26">E47/E$41*100</f>
        <v>110.91057030845477</v>
      </c>
      <c r="H47" s="251">
        <v>2344.36</v>
      </c>
      <c r="I47" s="253">
        <f t="shared" si="24"/>
        <v>101.18957182320443</v>
      </c>
      <c r="J47" s="186">
        <f t="shared" ref="J47:J52" si="27">H47/H$41*100</f>
        <v>110.01220084467387</v>
      </c>
      <c r="K47" s="14"/>
      <c r="L47" s="14"/>
      <c r="M47" s="14"/>
    </row>
    <row r="48" spans="1:13" ht="16.5" hidden="1" customHeight="1">
      <c r="A48" s="255" t="s">
        <v>146</v>
      </c>
      <c r="B48" s="256">
        <v>3758.33</v>
      </c>
      <c r="C48" s="257">
        <f t="shared" si="23"/>
        <v>98.673874460465655</v>
      </c>
      <c r="D48" s="258">
        <f t="shared" si="25"/>
        <v>107.86161175525197</v>
      </c>
      <c r="E48" s="259">
        <v>2617.46</v>
      </c>
      <c r="F48" s="257">
        <f t="shared" ref="F48:F53" si="28">E48/E47*100</f>
        <v>102.68656482200724</v>
      </c>
      <c r="G48" s="260">
        <f t="shared" si="26"/>
        <v>113.89025467424932</v>
      </c>
      <c r="H48" s="256">
        <v>2354.6</v>
      </c>
      <c r="I48" s="257">
        <f t="shared" si="24"/>
        <v>100.4367929840127</v>
      </c>
      <c r="J48" s="258">
        <f t="shared" si="27"/>
        <v>110.49272641952135</v>
      </c>
      <c r="K48" s="14"/>
      <c r="L48" s="14"/>
      <c r="M48" s="14"/>
    </row>
    <row r="49" spans="1:14" ht="16.5" hidden="1" customHeight="1">
      <c r="A49" s="255" t="s">
        <v>157</v>
      </c>
      <c r="B49" s="256">
        <v>3877.71</v>
      </c>
      <c r="C49" s="257">
        <f t="shared" si="23"/>
        <v>103.17641079947744</v>
      </c>
      <c r="D49" s="258">
        <f t="shared" si="25"/>
        <v>111.28773963953623</v>
      </c>
      <c r="E49" s="259">
        <v>2590.12</v>
      </c>
      <c r="F49" s="257">
        <f t="shared" si="28"/>
        <v>98.955475919402772</v>
      </c>
      <c r="G49" s="260">
        <f t="shared" si="26"/>
        <v>112.70064353872327</v>
      </c>
      <c r="H49" s="256">
        <v>2371.96</v>
      </c>
      <c r="I49" s="257">
        <f t="shared" si="24"/>
        <v>100.7372802174467</v>
      </c>
      <c r="J49" s="258">
        <f t="shared" si="27"/>
        <v>111.30736743312998</v>
      </c>
      <c r="K49" s="14"/>
      <c r="L49" s="14"/>
      <c r="M49" s="14"/>
    </row>
    <row r="50" spans="1:14" ht="16.5" hidden="1" customHeight="1">
      <c r="A50" s="255" t="s">
        <v>163</v>
      </c>
      <c r="B50" s="256">
        <v>3758.21</v>
      </c>
      <c r="C50" s="257">
        <f t="shared" si="23"/>
        <v>96.918284245082802</v>
      </c>
      <c r="D50" s="258">
        <f t="shared" si="25"/>
        <v>107.85816783377338</v>
      </c>
      <c r="E50" s="259">
        <v>2496.67</v>
      </c>
      <c r="F50" s="257">
        <f t="shared" si="28"/>
        <v>96.392059055178919</v>
      </c>
      <c r="G50" s="260">
        <f t="shared" si="26"/>
        <v>108.63447087541283</v>
      </c>
      <c r="H50" s="256">
        <v>2442.54</v>
      </c>
      <c r="I50" s="257">
        <f t="shared" si="24"/>
        <v>102.97559823943068</v>
      </c>
      <c r="J50" s="258">
        <f t="shared" si="27"/>
        <v>114.61942749882684</v>
      </c>
      <c r="K50" s="14"/>
      <c r="L50" s="14"/>
      <c r="M50" s="14"/>
    </row>
    <row r="51" spans="1:14" ht="16.5" hidden="1" customHeight="1">
      <c r="A51" s="255" t="s">
        <v>164</v>
      </c>
      <c r="B51" s="256">
        <v>3894.63</v>
      </c>
      <c r="C51" s="257">
        <f>B51/B50*100</f>
        <v>103.62991956277057</v>
      </c>
      <c r="D51" s="258">
        <f t="shared" si="25"/>
        <v>111.77333256801745</v>
      </c>
      <c r="E51" s="259">
        <v>2539.16</v>
      </c>
      <c r="F51" s="257">
        <f t="shared" si="28"/>
        <v>101.70186688669307</v>
      </c>
      <c r="G51" s="260">
        <f t="shared" si="26"/>
        <v>110.48328496277568</v>
      </c>
      <c r="H51" s="256">
        <v>2464.96</v>
      </c>
      <c r="I51" s="257">
        <f>H51/H50*100</f>
        <v>100.91789694334588</v>
      </c>
      <c r="J51" s="258">
        <f t="shared" si="27"/>
        <v>115.67151572031911</v>
      </c>
      <c r="K51" s="14"/>
      <c r="L51" s="14"/>
      <c r="M51" s="14"/>
    </row>
    <row r="52" spans="1:14" ht="16.5" hidden="1" customHeight="1" thickBot="1">
      <c r="A52" s="255" t="s">
        <v>169</v>
      </c>
      <c r="B52" s="256">
        <v>3912.55</v>
      </c>
      <c r="C52" s="257">
        <f>B52/B51*100</f>
        <v>100.46012073033896</v>
      </c>
      <c r="D52" s="258">
        <f t="shared" si="25"/>
        <v>112.2876248421536</v>
      </c>
      <c r="E52" s="259">
        <v>2618.0300000000002</v>
      </c>
      <c r="F52" s="257">
        <f t="shared" si="28"/>
        <v>103.10614533940358</v>
      </c>
      <c r="G52" s="260">
        <f t="shared" si="26"/>
        <v>113.91505636946695</v>
      </c>
      <c r="H52" s="256">
        <v>2519.35</v>
      </c>
      <c r="I52" s="257">
        <f>H52/H51*100</f>
        <v>102.20652667791769</v>
      </c>
      <c r="J52" s="258">
        <f t="shared" si="27"/>
        <v>118.22383857343969</v>
      </c>
      <c r="K52" s="14"/>
      <c r="L52" s="14"/>
      <c r="M52" s="14"/>
    </row>
    <row r="53" spans="1:14" ht="16.5" customHeight="1" thickBot="1">
      <c r="A53" s="343" t="s">
        <v>428</v>
      </c>
      <c r="B53" s="344">
        <v>3866.8</v>
      </c>
      <c r="C53" s="345">
        <f>B53/B52*100</f>
        <v>98.830685869829139</v>
      </c>
      <c r="D53" s="346">
        <f>B53/B$53*100</f>
        <v>100</v>
      </c>
      <c r="E53" s="344">
        <v>2713.6</v>
      </c>
      <c r="F53" s="345">
        <f t="shared" si="28"/>
        <v>103.6504547312292</v>
      </c>
      <c r="G53" s="346">
        <f>E53/E$53*100</f>
        <v>100</v>
      </c>
      <c r="H53" s="344">
        <v>2419.9</v>
      </c>
      <c r="I53" s="345">
        <f>H53/H52*100</f>
        <v>96.052553237938369</v>
      </c>
      <c r="J53" s="346">
        <f>H53/H$53*100</f>
        <v>100</v>
      </c>
      <c r="K53" s="14"/>
      <c r="L53" s="14"/>
      <c r="M53" s="14"/>
    </row>
    <row r="54" spans="1:14" ht="16.5" customHeight="1" thickBot="1">
      <c r="A54" s="707" t="s">
        <v>489</v>
      </c>
      <c r="B54" s="708"/>
      <c r="C54" s="708"/>
      <c r="D54" s="708"/>
      <c r="E54" s="708"/>
      <c r="F54" s="708"/>
      <c r="G54" s="708"/>
      <c r="H54" s="708"/>
      <c r="I54" s="708"/>
      <c r="J54" s="709"/>
      <c r="K54" s="14"/>
      <c r="L54" s="14"/>
      <c r="M54" s="14"/>
    </row>
    <row r="55" spans="1:14" ht="16.5" customHeight="1" thickBot="1">
      <c r="A55" s="588" t="s">
        <v>11</v>
      </c>
      <c r="B55" s="589">
        <v>4028.92</v>
      </c>
      <c r="C55" s="590">
        <f>B55/B53*100</f>
        <v>104.19261404779145</v>
      </c>
      <c r="D55" s="591">
        <f>B55/B$53*100</f>
        <v>104.19261404779145</v>
      </c>
      <c r="E55" s="589">
        <v>2730.04</v>
      </c>
      <c r="F55" s="590">
        <f>E55/E53*100</f>
        <v>100.60583726415095</v>
      </c>
      <c r="G55" s="591">
        <f>E55/E$53*100</f>
        <v>100.60583726415095</v>
      </c>
      <c r="H55" s="589">
        <v>2437.44</v>
      </c>
      <c r="I55" s="590">
        <f>H55/H53*100</f>
        <v>100.72482333980743</v>
      </c>
      <c r="J55" s="591">
        <f>H55/H$53*100</f>
        <v>100.72482333980743</v>
      </c>
      <c r="K55" s="14"/>
      <c r="L55" s="14"/>
      <c r="M55" s="14"/>
    </row>
    <row r="56" spans="1:14" ht="22.5" customHeight="1">
      <c r="A56" s="710" t="s">
        <v>505</v>
      </c>
      <c r="B56" s="710"/>
      <c r="C56" s="710"/>
      <c r="D56" s="710"/>
      <c r="E56" s="710"/>
      <c r="F56" s="710"/>
      <c r="G56" s="710"/>
      <c r="H56" s="710"/>
      <c r="I56" s="710"/>
      <c r="J56" s="710"/>
      <c r="K56" s="14"/>
      <c r="L56" s="14"/>
      <c r="M56" s="14"/>
    </row>
    <row r="57" spans="1:14" ht="12.75">
      <c r="A57" s="16"/>
      <c r="B57" s="587"/>
      <c r="C57" s="16"/>
      <c r="D57" s="16"/>
      <c r="E57" s="16"/>
      <c r="F57" s="16"/>
      <c r="G57" s="16"/>
      <c r="H57" s="16"/>
      <c r="I57" s="16"/>
      <c r="J57" s="16"/>
      <c r="K57" s="14"/>
      <c r="L57" s="14"/>
      <c r="M57" s="14"/>
    </row>
    <row r="58" spans="1:14" ht="24" customHeight="1">
      <c r="A58" s="711"/>
      <c r="B58" s="711"/>
      <c r="C58" s="711"/>
      <c r="D58" s="711"/>
      <c r="E58" s="711"/>
      <c r="F58" s="711"/>
      <c r="G58" s="711"/>
      <c r="H58" s="711"/>
      <c r="I58" s="711"/>
      <c r="J58" s="711"/>
      <c r="K58" s="604"/>
    </row>
    <row r="59" spans="1:14">
      <c r="A59" s="16"/>
      <c r="B59" s="16"/>
      <c r="C59" s="16"/>
      <c r="D59" s="16"/>
      <c r="E59" s="16"/>
      <c r="F59" s="16"/>
      <c r="G59" s="16"/>
      <c r="H59" s="19"/>
      <c r="I59" s="19"/>
      <c r="J59" s="19"/>
    </row>
    <row r="61" spans="1:14">
      <c r="N61" s="44"/>
    </row>
    <row r="62" spans="1:14">
      <c r="N62" s="44"/>
    </row>
    <row r="63" spans="1:14">
      <c r="N63" s="44"/>
    </row>
    <row r="64" spans="1:14">
      <c r="N64" s="44"/>
    </row>
    <row r="65" spans="13:14">
      <c r="N65" s="44"/>
    </row>
    <row r="66" spans="13:14">
      <c r="N66" s="44"/>
    </row>
    <row r="67" spans="13:14">
      <c r="M67" s="44"/>
      <c r="N67" s="44"/>
    </row>
    <row r="68" spans="13:14">
      <c r="M68" s="44"/>
      <c r="N68" s="44"/>
    </row>
    <row r="69" spans="13:14">
      <c r="M69" s="44"/>
      <c r="N69" s="44"/>
    </row>
    <row r="70" spans="13:14">
      <c r="M70" s="44"/>
      <c r="N70" s="44"/>
    </row>
    <row r="71" spans="13:14">
      <c r="M71" s="44"/>
      <c r="N71" s="44"/>
    </row>
    <row r="72" spans="13:14">
      <c r="M72" s="44"/>
      <c r="N72" s="44"/>
    </row>
    <row r="73" spans="13:14">
      <c r="M73" s="44"/>
      <c r="N73" s="44"/>
    </row>
    <row r="74" spans="13:14">
      <c r="M74" s="44"/>
      <c r="N74" s="44"/>
    </row>
    <row r="75" spans="13:14">
      <c r="M75" s="44"/>
    </row>
    <row r="76" spans="13:14">
      <c r="M76" s="44"/>
    </row>
    <row r="77" spans="13:14">
      <c r="M77" s="44"/>
    </row>
    <row r="78" spans="13:14">
      <c r="M78" s="44"/>
    </row>
    <row r="79" spans="13:14">
      <c r="M79" s="44"/>
    </row>
    <row r="80" spans="13:14">
      <c r="M80" s="44"/>
    </row>
  </sheetData>
  <mergeCells count="17">
    <mergeCell ref="H4:H5"/>
    <mergeCell ref="I4:I5"/>
    <mergeCell ref="A54:J54"/>
    <mergeCell ref="A56:J56"/>
    <mergeCell ref="A58:J58"/>
    <mergeCell ref="A2:J2"/>
    <mergeCell ref="D4:D5"/>
    <mergeCell ref="J4:J5"/>
    <mergeCell ref="E3:G3"/>
    <mergeCell ref="E4:E5"/>
    <mergeCell ref="F4:F5"/>
    <mergeCell ref="G4:G5"/>
    <mergeCell ref="A3:A5"/>
    <mergeCell ref="B3:D3"/>
    <mergeCell ref="H3:J3"/>
    <mergeCell ref="B4:B5"/>
    <mergeCell ref="C4:C5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6"/>
  <sheetViews>
    <sheetView topLeftCell="A45" zoomScale="70" zoomScaleNormal="70" workbookViewId="0">
      <selection activeCell="D89" sqref="D89"/>
    </sheetView>
  </sheetViews>
  <sheetFormatPr defaultRowHeight="16.5"/>
  <cols>
    <col min="1" max="1" width="5.7109375" style="8" customWidth="1"/>
    <col min="2" max="2" width="99.28515625" style="13" customWidth="1"/>
    <col min="3" max="3" width="10.140625" style="13" bestFit="1" customWidth="1"/>
    <col min="4" max="4" width="18.85546875" style="13" customWidth="1"/>
    <col min="5" max="5" width="19" style="2" customWidth="1"/>
    <col min="6" max="6" width="19.5703125" style="144" customWidth="1"/>
    <col min="7" max="16384" width="9.140625" style="13"/>
  </cols>
  <sheetData>
    <row r="1" spans="1:6" ht="20.25" customHeight="1">
      <c r="B1" s="732" t="s">
        <v>254</v>
      </c>
      <c r="C1" s="732"/>
      <c r="D1" s="732"/>
      <c r="E1" s="732"/>
      <c r="F1" s="732"/>
    </row>
    <row r="2" spans="1:6" ht="14.25" customHeight="1" thickBot="1">
      <c r="E2" s="733" t="s">
        <v>255</v>
      </c>
      <c r="F2" s="733"/>
    </row>
    <row r="3" spans="1:6" ht="39" thickBot="1">
      <c r="A3" s="734"/>
      <c r="B3" s="645" t="s">
        <v>76</v>
      </c>
      <c r="C3" s="737" t="s">
        <v>71</v>
      </c>
      <c r="D3" s="738"/>
      <c r="E3" s="739"/>
      <c r="F3" s="496" t="s">
        <v>256</v>
      </c>
    </row>
    <row r="4" spans="1:6" ht="15.75" customHeight="1" thickBot="1">
      <c r="A4" s="735"/>
      <c r="B4" s="736"/>
      <c r="C4" s="339" t="s">
        <v>47</v>
      </c>
      <c r="D4" s="338" t="s">
        <v>458</v>
      </c>
      <c r="E4" s="338" t="s">
        <v>459</v>
      </c>
      <c r="F4" s="497" t="s">
        <v>460</v>
      </c>
    </row>
    <row r="5" spans="1:6" ht="19.5" customHeight="1">
      <c r="A5" s="740" t="s">
        <v>64</v>
      </c>
      <c r="B5" s="294" t="s">
        <v>461</v>
      </c>
      <c r="C5" s="498" t="s">
        <v>257</v>
      </c>
      <c r="D5" s="499">
        <v>39</v>
      </c>
      <c r="E5" s="498">
        <v>40</v>
      </c>
      <c r="F5" s="500">
        <v>20</v>
      </c>
    </row>
    <row r="6" spans="1:6" ht="18" customHeight="1">
      <c r="A6" s="740"/>
      <c r="B6" s="501" t="s">
        <v>258</v>
      </c>
      <c r="C6" s="499"/>
      <c r="D6" s="499"/>
      <c r="E6" s="499"/>
      <c r="F6" s="500"/>
    </row>
    <row r="7" spans="1:6" ht="18" customHeight="1">
      <c r="A7" s="740"/>
      <c r="B7" s="5" t="s">
        <v>259</v>
      </c>
      <c r="C7" s="499" t="s">
        <v>36</v>
      </c>
      <c r="D7" s="502">
        <v>8343</v>
      </c>
      <c r="E7" s="492">
        <v>9729</v>
      </c>
      <c r="F7" s="503">
        <v>2049</v>
      </c>
    </row>
    <row r="8" spans="1:6">
      <c r="A8" s="740"/>
      <c r="B8" s="5" t="s">
        <v>260</v>
      </c>
      <c r="C8" s="499" t="s">
        <v>36</v>
      </c>
      <c r="D8" s="504">
        <v>7862</v>
      </c>
      <c r="E8" s="492">
        <v>9030</v>
      </c>
      <c r="F8" s="503"/>
    </row>
    <row r="9" spans="1:6">
      <c r="A9" s="740"/>
      <c r="B9" s="5" t="s">
        <v>261</v>
      </c>
      <c r="C9" s="499" t="s">
        <v>36</v>
      </c>
      <c r="D9" s="504">
        <v>5995</v>
      </c>
      <c r="E9" s="492">
        <v>6799</v>
      </c>
      <c r="F9" s="503"/>
    </row>
    <row r="10" spans="1:6" ht="20.25" thickBot="1">
      <c r="A10" s="740"/>
      <c r="B10" s="5" t="s">
        <v>462</v>
      </c>
      <c r="C10" s="505" t="s">
        <v>36</v>
      </c>
      <c r="D10" s="506" t="s">
        <v>463</v>
      </c>
      <c r="E10" s="507" t="s">
        <v>464</v>
      </c>
      <c r="F10" s="508"/>
    </row>
    <row r="11" spans="1:6">
      <c r="A11" s="741"/>
      <c r="B11" s="447" t="s">
        <v>465</v>
      </c>
      <c r="C11" s="500" t="s">
        <v>262</v>
      </c>
      <c r="D11" s="509" t="s">
        <v>466</v>
      </c>
      <c r="E11" s="510" t="s">
        <v>467</v>
      </c>
      <c r="F11" s="511" t="s">
        <v>263</v>
      </c>
    </row>
    <row r="12" spans="1:6" ht="15.75" customHeight="1">
      <c r="A12" s="741"/>
      <c r="B12" s="512" t="s">
        <v>264</v>
      </c>
      <c r="C12" s="500" t="s">
        <v>257</v>
      </c>
      <c r="D12" s="510">
        <v>30</v>
      </c>
      <c r="E12" s="510">
        <v>30</v>
      </c>
      <c r="F12" s="503"/>
    </row>
    <row r="13" spans="1:6" ht="19.5" hidden="1">
      <c r="A13" s="741"/>
      <c r="B13" s="512" t="s">
        <v>265</v>
      </c>
      <c r="C13" s="500" t="s">
        <v>257</v>
      </c>
      <c r="D13" s="510">
        <v>0</v>
      </c>
      <c r="E13" s="510">
        <v>0</v>
      </c>
      <c r="F13" s="503"/>
    </row>
    <row r="14" spans="1:6">
      <c r="A14" s="741"/>
      <c r="B14" s="512" t="s">
        <v>266</v>
      </c>
      <c r="C14" s="500" t="s">
        <v>257</v>
      </c>
      <c r="D14" s="510">
        <v>2</v>
      </c>
      <c r="E14" s="510">
        <v>2</v>
      </c>
      <c r="F14" s="503"/>
    </row>
    <row r="15" spans="1:6">
      <c r="A15" s="741"/>
      <c r="B15" s="512" t="s">
        <v>267</v>
      </c>
      <c r="C15" s="500" t="s">
        <v>257</v>
      </c>
      <c r="D15" s="510">
        <v>6</v>
      </c>
      <c r="E15" s="510">
        <v>6</v>
      </c>
      <c r="F15" s="503"/>
    </row>
    <row r="16" spans="1:6">
      <c r="A16" s="741"/>
      <c r="B16" s="512" t="s">
        <v>268</v>
      </c>
      <c r="C16" s="500" t="s">
        <v>257</v>
      </c>
      <c r="D16" s="510">
        <v>1</v>
      </c>
      <c r="E16" s="510">
        <v>1</v>
      </c>
      <c r="F16" s="503"/>
    </row>
    <row r="17" spans="1:6" hidden="1">
      <c r="A17" s="741"/>
      <c r="B17" s="512" t="s">
        <v>269</v>
      </c>
      <c r="C17" s="500" t="s">
        <v>257</v>
      </c>
      <c r="D17" s="510">
        <v>1</v>
      </c>
      <c r="E17" s="510">
        <v>1</v>
      </c>
      <c r="F17" s="503"/>
    </row>
    <row r="18" spans="1:6">
      <c r="A18" s="741"/>
      <c r="B18" s="512" t="s">
        <v>270</v>
      </c>
      <c r="C18" s="500" t="s">
        <v>257</v>
      </c>
      <c r="D18" s="513">
        <v>3</v>
      </c>
      <c r="E18" s="513">
        <v>3</v>
      </c>
      <c r="F18" s="503"/>
    </row>
    <row r="19" spans="1:6">
      <c r="A19" s="741"/>
      <c r="B19" s="514" t="s">
        <v>271</v>
      </c>
      <c r="C19" s="500"/>
      <c r="D19" s="513"/>
      <c r="E19" s="513"/>
      <c r="F19" s="503"/>
    </row>
    <row r="20" spans="1:6" s="141" customFormat="1">
      <c r="A20" s="741"/>
      <c r="B20" s="515" t="s">
        <v>272</v>
      </c>
      <c r="C20" s="500" t="s">
        <v>257</v>
      </c>
      <c r="D20" s="516">
        <v>1</v>
      </c>
      <c r="E20" s="516">
        <v>1</v>
      </c>
      <c r="F20" s="503"/>
    </row>
    <row r="21" spans="1:6">
      <c r="A21" s="741"/>
      <c r="B21" s="512" t="s">
        <v>273</v>
      </c>
      <c r="C21" s="500" t="s">
        <v>257</v>
      </c>
      <c r="D21" s="517" t="s">
        <v>274</v>
      </c>
      <c r="E21" s="518" t="s">
        <v>274</v>
      </c>
      <c r="F21" s="503"/>
    </row>
    <row r="22" spans="1:6">
      <c r="A22" s="741"/>
      <c r="B22" s="514" t="s">
        <v>275</v>
      </c>
      <c r="C22" s="500"/>
      <c r="D22" s="518"/>
      <c r="E22" s="518"/>
      <c r="F22" s="503"/>
    </row>
    <row r="23" spans="1:6" s="141" customFormat="1" ht="16.5" customHeight="1">
      <c r="A23" s="741"/>
      <c r="B23" s="519" t="s">
        <v>276</v>
      </c>
      <c r="C23" s="500" t="s">
        <v>257</v>
      </c>
      <c r="D23" s="518" t="s">
        <v>277</v>
      </c>
      <c r="E23" s="518" t="s">
        <v>277</v>
      </c>
      <c r="F23" s="503"/>
    </row>
    <row r="24" spans="1:6">
      <c r="A24" s="741"/>
      <c r="B24" s="514" t="s">
        <v>278</v>
      </c>
      <c r="C24" s="500"/>
      <c r="D24" s="513"/>
      <c r="E24" s="513"/>
      <c r="F24" s="503"/>
    </row>
    <row r="25" spans="1:6" ht="17.25" thickBot="1">
      <c r="A25" s="741"/>
      <c r="B25" s="520" t="s">
        <v>279</v>
      </c>
      <c r="C25" s="521" t="s">
        <v>257</v>
      </c>
      <c r="D25" s="522">
        <v>1</v>
      </c>
      <c r="E25" s="522">
        <v>1</v>
      </c>
      <c r="F25" s="508"/>
    </row>
    <row r="26" spans="1:6" s="141" customFormat="1">
      <c r="A26" s="740"/>
      <c r="B26" s="523" t="s">
        <v>280</v>
      </c>
      <c r="C26" s="524"/>
      <c r="D26" s="88"/>
      <c r="E26" s="525"/>
      <c r="F26" s="526"/>
    </row>
    <row r="27" spans="1:6" s="141" customFormat="1" ht="17.25" thickBot="1">
      <c r="A27" s="740"/>
      <c r="B27" s="527" t="s">
        <v>281</v>
      </c>
      <c r="C27" s="267" t="s">
        <v>257</v>
      </c>
      <c r="D27" s="491">
        <v>2</v>
      </c>
      <c r="E27" s="503">
        <v>2</v>
      </c>
      <c r="F27" s="492"/>
    </row>
    <row r="28" spans="1:6" s="141" customFormat="1" ht="17.25" thickBot="1">
      <c r="A28" s="740"/>
      <c r="B28" s="528" t="s">
        <v>282</v>
      </c>
      <c r="C28" s="529" t="s">
        <v>257</v>
      </c>
      <c r="D28" s="529">
        <v>5</v>
      </c>
      <c r="E28" s="529">
        <v>5</v>
      </c>
      <c r="F28" s="529"/>
    </row>
    <row r="29" spans="1:6" s="142" customFormat="1" ht="17.25" hidden="1" customHeight="1">
      <c r="A29" s="740"/>
      <c r="B29" s="530" t="s">
        <v>283</v>
      </c>
      <c r="C29" s="499" t="s">
        <v>262</v>
      </c>
      <c r="D29" s="531" t="s">
        <v>284</v>
      </c>
      <c r="E29" s="531" t="s">
        <v>284</v>
      </c>
      <c r="F29" s="499"/>
    </row>
    <row r="30" spans="1:6" s="142" customFormat="1" ht="17.25" hidden="1" customHeight="1">
      <c r="A30" s="740"/>
      <c r="B30" s="530" t="s">
        <v>285</v>
      </c>
      <c r="C30" s="499" t="s">
        <v>262</v>
      </c>
      <c r="D30" s="531" t="s">
        <v>286</v>
      </c>
      <c r="E30" s="531" t="s">
        <v>286</v>
      </c>
      <c r="F30" s="499"/>
    </row>
    <row r="31" spans="1:6" s="142" customFormat="1" ht="17.25" hidden="1" customHeight="1">
      <c r="A31" s="740"/>
      <c r="B31" s="530" t="s">
        <v>287</v>
      </c>
      <c r="C31" s="499" t="s">
        <v>262</v>
      </c>
      <c r="D31" s="531" t="s">
        <v>288</v>
      </c>
      <c r="E31" s="531" t="s">
        <v>288</v>
      </c>
      <c r="F31" s="499"/>
    </row>
    <row r="32" spans="1:6" s="142" customFormat="1" ht="17.25" hidden="1" customHeight="1">
      <c r="A32" s="740"/>
      <c r="B32" s="530" t="s">
        <v>289</v>
      </c>
      <c r="C32" s="499" t="s">
        <v>262</v>
      </c>
      <c r="D32" s="531" t="s">
        <v>290</v>
      </c>
      <c r="E32" s="531" t="s">
        <v>290</v>
      </c>
      <c r="F32" s="499"/>
    </row>
    <row r="33" spans="1:6" s="142" customFormat="1" ht="17.25" hidden="1" customHeight="1">
      <c r="A33" s="740"/>
      <c r="B33" s="530" t="s">
        <v>291</v>
      </c>
      <c r="C33" s="499" t="s">
        <v>262</v>
      </c>
      <c r="D33" s="531" t="s">
        <v>292</v>
      </c>
      <c r="E33" s="531" t="s">
        <v>292</v>
      </c>
      <c r="F33" s="499"/>
    </row>
    <row r="34" spans="1:6" s="142" customFormat="1" ht="13.5" hidden="1" customHeight="1">
      <c r="A34" s="740"/>
      <c r="B34" s="530" t="s">
        <v>293</v>
      </c>
      <c r="C34" s="499" t="s">
        <v>262</v>
      </c>
      <c r="D34" s="531" t="s">
        <v>294</v>
      </c>
      <c r="E34" s="531" t="s">
        <v>294</v>
      </c>
      <c r="F34" s="499"/>
    </row>
    <row r="35" spans="1:6" s="142" customFormat="1" ht="17.25" hidden="1" customHeight="1" thickBot="1">
      <c r="A35" s="740"/>
      <c r="B35" s="532" t="s">
        <v>295</v>
      </c>
      <c r="C35" s="505" t="s">
        <v>262</v>
      </c>
      <c r="D35" s="533" t="s">
        <v>296</v>
      </c>
      <c r="E35" s="533" t="s">
        <v>296</v>
      </c>
      <c r="F35" s="505"/>
    </row>
    <row r="36" spans="1:6" s="141" customFormat="1">
      <c r="A36" s="740"/>
      <c r="B36" s="528" t="s">
        <v>297</v>
      </c>
      <c r="C36" s="500"/>
      <c r="D36" s="534"/>
      <c r="E36" s="534"/>
      <c r="F36" s="535"/>
    </row>
    <row r="37" spans="1:6" s="141" customFormat="1">
      <c r="A37" s="740"/>
      <c r="B37" s="527" t="s">
        <v>298</v>
      </c>
      <c r="C37" s="500" t="s">
        <v>257</v>
      </c>
      <c r="D37" s="499">
        <v>1</v>
      </c>
      <c r="E37" s="499">
        <v>1</v>
      </c>
      <c r="F37" s="499"/>
    </row>
    <row r="38" spans="1:6" s="141" customFormat="1" ht="17.25" thickBot="1">
      <c r="A38" s="742"/>
      <c r="B38" s="532" t="s">
        <v>299</v>
      </c>
      <c r="C38" s="500" t="s">
        <v>257</v>
      </c>
      <c r="D38" s="505">
        <v>6</v>
      </c>
      <c r="E38" s="505">
        <v>6</v>
      </c>
      <c r="F38" s="505"/>
    </row>
    <row r="39" spans="1:6" ht="19.5">
      <c r="A39" s="743" t="s">
        <v>65</v>
      </c>
      <c r="B39" s="447" t="s">
        <v>468</v>
      </c>
      <c r="C39" s="498" t="s">
        <v>300</v>
      </c>
      <c r="D39" s="498" t="s">
        <v>301</v>
      </c>
      <c r="E39" s="498" t="s">
        <v>469</v>
      </c>
      <c r="F39" s="536" t="s">
        <v>302</v>
      </c>
    </row>
    <row r="40" spans="1:6">
      <c r="A40" s="740"/>
      <c r="B40" s="80" t="s">
        <v>303</v>
      </c>
      <c r="C40" s="499" t="s">
        <v>300</v>
      </c>
      <c r="D40" s="499" t="s">
        <v>304</v>
      </c>
      <c r="E40" s="499" t="s">
        <v>470</v>
      </c>
      <c r="F40" s="537"/>
    </row>
    <row r="41" spans="1:6" ht="17.25" thickBot="1">
      <c r="A41" s="740"/>
      <c r="B41" s="81" t="s">
        <v>305</v>
      </c>
      <c r="C41" s="505" t="s">
        <v>300</v>
      </c>
      <c r="D41" s="507" t="s">
        <v>306</v>
      </c>
      <c r="E41" s="507" t="s">
        <v>307</v>
      </c>
      <c r="F41" s="507"/>
    </row>
    <row r="42" spans="1:6" s="141" customFormat="1" ht="19.5">
      <c r="A42" s="740"/>
      <c r="B42" s="447" t="s">
        <v>471</v>
      </c>
      <c r="C42" s="538" t="s">
        <v>300</v>
      </c>
      <c r="D42" s="498" t="s">
        <v>308</v>
      </c>
      <c r="E42" s="498" t="s">
        <v>472</v>
      </c>
      <c r="F42" s="537" t="s">
        <v>309</v>
      </c>
    </row>
    <row r="43" spans="1:6" s="141" customFormat="1">
      <c r="A43" s="740"/>
      <c r="B43" s="80" t="s">
        <v>310</v>
      </c>
      <c r="C43" s="267" t="s">
        <v>300</v>
      </c>
      <c r="D43" s="499" t="s">
        <v>311</v>
      </c>
      <c r="E43" s="499" t="s">
        <v>312</v>
      </c>
      <c r="F43" s="537"/>
    </row>
    <row r="44" spans="1:6" s="141" customFormat="1">
      <c r="A44" s="740"/>
      <c r="B44" s="80" t="s">
        <v>313</v>
      </c>
      <c r="C44" s="267" t="s">
        <v>300</v>
      </c>
      <c r="D44" s="499" t="s">
        <v>314</v>
      </c>
      <c r="E44" s="499" t="s">
        <v>314</v>
      </c>
      <c r="F44" s="537"/>
    </row>
    <row r="45" spans="1:6" s="141" customFormat="1" ht="17.25" thickBot="1">
      <c r="A45" s="740"/>
      <c r="B45" s="539" t="s">
        <v>315</v>
      </c>
      <c r="C45" s="540" t="s">
        <v>300</v>
      </c>
      <c r="D45" s="518" t="s">
        <v>316</v>
      </c>
      <c r="E45" s="518" t="s">
        <v>317</v>
      </c>
      <c r="F45" s="518"/>
    </row>
    <row r="46" spans="1:6">
      <c r="A46" s="740"/>
      <c r="B46" s="447" t="s">
        <v>318</v>
      </c>
      <c r="C46" s="498" t="s">
        <v>257</v>
      </c>
      <c r="D46" s="498">
        <v>3</v>
      </c>
      <c r="E46" s="498">
        <v>3</v>
      </c>
      <c r="F46" s="498">
        <v>19</v>
      </c>
    </row>
    <row r="47" spans="1:6" ht="11.25" customHeight="1">
      <c r="A47" s="740"/>
      <c r="B47" s="446" t="s">
        <v>39</v>
      </c>
      <c r="C47" s="499"/>
      <c r="D47" s="499"/>
      <c r="E47" s="499"/>
      <c r="F47" s="499"/>
    </row>
    <row r="48" spans="1:6">
      <c r="A48" s="740"/>
      <c r="B48" s="80" t="s">
        <v>319</v>
      </c>
      <c r="C48" s="499" t="s">
        <v>257</v>
      </c>
      <c r="D48" s="499">
        <v>1</v>
      </c>
      <c r="E48" s="499">
        <v>1</v>
      </c>
      <c r="F48" s="744" t="s">
        <v>320</v>
      </c>
    </row>
    <row r="49" spans="1:6" ht="19.5">
      <c r="A49" s="740"/>
      <c r="B49" s="80" t="s">
        <v>473</v>
      </c>
      <c r="C49" s="499" t="s">
        <v>257</v>
      </c>
      <c r="D49" s="499">
        <v>1</v>
      </c>
      <c r="E49" s="499">
        <v>1</v>
      </c>
      <c r="F49" s="744"/>
    </row>
    <row r="50" spans="1:6" ht="17.25" thickBot="1">
      <c r="A50" s="740"/>
      <c r="B50" s="81" t="s">
        <v>321</v>
      </c>
      <c r="C50" s="505" t="s">
        <v>257</v>
      </c>
      <c r="D50" s="505">
        <v>1</v>
      </c>
      <c r="E50" s="505">
        <v>1</v>
      </c>
      <c r="F50" s="745"/>
    </row>
    <row r="51" spans="1:6" ht="17.25" thickBot="1">
      <c r="A51" s="740"/>
      <c r="B51" s="494" t="s">
        <v>322</v>
      </c>
      <c r="C51" s="541" t="s">
        <v>323</v>
      </c>
      <c r="D51" s="542">
        <v>1</v>
      </c>
      <c r="E51" s="542">
        <v>1</v>
      </c>
      <c r="F51" s="543"/>
    </row>
    <row r="52" spans="1:6" ht="17.25" thickBot="1">
      <c r="A52" s="740"/>
      <c r="B52" s="479" t="s">
        <v>324</v>
      </c>
      <c r="C52" s="529" t="s">
        <v>257</v>
      </c>
      <c r="D52" s="529">
        <v>1</v>
      </c>
      <c r="E52" s="529">
        <v>1</v>
      </c>
      <c r="F52" s="529">
        <v>2</v>
      </c>
    </row>
    <row r="53" spans="1:6" ht="17.25" thickBot="1">
      <c r="A53" s="740"/>
      <c r="B53" s="479" t="s">
        <v>325</v>
      </c>
      <c r="C53" s="529" t="s">
        <v>257</v>
      </c>
      <c r="D53" s="529">
        <v>1</v>
      </c>
      <c r="E53" s="529">
        <v>1</v>
      </c>
      <c r="F53" s="499"/>
    </row>
    <row r="54" spans="1:6" ht="17.25" thickBot="1">
      <c r="A54" s="740"/>
      <c r="B54" s="447" t="s">
        <v>326</v>
      </c>
      <c r="C54" s="498" t="s">
        <v>257</v>
      </c>
      <c r="D54" s="498">
        <v>1</v>
      </c>
      <c r="E54" s="498">
        <v>1</v>
      </c>
      <c r="F54" s="529"/>
    </row>
    <row r="55" spans="1:6" s="143" customFormat="1" ht="50.25" thickBot="1">
      <c r="A55" s="742"/>
      <c r="B55" s="544" t="s">
        <v>327</v>
      </c>
      <c r="C55" s="545" t="s">
        <v>257</v>
      </c>
      <c r="D55" s="546">
        <v>1</v>
      </c>
      <c r="E55" s="546">
        <v>1</v>
      </c>
      <c r="F55" s="547"/>
    </row>
    <row r="56" spans="1:6" ht="17.25" customHeight="1">
      <c r="A56" s="743" t="s">
        <v>328</v>
      </c>
      <c r="B56" s="495" t="s">
        <v>329</v>
      </c>
      <c r="C56" s="538" t="s">
        <v>257</v>
      </c>
      <c r="D56" s="546">
        <v>16</v>
      </c>
      <c r="E56" s="546">
        <v>16</v>
      </c>
      <c r="F56" s="546">
        <v>61</v>
      </c>
    </row>
    <row r="57" spans="1:6" ht="19.5">
      <c r="A57" s="740"/>
      <c r="B57" s="548" t="s">
        <v>474</v>
      </c>
      <c r="C57" s="267" t="s">
        <v>262</v>
      </c>
      <c r="D57" s="516" t="s">
        <v>330</v>
      </c>
      <c r="E57" s="516" t="s">
        <v>475</v>
      </c>
      <c r="F57" s="341" t="s">
        <v>331</v>
      </c>
    </row>
    <row r="58" spans="1:6" ht="18.75" customHeight="1">
      <c r="A58" s="740"/>
      <c r="B58" s="549" t="s">
        <v>332</v>
      </c>
      <c r="C58" s="540" t="s">
        <v>333</v>
      </c>
      <c r="D58" s="341" t="s">
        <v>334</v>
      </c>
      <c r="E58" s="341" t="s">
        <v>334</v>
      </c>
      <c r="F58" s="341">
        <v>1</v>
      </c>
    </row>
    <row r="59" spans="1:6">
      <c r="A59" s="740"/>
      <c r="B59" s="550" t="s">
        <v>335</v>
      </c>
      <c r="C59" s="540" t="s">
        <v>257</v>
      </c>
      <c r="D59" s="341">
        <v>1</v>
      </c>
      <c r="E59" s="341">
        <v>1</v>
      </c>
      <c r="F59" s="341"/>
    </row>
    <row r="60" spans="1:6" ht="16.5" customHeight="1">
      <c r="A60" s="740"/>
      <c r="B60" s="550" t="s">
        <v>336</v>
      </c>
      <c r="C60" s="540" t="s">
        <v>257</v>
      </c>
      <c r="D60" s="341">
        <v>1</v>
      </c>
      <c r="E60" s="341">
        <v>1</v>
      </c>
      <c r="F60" s="341">
        <v>26</v>
      </c>
    </row>
    <row r="61" spans="1:6">
      <c r="A61" s="740"/>
      <c r="B61" s="551" t="s">
        <v>337</v>
      </c>
      <c r="C61" s="540" t="s">
        <v>257</v>
      </c>
      <c r="D61" s="341">
        <v>1</v>
      </c>
      <c r="E61" s="341">
        <v>1</v>
      </c>
      <c r="F61" s="341"/>
    </row>
    <row r="62" spans="1:6">
      <c r="A62" s="740"/>
      <c r="B62" s="551" t="s">
        <v>338</v>
      </c>
      <c r="C62" s="540" t="s">
        <v>257</v>
      </c>
      <c r="D62" s="341">
        <v>9</v>
      </c>
      <c r="E62" s="341">
        <v>9</v>
      </c>
      <c r="F62" s="341"/>
    </row>
    <row r="63" spans="1:6" ht="33">
      <c r="A63" s="740"/>
      <c r="B63" s="519" t="s">
        <v>339</v>
      </c>
      <c r="C63" s="540" t="s">
        <v>257</v>
      </c>
      <c r="D63" s="341">
        <v>1</v>
      </c>
      <c r="E63" s="341">
        <v>1</v>
      </c>
      <c r="F63" s="341"/>
    </row>
    <row r="64" spans="1:6">
      <c r="A64" s="740"/>
      <c r="B64" s="552" t="s">
        <v>340</v>
      </c>
      <c r="C64" s="540" t="s">
        <v>257</v>
      </c>
      <c r="D64" s="341">
        <v>1</v>
      </c>
      <c r="E64" s="341">
        <v>1</v>
      </c>
      <c r="F64" s="341"/>
    </row>
    <row r="65" spans="1:6" ht="19.5">
      <c r="A65" s="740"/>
      <c r="B65" s="552" t="s">
        <v>476</v>
      </c>
      <c r="C65" s="540" t="s">
        <v>257</v>
      </c>
      <c r="D65" s="341">
        <v>1</v>
      </c>
      <c r="E65" s="341">
        <v>0</v>
      </c>
      <c r="F65" s="341"/>
    </row>
    <row r="66" spans="1:6">
      <c r="A66" s="740"/>
      <c r="B66" s="552" t="s">
        <v>341</v>
      </c>
      <c r="C66" s="540" t="s">
        <v>257</v>
      </c>
      <c r="D66" s="341">
        <v>1</v>
      </c>
      <c r="E66" s="341">
        <v>1</v>
      </c>
      <c r="F66" s="341"/>
    </row>
    <row r="67" spans="1:6">
      <c r="A67" s="740"/>
      <c r="B67" s="519" t="s">
        <v>342</v>
      </c>
      <c r="C67" s="540"/>
      <c r="D67" s="341" t="s">
        <v>343</v>
      </c>
      <c r="E67" s="341" t="s">
        <v>343</v>
      </c>
      <c r="F67" s="341">
        <v>1</v>
      </c>
    </row>
    <row r="68" spans="1:6">
      <c r="A68" s="740"/>
      <c r="B68" s="553" t="s">
        <v>344</v>
      </c>
      <c r="C68" s="540" t="s">
        <v>257</v>
      </c>
      <c r="D68" s="341">
        <v>1</v>
      </c>
      <c r="E68" s="341">
        <v>1</v>
      </c>
      <c r="F68" s="341"/>
    </row>
    <row r="69" spans="1:6" ht="33.75" thickBot="1">
      <c r="A69" s="740"/>
      <c r="B69" s="554" t="s">
        <v>345</v>
      </c>
      <c r="C69" s="540" t="s">
        <v>257</v>
      </c>
      <c r="D69" s="555" t="s">
        <v>346</v>
      </c>
      <c r="E69" s="555" t="s">
        <v>346</v>
      </c>
      <c r="F69" s="341"/>
    </row>
    <row r="70" spans="1:6">
      <c r="A70" s="743" t="s">
        <v>347</v>
      </c>
      <c r="B70" s="556" t="s">
        <v>348</v>
      </c>
      <c r="C70" s="498" t="s">
        <v>257</v>
      </c>
      <c r="D70" s="498" t="s">
        <v>349</v>
      </c>
      <c r="E70" s="498" t="s">
        <v>349</v>
      </c>
      <c r="F70" s="498">
        <v>45</v>
      </c>
    </row>
    <row r="71" spans="1:6">
      <c r="A71" s="740"/>
      <c r="B71" s="446" t="s">
        <v>350</v>
      </c>
      <c r="C71" s="499"/>
      <c r="D71" s="499">
        <v>17</v>
      </c>
      <c r="E71" s="499">
        <v>17</v>
      </c>
      <c r="F71" s="499"/>
    </row>
    <row r="72" spans="1:6">
      <c r="A72" s="740"/>
      <c r="B72" s="446" t="s">
        <v>351</v>
      </c>
      <c r="C72" s="499" t="s">
        <v>323</v>
      </c>
      <c r="D72" s="499">
        <v>3</v>
      </c>
      <c r="E72" s="499">
        <v>3</v>
      </c>
      <c r="F72" s="499">
        <v>1</v>
      </c>
    </row>
    <row r="73" spans="1:6">
      <c r="A73" s="740"/>
      <c r="B73" s="557" t="s">
        <v>352</v>
      </c>
      <c r="C73" s="499" t="s">
        <v>323</v>
      </c>
      <c r="D73" s="499">
        <v>4</v>
      </c>
      <c r="E73" s="499">
        <v>4</v>
      </c>
      <c r="F73" s="499"/>
    </row>
    <row r="74" spans="1:6" ht="17.25" customHeight="1">
      <c r="A74" s="740"/>
      <c r="B74" s="446" t="s">
        <v>477</v>
      </c>
      <c r="C74" s="499" t="s">
        <v>323</v>
      </c>
      <c r="D74" s="499">
        <v>1</v>
      </c>
      <c r="E74" s="499">
        <v>1</v>
      </c>
      <c r="F74" s="499"/>
    </row>
    <row r="75" spans="1:6">
      <c r="A75" s="740"/>
      <c r="B75" s="446" t="s">
        <v>353</v>
      </c>
      <c r="C75" s="499" t="s">
        <v>323</v>
      </c>
      <c r="D75" s="499">
        <v>1</v>
      </c>
      <c r="E75" s="499">
        <v>1</v>
      </c>
      <c r="F75" s="499"/>
    </row>
    <row r="76" spans="1:6" ht="15.75" customHeight="1" thickBot="1">
      <c r="A76" s="740"/>
      <c r="B76" s="558" t="s">
        <v>354</v>
      </c>
      <c r="C76" s="499" t="s">
        <v>323</v>
      </c>
      <c r="D76" s="499">
        <v>8</v>
      </c>
      <c r="E76" s="499">
        <v>8</v>
      </c>
      <c r="F76" s="499"/>
    </row>
    <row r="77" spans="1:6" ht="19.5">
      <c r="A77" s="740"/>
      <c r="B77" s="556" t="s">
        <v>355</v>
      </c>
      <c r="C77" s="498" t="s">
        <v>323</v>
      </c>
      <c r="D77" s="498">
        <v>9</v>
      </c>
      <c r="E77" s="498">
        <v>9</v>
      </c>
      <c r="F77" s="498">
        <v>1</v>
      </c>
    </row>
    <row r="78" spans="1:6" ht="19.5" customHeight="1" thickBot="1">
      <c r="A78" s="740"/>
      <c r="B78" s="446" t="s">
        <v>356</v>
      </c>
      <c r="C78" s="499" t="s">
        <v>36</v>
      </c>
      <c r="D78" s="492">
        <v>6632</v>
      </c>
      <c r="E78" s="492">
        <v>6497</v>
      </c>
      <c r="F78" s="492">
        <v>6284</v>
      </c>
    </row>
    <row r="79" spans="1:6" ht="26.25" customHeight="1">
      <c r="A79" s="746" t="s">
        <v>50</v>
      </c>
      <c r="B79" s="559" t="s">
        <v>357</v>
      </c>
      <c r="C79" s="560" t="s">
        <v>257</v>
      </c>
      <c r="D79" s="561">
        <v>2</v>
      </c>
      <c r="E79" s="560">
        <v>2</v>
      </c>
      <c r="F79" s="561">
        <v>1</v>
      </c>
    </row>
    <row r="80" spans="1:6" ht="24" customHeight="1" thickBot="1">
      <c r="A80" s="747"/>
      <c r="B80" s="562" t="s">
        <v>358</v>
      </c>
      <c r="C80" s="563" t="s">
        <v>257</v>
      </c>
      <c r="D80" s="564">
        <v>1</v>
      </c>
      <c r="E80" s="563">
        <v>1</v>
      </c>
      <c r="F80" s="564"/>
    </row>
    <row r="81" spans="2:6" ht="37.5" customHeight="1">
      <c r="B81" s="731" t="s">
        <v>478</v>
      </c>
      <c r="C81" s="731"/>
      <c r="D81" s="731"/>
      <c r="E81" s="731"/>
      <c r="F81" s="731"/>
    </row>
    <row r="82" spans="2:6" ht="37.5" customHeight="1">
      <c r="B82" s="729" t="s">
        <v>479</v>
      </c>
      <c r="C82" s="729"/>
      <c r="D82" s="729"/>
      <c r="E82" s="729"/>
      <c r="F82" s="729"/>
    </row>
    <row r="83" spans="2:6" ht="34.5" customHeight="1">
      <c r="B83" s="729" t="s">
        <v>480</v>
      </c>
      <c r="C83" s="729"/>
      <c r="D83" s="729"/>
      <c r="E83" s="729"/>
      <c r="F83" s="729"/>
    </row>
    <row r="84" spans="2:6" ht="24.95" customHeight="1">
      <c r="B84" s="730" t="s">
        <v>481</v>
      </c>
      <c r="C84" s="729"/>
      <c r="D84" s="729"/>
      <c r="E84" s="729"/>
      <c r="F84" s="729"/>
    </row>
    <row r="85" spans="2:6" ht="24.95" customHeight="1">
      <c r="B85" s="731" t="s">
        <v>482</v>
      </c>
      <c r="C85" s="731"/>
      <c r="D85" s="731"/>
      <c r="E85" s="731"/>
      <c r="F85" s="731"/>
    </row>
    <row r="86" spans="2:6" ht="24.95" customHeight="1">
      <c r="B86" s="731" t="s">
        <v>483</v>
      </c>
      <c r="C86" s="731"/>
      <c r="D86" s="731"/>
      <c r="E86" s="731"/>
      <c r="F86" s="731"/>
    </row>
  </sheetData>
  <mergeCells count="17">
    <mergeCell ref="B81:F81"/>
    <mergeCell ref="B1:F1"/>
    <mergeCell ref="E2:F2"/>
    <mergeCell ref="A3:A4"/>
    <mergeCell ref="B3:B4"/>
    <mergeCell ref="C3:E3"/>
    <mergeCell ref="A5:A38"/>
    <mergeCell ref="A39:A55"/>
    <mergeCell ref="F48:F50"/>
    <mergeCell ref="A56:A69"/>
    <mergeCell ref="A70:A78"/>
    <mergeCell ref="A79:A80"/>
    <mergeCell ref="B82:F82"/>
    <mergeCell ref="B83:F83"/>
    <mergeCell ref="B84:F84"/>
    <mergeCell ref="B85:F85"/>
    <mergeCell ref="B86:F86"/>
  </mergeCells>
  <printOptions horizontalCentered="1"/>
  <pageMargins left="0.31496062992125984" right="0.51181102362204722" top="0.31496062992125984" bottom="0.43307086614173229" header="0.19685039370078741" footer="0.23622047244094491"/>
  <pageSetup paperSize="9" scale="53" orientation="portrait" r:id="rId1"/>
  <headerFooter alignWithMargins="0">
    <oddFooter>&amp;C12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6" enableFormatConditionsCalculation="0"/>
  <dimension ref="A1:N21"/>
  <sheetViews>
    <sheetView view="pageBreakPreview" zoomScale="60" zoomScaleNormal="60" workbookViewId="0">
      <selection activeCell="S91" sqref="S91"/>
    </sheetView>
  </sheetViews>
  <sheetFormatPr defaultRowHeight="15.75"/>
  <cols>
    <col min="1" max="1" width="14.42578125" style="4" customWidth="1"/>
    <col min="2" max="3" width="15.28515625" style="4" customWidth="1"/>
    <col min="4" max="4" width="14.7109375" style="4" customWidth="1"/>
    <col min="5" max="7" width="14.7109375" style="15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4" ht="32.25" customHeight="1">
      <c r="A1" s="748" t="s">
        <v>372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</row>
    <row r="2" spans="1:14" ht="6" customHeight="1" thickBo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6"/>
    </row>
    <row r="3" spans="1:14" ht="40.5" customHeight="1" thickBot="1">
      <c r="A3" s="16"/>
      <c r="B3" s="749" t="s">
        <v>149</v>
      </c>
      <c r="C3" s="751" t="s">
        <v>366</v>
      </c>
      <c r="D3" s="752"/>
      <c r="E3" s="751" t="s">
        <v>373</v>
      </c>
      <c r="F3" s="752"/>
      <c r="G3" s="751" t="s">
        <v>367</v>
      </c>
      <c r="H3" s="752"/>
      <c r="I3" s="751" t="s">
        <v>368</v>
      </c>
      <c r="J3" s="752"/>
      <c r="K3" s="751" t="s">
        <v>369</v>
      </c>
      <c r="L3" s="752"/>
      <c r="M3" s="751" t="s">
        <v>370</v>
      </c>
      <c r="N3" s="752"/>
    </row>
    <row r="4" spans="1:14" ht="23.25" customHeight="1" thickBot="1">
      <c r="A4" s="16"/>
      <c r="B4" s="750"/>
      <c r="C4" s="150">
        <v>2011</v>
      </c>
      <c r="D4" s="151">
        <v>2012</v>
      </c>
      <c r="E4" s="152">
        <v>2011</v>
      </c>
      <c r="F4" s="153">
        <v>2012</v>
      </c>
      <c r="G4" s="183">
        <v>2011</v>
      </c>
      <c r="H4" s="183">
        <v>2012</v>
      </c>
      <c r="I4" s="154">
        <v>2011</v>
      </c>
      <c r="J4" s="184">
        <v>2012</v>
      </c>
      <c r="K4" s="154">
        <v>2011</v>
      </c>
      <c r="L4" s="184">
        <v>2012</v>
      </c>
      <c r="M4" s="184">
        <v>2011</v>
      </c>
      <c r="N4" s="184">
        <v>2012</v>
      </c>
    </row>
    <row r="5" spans="1:14" s="43" customFormat="1" ht="45" customHeight="1">
      <c r="A5" s="131"/>
      <c r="B5" s="168" t="s">
        <v>11</v>
      </c>
      <c r="C5" s="155">
        <v>9554.92</v>
      </c>
      <c r="D5" s="155">
        <v>8043</v>
      </c>
      <c r="E5" s="155">
        <v>25642.38</v>
      </c>
      <c r="F5" s="156">
        <v>19818.21</v>
      </c>
      <c r="G5" s="155">
        <v>1786.95</v>
      </c>
      <c r="H5" s="155">
        <v>1506.24</v>
      </c>
      <c r="I5" s="155">
        <v>793.35</v>
      </c>
      <c r="J5" s="156">
        <v>659.14</v>
      </c>
      <c r="K5" s="155">
        <v>1356.4</v>
      </c>
      <c r="L5" s="155">
        <v>1656.12</v>
      </c>
      <c r="M5" s="157">
        <v>28.4</v>
      </c>
      <c r="N5" s="157">
        <v>30.77</v>
      </c>
    </row>
    <row r="6" spans="1:14" s="43" customFormat="1" ht="39" customHeight="1">
      <c r="A6" s="131"/>
      <c r="B6" s="169" t="s">
        <v>12</v>
      </c>
      <c r="C6" s="158">
        <v>9867.18</v>
      </c>
      <c r="D6" s="158"/>
      <c r="E6" s="158">
        <v>28249.5</v>
      </c>
      <c r="F6" s="159"/>
      <c r="G6" s="158">
        <v>1825.9</v>
      </c>
      <c r="H6" s="158"/>
      <c r="I6" s="158">
        <v>821.35</v>
      </c>
      <c r="J6" s="159"/>
      <c r="K6" s="158">
        <v>1372.73</v>
      </c>
      <c r="L6" s="158"/>
      <c r="M6" s="160">
        <v>30.78</v>
      </c>
      <c r="N6" s="160"/>
    </row>
    <row r="7" spans="1:14" s="43" customFormat="1" ht="39.75" customHeight="1">
      <c r="A7" s="131"/>
      <c r="B7" s="169" t="s">
        <v>13</v>
      </c>
      <c r="C7" s="158">
        <v>9530.11</v>
      </c>
      <c r="D7" s="158"/>
      <c r="E7" s="158">
        <v>26807.39</v>
      </c>
      <c r="F7" s="159"/>
      <c r="G7" s="158">
        <v>1770.17</v>
      </c>
      <c r="H7" s="158"/>
      <c r="I7" s="158">
        <v>762</v>
      </c>
      <c r="J7" s="159"/>
      <c r="K7" s="158">
        <v>1424.01</v>
      </c>
      <c r="L7" s="158"/>
      <c r="M7" s="160">
        <v>35.81</v>
      </c>
      <c r="N7" s="160"/>
    </row>
    <row r="8" spans="1:14" s="43" customFormat="1" ht="43.5" customHeight="1">
      <c r="A8" s="131"/>
      <c r="B8" s="169" t="s">
        <v>14</v>
      </c>
      <c r="C8" s="158">
        <v>9482.91</v>
      </c>
      <c r="D8" s="158"/>
      <c r="E8" s="158">
        <v>26325.14</v>
      </c>
      <c r="F8" s="159"/>
      <c r="G8" s="158">
        <v>1794</v>
      </c>
      <c r="H8" s="158"/>
      <c r="I8" s="158">
        <v>771.31</v>
      </c>
      <c r="J8" s="159"/>
      <c r="K8" s="158">
        <v>1473.81</v>
      </c>
      <c r="L8" s="158"/>
      <c r="M8" s="160">
        <v>41.97</v>
      </c>
      <c r="N8" s="160"/>
    </row>
    <row r="9" spans="1:14" s="43" customFormat="1" ht="41.25" customHeight="1">
      <c r="B9" s="169" t="s">
        <v>15</v>
      </c>
      <c r="C9" s="158">
        <v>8926.49</v>
      </c>
      <c r="D9" s="158"/>
      <c r="E9" s="158">
        <v>24206.5</v>
      </c>
      <c r="F9" s="159"/>
      <c r="G9" s="158">
        <v>1784.15</v>
      </c>
      <c r="H9" s="158"/>
      <c r="I9" s="158">
        <v>736.15</v>
      </c>
      <c r="J9" s="159"/>
      <c r="K9" s="158">
        <v>1510.44</v>
      </c>
      <c r="L9" s="158"/>
      <c r="M9" s="160">
        <v>36.75</v>
      </c>
      <c r="N9" s="160"/>
    </row>
    <row r="10" spans="1:14" s="43" customFormat="1" ht="41.25" customHeight="1">
      <c r="B10" s="169" t="s">
        <v>16</v>
      </c>
      <c r="C10" s="158">
        <v>9045.1200000000008</v>
      </c>
      <c r="D10" s="158"/>
      <c r="E10" s="158">
        <v>22349.21</v>
      </c>
      <c r="F10" s="159"/>
      <c r="G10" s="158">
        <v>1768.5</v>
      </c>
      <c r="H10" s="158"/>
      <c r="I10" s="158">
        <v>770.57</v>
      </c>
      <c r="J10" s="159"/>
      <c r="K10" s="158">
        <v>1528.66</v>
      </c>
      <c r="L10" s="158"/>
      <c r="M10" s="160">
        <v>35.799999999999997</v>
      </c>
      <c r="N10" s="160"/>
    </row>
    <row r="11" spans="1:14" s="43" customFormat="1" ht="47.25" customHeight="1">
      <c r="B11" s="170" t="s">
        <v>146</v>
      </c>
      <c r="C11" s="161">
        <v>9618.7999999999993</v>
      </c>
      <c r="D11" s="158"/>
      <c r="E11" s="161">
        <v>23726.31</v>
      </c>
      <c r="F11" s="159"/>
      <c r="G11" s="161">
        <v>1759.76</v>
      </c>
      <c r="H11" s="158"/>
      <c r="I11" s="161">
        <v>788.74</v>
      </c>
      <c r="J11" s="159"/>
      <c r="K11" s="161">
        <v>1572.81</v>
      </c>
      <c r="L11" s="158"/>
      <c r="M11" s="162">
        <v>37.92</v>
      </c>
      <c r="N11" s="160"/>
    </row>
    <row r="12" spans="1:14" s="43" customFormat="1" ht="43.5" customHeight="1">
      <c r="B12" s="170" t="s">
        <v>157</v>
      </c>
      <c r="C12" s="161">
        <v>9040.82</v>
      </c>
      <c r="D12" s="158"/>
      <c r="E12" s="161">
        <v>22079.55</v>
      </c>
      <c r="F12" s="159"/>
      <c r="G12" s="161">
        <v>1804.36</v>
      </c>
      <c r="H12" s="158"/>
      <c r="I12" s="161">
        <v>763.7</v>
      </c>
      <c r="J12" s="159"/>
      <c r="K12" s="161">
        <v>1755.81</v>
      </c>
      <c r="L12" s="158"/>
      <c r="M12" s="162">
        <v>40.299999999999997</v>
      </c>
      <c r="N12" s="160"/>
    </row>
    <row r="13" spans="1:14" s="43" customFormat="1" ht="42.75" customHeight="1">
      <c r="B13" s="170" t="s">
        <v>163</v>
      </c>
      <c r="C13" s="161">
        <v>8314.33</v>
      </c>
      <c r="D13" s="161"/>
      <c r="E13" s="161">
        <v>20388.3</v>
      </c>
      <c r="F13" s="163"/>
      <c r="G13" s="161">
        <v>1743.44</v>
      </c>
      <c r="H13" s="161"/>
      <c r="I13" s="161">
        <v>708.17</v>
      </c>
      <c r="J13" s="163"/>
      <c r="K13" s="161">
        <v>1769.76</v>
      </c>
      <c r="L13" s="161"/>
      <c r="M13" s="162">
        <v>37.93</v>
      </c>
      <c r="N13" s="162"/>
    </row>
    <row r="14" spans="1:14" s="43" customFormat="1" ht="51.75" customHeight="1">
      <c r="B14" s="169" t="s">
        <v>164</v>
      </c>
      <c r="C14" s="158">
        <v>7347.1049999999996</v>
      </c>
      <c r="D14" s="158"/>
      <c r="E14" s="158">
        <v>18882.859285714287</v>
      </c>
      <c r="F14" s="158"/>
      <c r="G14" s="158">
        <v>1535.1904761904761</v>
      </c>
      <c r="H14" s="158"/>
      <c r="I14" s="158">
        <v>616.21904761904761</v>
      </c>
      <c r="J14" s="158"/>
      <c r="K14" s="158">
        <v>1665.2142857142858</v>
      </c>
      <c r="L14" s="158"/>
      <c r="M14" s="160">
        <v>31.974761904761902</v>
      </c>
      <c r="N14" s="158"/>
    </row>
    <row r="15" spans="1:14" s="43" customFormat="1" ht="45" customHeight="1">
      <c r="B15" s="169" t="s">
        <v>169</v>
      </c>
      <c r="C15" s="158">
        <v>7551.3613636363634</v>
      </c>
      <c r="D15" s="164"/>
      <c r="E15" s="158">
        <v>17879.439999999999</v>
      </c>
      <c r="F15" s="165"/>
      <c r="G15" s="158">
        <v>1594.93</v>
      </c>
      <c r="H15" s="164"/>
      <c r="I15" s="158">
        <v>628.23</v>
      </c>
      <c r="J15" s="165"/>
      <c r="K15" s="158">
        <v>1738.98</v>
      </c>
      <c r="L15" s="164"/>
      <c r="M15" s="160">
        <v>33.08</v>
      </c>
      <c r="N15" s="166"/>
    </row>
    <row r="16" spans="1:14" s="43" customFormat="1" ht="51.75" customHeight="1" thickBot="1">
      <c r="B16" s="169" t="s">
        <v>170</v>
      </c>
      <c r="C16" s="158">
        <v>7567.2</v>
      </c>
      <c r="D16" s="158"/>
      <c r="E16" s="167">
        <v>18148.900000000001</v>
      </c>
      <c r="F16" s="159"/>
      <c r="G16" s="158">
        <v>1462.2</v>
      </c>
      <c r="H16" s="158"/>
      <c r="I16" s="167">
        <v>643.20000000000005</v>
      </c>
      <c r="J16" s="159"/>
      <c r="K16" s="158">
        <v>1646.2</v>
      </c>
      <c r="L16" s="158"/>
      <c r="M16" s="160">
        <v>30.4</v>
      </c>
      <c r="N16" s="160"/>
    </row>
    <row r="17" spans="2:14" s="43" customFormat="1" ht="49.5" customHeight="1" thickBot="1">
      <c r="B17" s="185" t="s">
        <v>371</v>
      </c>
      <c r="C17" s="172">
        <f t="shared" ref="C17" si="0">AVERAGE(C5:C16)</f>
        <v>8820.5288636363639</v>
      </c>
      <c r="D17" s="172">
        <f t="shared" ref="D17:N17" si="1">AVERAGE(D5:D16)</f>
        <v>8043</v>
      </c>
      <c r="E17" s="172">
        <f t="shared" si="1"/>
        <v>22890.456607142856</v>
      </c>
      <c r="F17" s="172">
        <f t="shared" si="1"/>
        <v>19818.21</v>
      </c>
      <c r="G17" s="172">
        <f t="shared" ref="G17:H17" si="2">AVERAGE(G5:G16)</f>
        <v>1719.1292063492065</v>
      </c>
      <c r="H17" s="172">
        <f t="shared" si="2"/>
        <v>1506.24</v>
      </c>
      <c r="I17" s="172">
        <f t="shared" ref="I17" si="3">AVERAGE(I5:I16)</f>
        <v>733.5824206349206</v>
      </c>
      <c r="J17" s="172">
        <f t="shared" si="1"/>
        <v>659.14</v>
      </c>
      <c r="K17" s="172">
        <f t="shared" ref="K17" si="4">AVERAGE(K5:K16)</f>
        <v>1567.9020238095238</v>
      </c>
      <c r="L17" s="172">
        <f t="shared" si="1"/>
        <v>1656.12</v>
      </c>
      <c r="M17" s="173">
        <f t="shared" ref="M17" si="5">AVERAGE(M5:M16)</f>
        <v>35.092896825396828</v>
      </c>
      <c r="N17" s="173">
        <f t="shared" si="1"/>
        <v>30.77</v>
      </c>
    </row>
    <row r="21" spans="2:14">
      <c r="F21" s="171"/>
    </row>
  </sheetData>
  <mergeCells count="8">
    <mergeCell ref="A1:N1"/>
    <mergeCell ref="B3:B4"/>
    <mergeCell ref="C3:D3"/>
    <mergeCell ref="E3:F3"/>
    <mergeCell ref="G3:H3"/>
    <mergeCell ref="I3:J3"/>
    <mergeCell ref="K3:L3"/>
    <mergeCell ref="M3:N3"/>
  </mergeCells>
  <phoneticPr fontId="0" type="noConversion"/>
  <printOptions horizontalCentered="1"/>
  <pageMargins left="0.86614173228346458" right="0.70866141732283472" top="0.47244094488188981" bottom="0.59055118110236227" header="0.15748031496062992" footer="0.15748031496062992"/>
  <pageSetup paperSize="9" scale="38" fitToHeight="2" orientation="portrait" r:id="rId1"/>
  <headerFooter alignWithMargins="0">
    <oddFooter xml:space="preserve">&amp;C14
</oddFooter>
  </headerFooter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7" enableFormatConditionsCalculation="0"/>
  <dimension ref="B2:J19"/>
  <sheetViews>
    <sheetView zoomScale="110" zoomScaleNormal="110" workbookViewId="0">
      <selection activeCell="Q53" sqref="Q53"/>
    </sheetView>
  </sheetViews>
  <sheetFormatPr defaultRowHeight="15.75"/>
  <cols>
    <col min="1" max="4" width="9.140625" style="4"/>
    <col min="5" max="7" width="9.140625" style="15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>
      <c r="B2" s="45"/>
      <c r="C2" s="14"/>
      <c r="D2" s="14"/>
      <c r="E2" s="14"/>
      <c r="F2" s="14"/>
      <c r="G2" s="14"/>
      <c r="H2" s="14"/>
      <c r="I2" s="14"/>
      <c r="J2" s="14"/>
    </row>
    <row r="3" spans="2:10" ht="15">
      <c r="B3" s="331"/>
      <c r="C3" s="331"/>
      <c r="D3" s="331"/>
      <c r="E3" s="331"/>
      <c r="F3" s="331"/>
      <c r="G3" s="331"/>
      <c r="H3" s="331"/>
      <c r="I3" s="22"/>
      <c r="J3" s="22"/>
    </row>
    <row r="4" spans="2:10" ht="14.25" customHeight="1">
      <c r="B4" s="332"/>
      <c r="C4" s="20"/>
      <c r="D4" s="20"/>
      <c r="E4" s="20"/>
      <c r="F4" s="20"/>
      <c r="G4" s="20"/>
      <c r="H4" s="20"/>
      <c r="I4" s="22"/>
      <c r="J4" s="22"/>
    </row>
    <row r="5" spans="2:10" ht="14.25">
      <c r="B5" s="332"/>
      <c r="C5" s="21"/>
      <c r="D5" s="21"/>
      <c r="E5" s="21"/>
      <c r="F5" s="21"/>
      <c r="G5" s="21"/>
      <c r="H5" s="21"/>
      <c r="I5" s="21"/>
      <c r="J5" s="21"/>
    </row>
    <row r="6" spans="2:10" ht="14.25">
      <c r="B6" s="332"/>
      <c r="C6" s="21"/>
      <c r="D6" s="21"/>
      <c r="E6" s="21"/>
      <c r="F6" s="21"/>
      <c r="G6" s="21"/>
      <c r="H6" s="21"/>
      <c r="I6" s="21"/>
      <c r="J6" s="21"/>
    </row>
    <row r="7" spans="2:10" ht="14.25">
      <c r="B7" s="332"/>
      <c r="C7" s="21"/>
      <c r="D7" s="21"/>
      <c r="E7" s="21"/>
      <c r="F7" s="21"/>
      <c r="G7" s="21"/>
      <c r="H7" s="21"/>
      <c r="I7" s="21"/>
      <c r="J7" s="21"/>
    </row>
    <row r="8" spans="2:10" ht="14.25">
      <c r="B8" s="332"/>
      <c r="C8" s="21"/>
      <c r="D8" s="21"/>
      <c r="E8" s="21"/>
      <c r="F8" s="21"/>
      <c r="G8" s="21"/>
      <c r="H8" s="21"/>
      <c r="I8" s="21"/>
      <c r="J8" s="21"/>
    </row>
    <row r="9" spans="2:10" ht="14.25">
      <c r="B9" s="332"/>
      <c r="C9" s="21"/>
      <c r="D9" s="21"/>
      <c r="E9" s="21"/>
      <c r="F9" s="21"/>
      <c r="G9" s="21"/>
      <c r="H9" s="21"/>
      <c r="I9" s="21"/>
      <c r="J9" s="21"/>
    </row>
    <row r="10" spans="2:10" ht="14.25">
      <c r="B10" s="332"/>
      <c r="C10" s="20"/>
      <c r="D10" s="20"/>
      <c r="E10" s="20"/>
      <c r="F10" s="20"/>
      <c r="G10" s="20"/>
      <c r="H10" s="21"/>
      <c r="I10" s="20"/>
      <c r="J10" s="20"/>
    </row>
    <row r="11" spans="2:10" ht="12.75">
      <c r="B11" s="333"/>
      <c r="C11" s="14"/>
      <c r="D11" s="14"/>
      <c r="E11" s="14"/>
      <c r="F11" s="14"/>
      <c r="G11" s="14"/>
      <c r="H11" s="14"/>
      <c r="I11" s="14"/>
      <c r="J11" s="14"/>
    </row>
    <row r="12" spans="2:10" ht="12.75">
      <c r="B12" s="334"/>
      <c r="C12" s="14"/>
      <c r="D12" s="14"/>
      <c r="E12" s="14"/>
      <c r="F12" s="14"/>
      <c r="G12" s="14"/>
      <c r="H12" s="14"/>
      <c r="I12" s="14"/>
      <c r="J12" s="14"/>
    </row>
    <row r="13" spans="2:10" ht="12.75">
      <c r="B13" s="335"/>
      <c r="C13" s="14"/>
      <c r="D13" s="14"/>
      <c r="E13" s="14"/>
      <c r="F13" s="14"/>
      <c r="G13" s="14"/>
      <c r="H13" s="14"/>
      <c r="I13" s="14"/>
      <c r="J13" s="14"/>
    </row>
    <row r="14" spans="2:10" ht="12.75">
      <c r="B14" s="14"/>
      <c r="C14" s="14"/>
      <c r="D14" s="14"/>
      <c r="E14" s="14"/>
      <c r="F14" s="14"/>
      <c r="G14" s="14"/>
      <c r="H14" s="14"/>
      <c r="I14" s="14"/>
      <c r="J14" s="14"/>
    </row>
    <row r="15" spans="2:10" ht="12.75">
      <c r="B15" s="335"/>
      <c r="C15" s="14"/>
      <c r="D15" s="14"/>
      <c r="E15" s="14"/>
      <c r="F15" s="14"/>
      <c r="G15" s="14"/>
      <c r="H15" s="14"/>
      <c r="I15" s="14"/>
      <c r="J15" s="14"/>
    </row>
    <row r="16" spans="2:10" ht="12.75">
      <c r="B16" s="335"/>
      <c r="C16" s="14"/>
      <c r="D16" s="14"/>
      <c r="E16" s="14"/>
      <c r="F16" s="14"/>
      <c r="G16" s="14"/>
      <c r="H16" s="14"/>
      <c r="I16" s="14"/>
      <c r="J16" s="14"/>
    </row>
    <row r="17" spans="2:10" ht="12.75">
      <c r="B17" s="16"/>
      <c r="C17" s="14"/>
      <c r="D17" s="14"/>
      <c r="E17" s="14"/>
      <c r="F17" s="14"/>
      <c r="G17" s="14"/>
      <c r="H17" s="14"/>
      <c r="I17" s="14"/>
      <c r="J17" s="14"/>
    </row>
    <row r="18" spans="2:10" ht="12.75">
      <c r="B18" s="16"/>
      <c r="C18" s="14"/>
      <c r="D18" s="14"/>
      <c r="E18" s="14"/>
      <c r="F18" s="14"/>
      <c r="G18" s="14"/>
      <c r="H18" s="14"/>
      <c r="I18" s="14"/>
      <c r="J18" s="14"/>
    </row>
    <row r="19" spans="2:10" ht="12.75">
      <c r="B19" s="336"/>
      <c r="C19" s="13"/>
      <c r="D19" s="13"/>
      <c r="E19" s="13"/>
      <c r="F19" s="13"/>
      <c r="G19" s="13"/>
      <c r="H19" s="13"/>
      <c r="I19" s="13"/>
      <c r="J19" s="13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 xml:space="preserve">&amp;C15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 enableFormatConditionsCalculation="0">
    <pageSetUpPr fitToPage="1"/>
  </sheetPr>
  <dimension ref="A1:F95"/>
  <sheetViews>
    <sheetView topLeftCell="A55" workbookViewId="0">
      <selection activeCell="J46" sqref="J46"/>
    </sheetView>
  </sheetViews>
  <sheetFormatPr defaultRowHeight="15.75"/>
  <cols>
    <col min="1" max="1" width="58.5703125" style="2" customWidth="1"/>
    <col min="2" max="2" width="14.28515625" style="2" customWidth="1"/>
    <col min="3" max="3" width="15.28515625" style="2" customWidth="1"/>
    <col min="4" max="4" width="16.7109375" style="7" customWidth="1"/>
    <col min="5" max="5" width="15" style="7" customWidth="1"/>
    <col min="6" max="6" width="22.5703125" style="7" customWidth="1"/>
    <col min="7" max="7" width="12.5703125" style="2" customWidth="1"/>
    <col min="8" max="16384" width="9.140625" style="2"/>
  </cols>
  <sheetData>
    <row r="1" spans="1:6" ht="22.5">
      <c r="A1" s="702" t="s">
        <v>144</v>
      </c>
      <c r="B1" s="702"/>
      <c r="C1" s="702"/>
      <c r="D1" s="702"/>
      <c r="E1" s="702"/>
      <c r="F1" s="702"/>
    </row>
    <row r="2" spans="1:6" ht="23.25" thickBot="1">
      <c r="A2" s="178"/>
      <c r="B2" s="178"/>
      <c r="C2" s="178"/>
      <c r="D2" s="178"/>
      <c r="E2" s="178"/>
      <c r="F2" s="178"/>
    </row>
    <row r="3" spans="1:6" ht="19.5" thickBot="1">
      <c r="A3" s="645" t="s">
        <v>76</v>
      </c>
      <c r="B3" s="703" t="s">
        <v>47</v>
      </c>
      <c r="C3" s="649" t="s">
        <v>58</v>
      </c>
      <c r="D3" s="650"/>
      <c r="E3" s="754"/>
      <c r="F3" s="91" t="s">
        <v>59</v>
      </c>
    </row>
    <row r="4" spans="1:6" ht="28.5" customHeight="1" thickBot="1">
      <c r="A4" s="704"/>
      <c r="B4" s="753"/>
      <c r="C4" s="92" t="s">
        <v>407</v>
      </c>
      <c r="D4" s="93" t="s">
        <v>408</v>
      </c>
      <c r="E4" s="73" t="s">
        <v>66</v>
      </c>
      <c r="F4" s="182" t="s">
        <v>408</v>
      </c>
    </row>
    <row r="5" spans="1:6" ht="23.25" customHeight="1">
      <c r="A5" s="94" t="s">
        <v>44</v>
      </c>
      <c r="B5" s="95"/>
      <c r="C5" s="179"/>
      <c r="D5" s="179"/>
      <c r="E5" s="179"/>
      <c r="F5" s="179"/>
    </row>
    <row r="6" spans="1:6" ht="21.75" customHeight="1">
      <c r="A6" s="80" t="s">
        <v>80</v>
      </c>
      <c r="B6" s="10" t="s">
        <v>52</v>
      </c>
      <c r="C6" s="179">
        <v>29.8</v>
      </c>
      <c r="D6" s="179">
        <v>31</v>
      </c>
      <c r="E6" s="179">
        <f t="shared" ref="E6:E34" si="0">D6/C6*100</f>
        <v>104.02684563758389</v>
      </c>
      <c r="F6" s="179">
        <v>29.37</v>
      </c>
    </row>
    <row r="7" spans="1:6" ht="21.75" customHeight="1">
      <c r="A7" s="80" t="s">
        <v>81</v>
      </c>
      <c r="B7" s="10" t="s">
        <v>52</v>
      </c>
      <c r="C7" s="179">
        <v>59</v>
      </c>
      <c r="D7" s="179">
        <v>62.3</v>
      </c>
      <c r="E7" s="179">
        <f t="shared" si="0"/>
        <v>105.59322033898304</v>
      </c>
      <c r="F7" s="179">
        <v>58.69</v>
      </c>
    </row>
    <row r="8" spans="1:6" ht="21.75" customHeight="1">
      <c r="A8" s="80" t="s">
        <v>82</v>
      </c>
      <c r="B8" s="10" t="s">
        <v>52</v>
      </c>
      <c r="C8" s="179">
        <v>55.1</v>
      </c>
      <c r="D8" s="179">
        <v>58</v>
      </c>
      <c r="E8" s="179">
        <f t="shared" si="0"/>
        <v>105.26315789473684</v>
      </c>
      <c r="F8" s="179">
        <v>60.88</v>
      </c>
    </row>
    <row r="9" spans="1:6" ht="21.75" customHeight="1">
      <c r="A9" s="80" t="s">
        <v>83</v>
      </c>
      <c r="B9" s="10" t="s">
        <v>52</v>
      </c>
      <c r="C9" s="179">
        <v>79.599999999999994</v>
      </c>
      <c r="D9" s="179">
        <v>84</v>
      </c>
      <c r="E9" s="179">
        <f t="shared" si="0"/>
        <v>105.52763819095479</v>
      </c>
      <c r="F9" s="179">
        <v>71.67</v>
      </c>
    </row>
    <row r="10" spans="1:6" ht="21.75" customHeight="1">
      <c r="A10" s="80" t="s">
        <v>84</v>
      </c>
      <c r="B10" s="10" t="s">
        <v>52</v>
      </c>
      <c r="C10" s="179">
        <v>68.8</v>
      </c>
      <c r="D10" s="179">
        <v>68.7</v>
      </c>
      <c r="E10" s="179">
        <f t="shared" si="0"/>
        <v>99.854651162790702</v>
      </c>
      <c r="F10" s="179">
        <v>58.21</v>
      </c>
    </row>
    <row r="11" spans="1:6" ht="21.75" customHeight="1">
      <c r="A11" s="80" t="s">
        <v>85</v>
      </c>
      <c r="B11" s="10" t="s">
        <v>52</v>
      </c>
      <c r="C11" s="179">
        <v>107.2</v>
      </c>
      <c r="D11" s="179">
        <v>117.8</v>
      </c>
      <c r="E11" s="179">
        <f t="shared" si="0"/>
        <v>109.88805970149254</v>
      </c>
      <c r="F11" s="179">
        <v>84.44</v>
      </c>
    </row>
    <row r="12" spans="1:6" ht="21.75" customHeight="1">
      <c r="A12" s="80" t="s">
        <v>86</v>
      </c>
      <c r="B12" s="10" t="s">
        <v>52</v>
      </c>
      <c r="C12" s="179">
        <v>44.9</v>
      </c>
      <c r="D12" s="179">
        <v>30.2</v>
      </c>
      <c r="E12" s="179">
        <f t="shared" si="0"/>
        <v>67.260579064587972</v>
      </c>
      <c r="F12" s="179">
        <v>26.29</v>
      </c>
    </row>
    <row r="13" spans="1:6" ht="21.75" customHeight="1">
      <c r="A13" s="80" t="s">
        <v>87</v>
      </c>
      <c r="B13" s="10" t="s">
        <v>52</v>
      </c>
      <c r="C13" s="179">
        <v>57.7</v>
      </c>
      <c r="D13" s="179">
        <v>26</v>
      </c>
      <c r="E13" s="179">
        <f t="shared" si="0"/>
        <v>45.060658578856149</v>
      </c>
      <c r="F13" s="179">
        <v>25.75</v>
      </c>
    </row>
    <row r="14" spans="1:6" ht="21.75" customHeight="1">
      <c r="A14" s="80" t="s">
        <v>88</v>
      </c>
      <c r="B14" s="10" t="s">
        <v>52</v>
      </c>
      <c r="C14" s="179">
        <v>50.1</v>
      </c>
      <c r="D14" s="179">
        <v>36</v>
      </c>
      <c r="E14" s="179">
        <f>D14/C14*100</f>
        <v>71.856287425149702</v>
      </c>
      <c r="F14" s="179">
        <v>37.17</v>
      </c>
    </row>
    <row r="15" spans="1:6" ht="21.75" customHeight="1">
      <c r="A15" s="80" t="s">
        <v>89</v>
      </c>
      <c r="B15" s="10" t="s">
        <v>52</v>
      </c>
      <c r="C15" s="179">
        <v>247.7</v>
      </c>
      <c r="D15" s="179">
        <v>274.8</v>
      </c>
      <c r="E15" s="179">
        <f t="shared" si="0"/>
        <v>110.940654016956</v>
      </c>
      <c r="F15" s="179">
        <v>291.29000000000002</v>
      </c>
    </row>
    <row r="16" spans="1:6" ht="21.75" customHeight="1">
      <c r="A16" s="80" t="s">
        <v>90</v>
      </c>
      <c r="B16" s="10" t="s">
        <v>52</v>
      </c>
      <c r="C16" s="179">
        <v>248.6</v>
      </c>
      <c r="D16" s="179">
        <v>225.3</v>
      </c>
      <c r="E16" s="179">
        <f t="shared" si="0"/>
        <v>90.627514078841514</v>
      </c>
      <c r="F16" s="179">
        <v>257.39999999999998</v>
      </c>
    </row>
    <row r="17" spans="1:6" ht="21.75" customHeight="1">
      <c r="A17" s="80" t="s">
        <v>91</v>
      </c>
      <c r="B17" s="10" t="s">
        <v>52</v>
      </c>
      <c r="C17" s="179">
        <v>104.8</v>
      </c>
      <c r="D17" s="179">
        <v>96.8</v>
      </c>
      <c r="E17" s="179">
        <f t="shared" si="0"/>
        <v>92.36641221374046</v>
      </c>
      <c r="F17" s="179">
        <v>106.21</v>
      </c>
    </row>
    <row r="18" spans="1:6" ht="21.75" customHeight="1">
      <c r="A18" s="80" t="s">
        <v>92</v>
      </c>
      <c r="B18" s="10" t="s">
        <v>52</v>
      </c>
      <c r="C18" s="179">
        <v>129.30000000000001</v>
      </c>
      <c r="D18" s="179">
        <v>106.1</v>
      </c>
      <c r="E18" s="179">
        <f t="shared" si="0"/>
        <v>82.057231245166278</v>
      </c>
      <c r="F18" s="179">
        <v>111.59</v>
      </c>
    </row>
    <row r="19" spans="1:6" ht="21.75" customHeight="1">
      <c r="A19" s="80" t="s">
        <v>93</v>
      </c>
      <c r="B19" s="10" t="s">
        <v>52</v>
      </c>
      <c r="C19" s="179">
        <v>89.2</v>
      </c>
      <c r="D19" s="179">
        <v>99.1</v>
      </c>
      <c r="E19" s="179">
        <f t="shared" si="0"/>
        <v>111.09865470852016</v>
      </c>
      <c r="F19" s="179">
        <v>108.08</v>
      </c>
    </row>
    <row r="20" spans="1:6" ht="21.75" customHeight="1">
      <c r="A20" s="80" t="s">
        <v>94</v>
      </c>
      <c r="B20" s="10" t="s">
        <v>52</v>
      </c>
      <c r="C20" s="179">
        <v>84.8</v>
      </c>
      <c r="D20" s="179">
        <v>90.4</v>
      </c>
      <c r="E20" s="179">
        <f t="shared" si="0"/>
        <v>106.60377358490567</v>
      </c>
      <c r="F20" s="179">
        <v>85.32</v>
      </c>
    </row>
    <row r="21" spans="1:6" ht="21.75" customHeight="1">
      <c r="A21" s="80" t="s">
        <v>95</v>
      </c>
      <c r="B21" s="10" t="s">
        <v>52</v>
      </c>
      <c r="C21" s="179">
        <v>289</v>
      </c>
      <c r="D21" s="179">
        <v>319.10000000000002</v>
      </c>
      <c r="E21" s="179">
        <f t="shared" si="0"/>
        <v>110.41522491349482</v>
      </c>
      <c r="F21" s="179">
        <v>308.3</v>
      </c>
    </row>
    <row r="22" spans="1:6" ht="21.75" customHeight="1">
      <c r="A22" s="80" t="s">
        <v>96</v>
      </c>
      <c r="B22" s="10" t="s">
        <v>52</v>
      </c>
      <c r="C22" s="179">
        <v>231.9</v>
      </c>
      <c r="D22" s="179">
        <v>259.60000000000002</v>
      </c>
      <c r="E22" s="179">
        <f t="shared" si="0"/>
        <v>111.94480379473913</v>
      </c>
      <c r="F22" s="179">
        <v>288.75</v>
      </c>
    </row>
    <row r="23" spans="1:6" ht="21.75" customHeight="1">
      <c r="A23" s="80" t="s">
        <v>97</v>
      </c>
      <c r="B23" s="10" t="s">
        <v>52</v>
      </c>
      <c r="C23" s="179">
        <v>200.9</v>
      </c>
      <c r="D23" s="179">
        <v>203.1</v>
      </c>
      <c r="E23" s="179">
        <f t="shared" si="0"/>
        <v>101.09507217521154</v>
      </c>
      <c r="F23" s="179">
        <v>204.89</v>
      </c>
    </row>
    <row r="24" spans="1:6" ht="21.75" customHeight="1">
      <c r="A24" s="80" t="s">
        <v>98</v>
      </c>
      <c r="B24" s="10" t="s">
        <v>52</v>
      </c>
      <c r="C24" s="179">
        <v>248.3</v>
      </c>
      <c r="D24" s="179">
        <v>262.60000000000002</v>
      </c>
      <c r="E24" s="179">
        <f t="shared" si="0"/>
        <v>105.75916230366494</v>
      </c>
      <c r="F24" s="179">
        <v>270.54000000000002</v>
      </c>
    </row>
    <row r="25" spans="1:6" ht="21.75" customHeight="1">
      <c r="A25" s="80" t="s">
        <v>99</v>
      </c>
      <c r="B25" s="10" t="s">
        <v>52</v>
      </c>
      <c r="C25" s="179">
        <v>132.80000000000001</v>
      </c>
      <c r="D25" s="179">
        <v>127.1</v>
      </c>
      <c r="E25" s="179">
        <f t="shared" si="0"/>
        <v>95.7078313253012</v>
      </c>
      <c r="F25" s="179">
        <v>130.63999999999999</v>
      </c>
    </row>
    <row r="26" spans="1:6" ht="21.75" customHeight="1">
      <c r="A26" s="80" t="s">
        <v>100</v>
      </c>
      <c r="B26" s="10" t="s">
        <v>55</v>
      </c>
      <c r="C26" s="179">
        <v>55.9</v>
      </c>
      <c r="D26" s="179">
        <v>58.1</v>
      </c>
      <c r="E26" s="179">
        <f t="shared" si="0"/>
        <v>103.93559928443649</v>
      </c>
      <c r="F26" s="179">
        <v>54.84</v>
      </c>
    </row>
    <row r="27" spans="1:6" ht="21.75" customHeight="1">
      <c r="A27" s="80" t="s">
        <v>173</v>
      </c>
      <c r="B27" s="10" t="s">
        <v>53</v>
      </c>
      <c r="C27" s="179">
        <v>43.5</v>
      </c>
      <c r="D27" s="179">
        <v>52</v>
      </c>
      <c r="E27" s="179">
        <f t="shared" si="0"/>
        <v>119.54022988505749</v>
      </c>
      <c r="F27" s="179">
        <v>48.57</v>
      </c>
    </row>
    <row r="28" spans="1:6" ht="21.75" customHeight="1">
      <c r="A28" s="80" t="s">
        <v>101</v>
      </c>
      <c r="B28" s="10" t="s">
        <v>53</v>
      </c>
      <c r="C28" s="179">
        <v>89</v>
      </c>
      <c r="D28" s="179">
        <v>81.2</v>
      </c>
      <c r="E28" s="179">
        <f t="shared" si="0"/>
        <v>91.235955056179776</v>
      </c>
      <c r="F28" s="179">
        <v>85.73</v>
      </c>
    </row>
    <row r="29" spans="1:6" ht="21.75" customHeight="1">
      <c r="A29" s="80" t="s">
        <v>102</v>
      </c>
      <c r="B29" s="10" t="s">
        <v>54</v>
      </c>
      <c r="C29" s="179">
        <v>238.8</v>
      </c>
      <c r="D29" s="179">
        <v>263.39999999999998</v>
      </c>
      <c r="E29" s="179">
        <f t="shared" si="0"/>
        <v>110.30150753768844</v>
      </c>
      <c r="F29" s="179">
        <v>308.3</v>
      </c>
    </row>
    <row r="30" spans="1:6" ht="21.75" customHeight="1">
      <c r="A30" s="80" t="s">
        <v>103</v>
      </c>
      <c r="B30" s="10" t="s">
        <v>54</v>
      </c>
      <c r="C30" s="179">
        <v>312.39999999999998</v>
      </c>
      <c r="D30" s="179">
        <v>319.10000000000002</v>
      </c>
      <c r="E30" s="179">
        <f t="shared" si="0"/>
        <v>102.14468629961588</v>
      </c>
      <c r="F30" s="179">
        <v>319.89</v>
      </c>
    </row>
    <row r="31" spans="1:6" ht="21.75" customHeight="1">
      <c r="A31" s="80" t="s">
        <v>104</v>
      </c>
      <c r="B31" s="10" t="s">
        <v>54</v>
      </c>
      <c r="C31" s="179">
        <v>309.8</v>
      </c>
      <c r="D31" s="179">
        <v>357.9</v>
      </c>
      <c r="E31" s="179">
        <f t="shared" si="0"/>
        <v>115.52614590058101</v>
      </c>
      <c r="F31" s="179">
        <v>322.39999999999998</v>
      </c>
    </row>
    <row r="32" spans="1:6" ht="21.75" customHeight="1">
      <c r="A32" s="80" t="s">
        <v>105</v>
      </c>
      <c r="B32" s="10" t="s">
        <v>53</v>
      </c>
      <c r="C32" s="179">
        <v>86.8</v>
      </c>
      <c r="D32" s="179">
        <v>93.3</v>
      </c>
      <c r="E32" s="179">
        <f t="shared" si="0"/>
        <v>107.48847926267283</v>
      </c>
      <c r="F32" s="179">
        <v>86.47</v>
      </c>
    </row>
    <row r="33" spans="1:6" ht="21.75" customHeight="1">
      <c r="A33" s="80" t="s">
        <v>106</v>
      </c>
      <c r="B33" s="10" t="s">
        <v>53</v>
      </c>
      <c r="C33" s="179">
        <v>98.8</v>
      </c>
      <c r="D33" s="179">
        <v>101</v>
      </c>
      <c r="E33" s="179">
        <f t="shared" si="0"/>
        <v>102.22672064777328</v>
      </c>
      <c r="F33" s="179">
        <v>86.96</v>
      </c>
    </row>
    <row r="34" spans="1:6" ht="21.75" customHeight="1" thickBot="1">
      <c r="A34" s="81" t="s">
        <v>107</v>
      </c>
      <c r="B34" s="10" t="s">
        <v>53</v>
      </c>
      <c r="C34" s="179">
        <v>315.7</v>
      </c>
      <c r="D34" s="179">
        <v>362.9</v>
      </c>
      <c r="E34" s="179">
        <f t="shared" si="0"/>
        <v>114.95090275578079</v>
      </c>
      <c r="F34" s="179">
        <v>366.08</v>
      </c>
    </row>
    <row r="35" spans="1:6" ht="27" customHeight="1" thickBot="1">
      <c r="A35" s="96" t="s">
        <v>51</v>
      </c>
      <c r="B35" s="97"/>
      <c r="C35" s="90"/>
      <c r="D35" s="98"/>
      <c r="E35" s="90"/>
      <c r="F35" s="90"/>
    </row>
    <row r="36" spans="1:6" s="18" customFormat="1" ht="21.75" customHeight="1">
      <c r="A36" s="123" t="s">
        <v>108</v>
      </c>
      <c r="B36" s="103" t="s">
        <v>38</v>
      </c>
      <c r="C36" s="179">
        <v>500</v>
      </c>
      <c r="D36" s="179">
        <v>540</v>
      </c>
      <c r="E36" s="179">
        <f t="shared" ref="E36:E56" si="1">D36/C36*100</f>
        <v>108</v>
      </c>
      <c r="F36" s="179">
        <v>320</v>
      </c>
    </row>
    <row r="37" spans="1:6" s="18" customFormat="1" ht="21.75" customHeight="1">
      <c r="A37" s="123" t="s">
        <v>109</v>
      </c>
      <c r="B37" s="103" t="s">
        <v>38</v>
      </c>
      <c r="C37" s="179">
        <v>622.29999999999995</v>
      </c>
      <c r="D37" s="179">
        <v>644.4</v>
      </c>
      <c r="E37" s="179">
        <f t="shared" si="1"/>
        <v>103.55134179656116</v>
      </c>
      <c r="F37" s="179">
        <v>421.43</v>
      </c>
    </row>
    <row r="38" spans="1:6" s="18" customFormat="1" ht="21.75" customHeight="1">
      <c r="A38" s="123" t="s">
        <v>110</v>
      </c>
      <c r="B38" s="103" t="s">
        <v>38</v>
      </c>
      <c r="C38" s="179">
        <v>444.4</v>
      </c>
      <c r="D38" s="179">
        <v>466.7</v>
      </c>
      <c r="E38" s="179">
        <f t="shared" si="1"/>
        <v>105.01800180018002</v>
      </c>
      <c r="F38" s="179">
        <v>391.67</v>
      </c>
    </row>
    <row r="39" spans="1:6" s="18" customFormat="1" ht="16.5">
      <c r="A39" s="123" t="s">
        <v>111</v>
      </c>
      <c r="B39" s="103" t="s">
        <v>38</v>
      </c>
      <c r="C39" s="179">
        <v>2150</v>
      </c>
      <c r="D39" s="179">
        <v>2300</v>
      </c>
      <c r="E39" s="179">
        <f t="shared" si="1"/>
        <v>106.9767441860465</v>
      </c>
      <c r="F39" s="179">
        <v>1200</v>
      </c>
    </row>
    <row r="40" spans="1:6" s="18" customFormat="1" ht="16.5">
      <c r="A40" s="123" t="s">
        <v>112</v>
      </c>
      <c r="B40" s="103" t="s">
        <v>38</v>
      </c>
      <c r="C40" s="179">
        <v>2000</v>
      </c>
      <c r="D40" s="179">
        <v>2000</v>
      </c>
      <c r="E40" s="179">
        <f t="shared" si="1"/>
        <v>100</v>
      </c>
      <c r="F40" s="179">
        <v>1500</v>
      </c>
    </row>
    <row r="41" spans="1:6" s="18" customFormat="1" ht="33">
      <c r="A41" s="123" t="s">
        <v>113</v>
      </c>
      <c r="B41" s="103" t="s">
        <v>38</v>
      </c>
      <c r="C41" s="179">
        <v>323.3</v>
      </c>
      <c r="D41" s="179">
        <v>340</v>
      </c>
      <c r="E41" s="179">
        <f t="shared" si="1"/>
        <v>105.16548097742036</v>
      </c>
      <c r="F41" s="179">
        <v>240</v>
      </c>
    </row>
    <row r="42" spans="1:6" s="18" customFormat="1" ht="33">
      <c r="A42" s="123" t="s">
        <v>114</v>
      </c>
      <c r="B42" s="103" t="s">
        <v>38</v>
      </c>
      <c r="C42" s="179">
        <v>310</v>
      </c>
      <c r="D42" s="179">
        <v>318.3</v>
      </c>
      <c r="E42" s="179">
        <f t="shared" si="1"/>
        <v>102.67741935483872</v>
      </c>
      <c r="F42" s="179">
        <v>255</v>
      </c>
    </row>
    <row r="43" spans="1:6" s="18" customFormat="1" ht="16.5">
      <c r="A43" s="123" t="s">
        <v>115</v>
      </c>
      <c r="B43" s="103" t="s">
        <v>38</v>
      </c>
      <c r="C43" s="179">
        <v>800</v>
      </c>
      <c r="D43" s="179">
        <v>800</v>
      </c>
      <c r="E43" s="179">
        <f t="shared" si="1"/>
        <v>100</v>
      </c>
      <c r="F43" s="179" t="s">
        <v>136</v>
      </c>
    </row>
    <row r="44" spans="1:6" s="18" customFormat="1" ht="33">
      <c r="A44" s="123" t="s">
        <v>250</v>
      </c>
      <c r="B44" s="103" t="s">
        <v>38</v>
      </c>
      <c r="C44" s="179">
        <v>3266.7</v>
      </c>
      <c r="D44" s="179">
        <v>5233.3999999999996</v>
      </c>
      <c r="E44" s="608">
        <f t="shared" si="1"/>
        <v>160.20448770930909</v>
      </c>
      <c r="F44" s="179">
        <v>1800</v>
      </c>
    </row>
    <row r="45" spans="1:6" s="18" customFormat="1" ht="34.5" customHeight="1">
      <c r="A45" s="123" t="s">
        <v>116</v>
      </c>
      <c r="B45" s="103" t="s">
        <v>38</v>
      </c>
      <c r="C45" s="179">
        <v>900</v>
      </c>
      <c r="D45" s="179" t="s">
        <v>57</v>
      </c>
      <c r="E45" s="179"/>
      <c r="F45" s="179" t="s">
        <v>136</v>
      </c>
    </row>
    <row r="46" spans="1:6" s="18" customFormat="1" ht="33" customHeight="1">
      <c r="A46" s="123" t="s">
        <v>143</v>
      </c>
      <c r="B46" s="103" t="s">
        <v>38</v>
      </c>
      <c r="C46" s="179">
        <v>1872</v>
      </c>
      <c r="D46" s="179">
        <v>3976.5</v>
      </c>
      <c r="E46" s="179">
        <f t="shared" si="1"/>
        <v>212.4198717948718</v>
      </c>
      <c r="F46" s="179">
        <v>3200</v>
      </c>
    </row>
    <row r="47" spans="1:6" s="18" customFormat="1" ht="18" customHeight="1">
      <c r="A47" s="121" t="s">
        <v>117</v>
      </c>
      <c r="B47" s="103" t="s">
        <v>38</v>
      </c>
      <c r="C47" s="179">
        <v>100</v>
      </c>
      <c r="D47" s="179">
        <v>130</v>
      </c>
      <c r="E47" s="179">
        <f t="shared" si="1"/>
        <v>130</v>
      </c>
      <c r="F47" s="179">
        <v>76</v>
      </c>
    </row>
    <row r="48" spans="1:6" s="18" customFormat="1" ht="17.25" thickBot="1">
      <c r="A48" s="122" t="s">
        <v>233</v>
      </c>
      <c r="B48" s="104" t="s">
        <v>38</v>
      </c>
      <c r="C48" s="179">
        <v>266.7</v>
      </c>
      <c r="D48" s="179">
        <v>266.7</v>
      </c>
      <c r="E48" s="179">
        <f t="shared" si="1"/>
        <v>100</v>
      </c>
      <c r="F48" s="179">
        <v>200</v>
      </c>
    </row>
    <row r="49" spans="1:6" ht="27" customHeight="1" thickBot="1">
      <c r="A49" s="124" t="s">
        <v>79</v>
      </c>
      <c r="B49" s="97" t="s">
        <v>38</v>
      </c>
      <c r="C49" s="90">
        <v>296</v>
      </c>
      <c r="D49" s="129">
        <v>321</v>
      </c>
      <c r="E49" s="83">
        <f t="shared" si="1"/>
        <v>108.44594594594594</v>
      </c>
      <c r="F49" s="181">
        <v>321</v>
      </c>
    </row>
    <row r="50" spans="1:6" ht="53.25" customHeight="1" thickBot="1">
      <c r="A50" s="125" t="s">
        <v>118</v>
      </c>
      <c r="B50" s="97" t="s">
        <v>38</v>
      </c>
      <c r="C50" s="90">
        <v>5.8</v>
      </c>
      <c r="D50" s="98">
        <v>5.8</v>
      </c>
      <c r="E50" s="116">
        <f t="shared" si="1"/>
        <v>100</v>
      </c>
      <c r="F50" s="90">
        <v>5.8</v>
      </c>
    </row>
    <row r="51" spans="1:6" ht="56.25" customHeight="1" thickBot="1">
      <c r="A51" s="126" t="s">
        <v>119</v>
      </c>
      <c r="B51" s="97" t="s">
        <v>38</v>
      </c>
      <c r="C51" s="90">
        <v>7.6</v>
      </c>
      <c r="D51" s="98">
        <v>7.6</v>
      </c>
      <c r="E51" s="116">
        <f t="shared" si="1"/>
        <v>100</v>
      </c>
      <c r="F51" s="90">
        <v>7.6</v>
      </c>
    </row>
    <row r="52" spans="1:6" ht="24.75" customHeight="1" thickBot="1">
      <c r="A52" s="126" t="s">
        <v>120</v>
      </c>
      <c r="B52" s="97" t="s">
        <v>38</v>
      </c>
      <c r="C52" s="90">
        <v>75.8</v>
      </c>
      <c r="D52" s="98">
        <v>75.8</v>
      </c>
      <c r="E52" s="116">
        <f t="shared" si="1"/>
        <v>100</v>
      </c>
      <c r="F52" s="90">
        <v>75.75</v>
      </c>
    </row>
    <row r="53" spans="1:6" ht="36.75" customHeight="1" thickBot="1">
      <c r="A53" s="127" t="s">
        <v>121</v>
      </c>
      <c r="B53" s="97" t="s">
        <v>38</v>
      </c>
      <c r="C53" s="90">
        <v>1650</v>
      </c>
      <c r="D53" s="101">
        <v>1975</v>
      </c>
      <c r="E53" s="116">
        <f t="shared" si="1"/>
        <v>119.6969696969697</v>
      </c>
      <c r="F53" s="90" t="s">
        <v>136</v>
      </c>
    </row>
    <row r="54" spans="1:6" ht="35.25" customHeight="1" thickBot="1">
      <c r="A54" s="126" t="s">
        <v>122</v>
      </c>
      <c r="B54" s="97" t="s">
        <v>38</v>
      </c>
      <c r="C54" s="90">
        <v>1165</v>
      </c>
      <c r="D54" s="98">
        <v>1225</v>
      </c>
      <c r="E54" s="116">
        <f t="shared" si="1"/>
        <v>105.15021459227466</v>
      </c>
      <c r="F54" s="117" t="s">
        <v>136</v>
      </c>
    </row>
    <row r="55" spans="1:6" ht="50.25" customHeight="1" thickBot="1">
      <c r="A55" s="126" t="s">
        <v>195</v>
      </c>
      <c r="B55" s="97" t="s">
        <v>38</v>
      </c>
      <c r="C55" s="105">
        <v>109.1</v>
      </c>
      <c r="D55" s="105">
        <v>109.1</v>
      </c>
      <c r="E55" s="116">
        <f t="shared" si="1"/>
        <v>100</v>
      </c>
      <c r="F55" s="106">
        <v>70.8</v>
      </c>
    </row>
    <row r="56" spans="1:6" ht="23.25" customHeight="1" thickBot="1">
      <c r="A56" s="755" t="s">
        <v>211</v>
      </c>
      <c r="B56" s="107" t="s">
        <v>138</v>
      </c>
      <c r="C56" s="106">
        <v>4000</v>
      </c>
      <c r="D56" s="128">
        <v>5500</v>
      </c>
      <c r="E56" s="116">
        <f t="shared" si="1"/>
        <v>137.5</v>
      </c>
      <c r="F56" s="181" t="s">
        <v>136</v>
      </c>
    </row>
    <row r="57" spans="1:6" ht="21.75" customHeight="1" thickBot="1">
      <c r="A57" s="756"/>
      <c r="B57" s="107" t="s">
        <v>139</v>
      </c>
      <c r="C57" s="106">
        <v>26000</v>
      </c>
      <c r="D57" s="128">
        <v>28000</v>
      </c>
      <c r="E57" s="116">
        <f>D57/C57*100</f>
        <v>107.69230769230769</v>
      </c>
      <c r="F57" s="181" t="s">
        <v>136</v>
      </c>
    </row>
    <row r="58" spans="1:6" ht="23.25" customHeight="1" thickBot="1">
      <c r="A58" s="755" t="s">
        <v>212</v>
      </c>
      <c r="B58" s="107" t="s">
        <v>138</v>
      </c>
      <c r="C58" s="106">
        <v>5600</v>
      </c>
      <c r="D58" s="128">
        <v>12200</v>
      </c>
      <c r="E58" s="116">
        <f>D58/C58*100</f>
        <v>217.85714285714283</v>
      </c>
      <c r="F58" s="181" t="s">
        <v>136</v>
      </c>
    </row>
    <row r="59" spans="1:6" ht="21.75" customHeight="1" thickBot="1">
      <c r="A59" s="756"/>
      <c r="B59" s="107" t="s">
        <v>139</v>
      </c>
      <c r="C59" s="106">
        <v>68932</v>
      </c>
      <c r="D59" s="128">
        <v>75000</v>
      </c>
      <c r="E59" s="116">
        <f>D59/C59*100</f>
        <v>108.80287819880461</v>
      </c>
      <c r="F59" s="181" t="s">
        <v>136</v>
      </c>
    </row>
    <row r="60" spans="1:6" ht="39.75" customHeight="1" thickBot="1">
      <c r="A60" s="99" t="s">
        <v>199</v>
      </c>
      <c r="B60" s="100"/>
      <c r="C60" s="90"/>
      <c r="D60" s="98"/>
      <c r="E60" s="101"/>
      <c r="F60" s="90"/>
    </row>
    <row r="61" spans="1:6" ht="33">
      <c r="A61" s="118" t="s">
        <v>198</v>
      </c>
      <c r="B61" s="108" t="s">
        <v>61</v>
      </c>
      <c r="C61" s="137" t="s">
        <v>243</v>
      </c>
      <c r="D61" s="139" t="s">
        <v>410</v>
      </c>
      <c r="E61" s="1">
        <v>103.3</v>
      </c>
      <c r="F61" s="132">
        <v>65.400000000000006</v>
      </c>
    </row>
    <row r="62" spans="1:6" ht="24" customHeight="1">
      <c r="A62" s="82" t="s">
        <v>246</v>
      </c>
      <c r="B62" s="108" t="s">
        <v>62</v>
      </c>
      <c r="C62" s="138">
        <v>1.1599999999999999</v>
      </c>
      <c r="D62" s="140">
        <v>1.1599999999999999</v>
      </c>
      <c r="E62" s="1">
        <f>D62/C62*100</f>
        <v>100</v>
      </c>
      <c r="F62" s="132">
        <v>1.06</v>
      </c>
    </row>
    <row r="63" spans="1:6" ht="24" customHeight="1">
      <c r="A63" s="82" t="s">
        <v>123</v>
      </c>
      <c r="B63" s="108" t="s">
        <v>196</v>
      </c>
      <c r="C63" s="132">
        <v>876.05</v>
      </c>
      <c r="D63" s="139">
        <v>876.05</v>
      </c>
      <c r="E63" s="1">
        <f>D63/C63*100</f>
        <v>100</v>
      </c>
      <c r="F63" s="132" t="s">
        <v>235</v>
      </c>
    </row>
    <row r="64" spans="1:6" ht="24" customHeight="1">
      <c r="A64" s="82" t="s">
        <v>124</v>
      </c>
      <c r="B64" s="108" t="s">
        <v>197</v>
      </c>
      <c r="C64" s="132">
        <v>52.55</v>
      </c>
      <c r="D64" s="139">
        <v>52.55</v>
      </c>
      <c r="E64" s="1">
        <f>D64/C64*100</f>
        <v>100</v>
      </c>
      <c r="F64" s="132" t="s">
        <v>236</v>
      </c>
    </row>
    <row r="65" spans="1:6" ht="24" customHeight="1" thickBot="1">
      <c r="A65" s="82" t="s">
        <v>125</v>
      </c>
      <c r="B65" s="108" t="s">
        <v>197</v>
      </c>
      <c r="C65" s="132">
        <v>38.69</v>
      </c>
      <c r="D65" s="139">
        <f>19.98+18.71</f>
        <v>38.69</v>
      </c>
      <c r="E65" s="1">
        <f>D65/C65*100</f>
        <v>100</v>
      </c>
      <c r="F65" s="132" t="s">
        <v>237</v>
      </c>
    </row>
    <row r="66" spans="1:6" ht="41.25" customHeight="1" thickBot="1">
      <c r="A66" s="119" t="s">
        <v>145</v>
      </c>
      <c r="B66" s="100" t="s">
        <v>38</v>
      </c>
      <c r="C66" s="90">
        <v>22</v>
      </c>
      <c r="D66" s="98">
        <v>22</v>
      </c>
      <c r="E66" s="90">
        <f>D66/C66*100</f>
        <v>100</v>
      </c>
      <c r="F66" s="90">
        <v>17</v>
      </c>
    </row>
    <row r="67" spans="1:6" ht="18" customHeight="1">
      <c r="A67" s="112" t="s">
        <v>126</v>
      </c>
      <c r="B67" s="109"/>
      <c r="C67" s="110"/>
      <c r="D67" s="113"/>
      <c r="E67" s="110"/>
      <c r="F67" s="114"/>
    </row>
    <row r="68" spans="1:6" ht="16.5">
      <c r="A68" s="120" t="s">
        <v>127</v>
      </c>
      <c r="B68" s="111" t="s">
        <v>38</v>
      </c>
      <c r="C68" s="179">
        <v>15585.5</v>
      </c>
      <c r="D68" s="115">
        <v>20219.95</v>
      </c>
      <c r="E68" s="179">
        <f>D68/C68*100</f>
        <v>129.7356517275673</v>
      </c>
      <c r="F68" s="579">
        <v>17469.759999999998</v>
      </c>
    </row>
    <row r="69" spans="1:6" ht="33">
      <c r="A69" s="118" t="s">
        <v>128</v>
      </c>
      <c r="B69" s="111" t="s">
        <v>38</v>
      </c>
      <c r="C69" s="179">
        <v>2424.33</v>
      </c>
      <c r="D69" s="115">
        <v>2398.02</v>
      </c>
      <c r="E69" s="179">
        <f>D69/C69*100</f>
        <v>98.914751704594678</v>
      </c>
      <c r="F69" s="579">
        <v>1350.39</v>
      </c>
    </row>
    <row r="70" spans="1:6" ht="33">
      <c r="A70" s="121" t="s">
        <v>129</v>
      </c>
      <c r="B70" s="111" t="s">
        <v>37</v>
      </c>
      <c r="C70" s="179">
        <v>15.555035128805619</v>
      </c>
      <c r="D70" s="115">
        <f>D69/D68*100</f>
        <v>11.859673243504558</v>
      </c>
      <c r="E70" s="179">
        <f>D70/C70*100</f>
        <v>76.243307361885684</v>
      </c>
      <c r="F70" s="115">
        <f>F69/F68*100</f>
        <v>7.7298715036726335</v>
      </c>
    </row>
    <row r="71" spans="1:6" ht="34.5" customHeight="1" thickBot="1">
      <c r="A71" s="122" t="s">
        <v>228</v>
      </c>
      <c r="B71" s="62" t="s">
        <v>38</v>
      </c>
      <c r="C71" s="177">
        <v>2900</v>
      </c>
      <c r="D71" s="84">
        <v>2900</v>
      </c>
      <c r="E71" s="180">
        <f>D71/C71*100</f>
        <v>100</v>
      </c>
      <c r="F71" s="582" t="s">
        <v>232</v>
      </c>
    </row>
    <row r="72" spans="1:6" ht="20.25" customHeight="1">
      <c r="A72" s="102"/>
      <c r="B72" s="39"/>
      <c r="D72" s="1"/>
      <c r="E72" s="1"/>
      <c r="F72" s="1"/>
    </row>
    <row r="73" spans="1:6" ht="16.5" customHeight="1">
      <c r="A73" s="666" t="s">
        <v>409</v>
      </c>
      <c r="B73" s="666"/>
      <c r="C73" s="666"/>
      <c r="D73" s="666"/>
      <c r="E73" s="666"/>
      <c r="F73" s="666"/>
    </row>
    <row r="74" spans="1:6" ht="16.5">
      <c r="A74" s="666" t="s">
        <v>245</v>
      </c>
      <c r="B74" s="666"/>
      <c r="C74" s="666"/>
      <c r="D74" s="666"/>
      <c r="E74" s="666"/>
      <c r="F74" s="666"/>
    </row>
    <row r="75" spans="1:6" ht="34.5" customHeight="1">
      <c r="A75" s="666" t="s">
        <v>244</v>
      </c>
      <c r="B75" s="666"/>
      <c r="C75" s="666"/>
      <c r="D75" s="666"/>
      <c r="E75" s="666"/>
      <c r="F75" s="666"/>
    </row>
    <row r="77" spans="1:6" ht="12.75">
      <c r="D77" s="2"/>
      <c r="E77" s="2"/>
      <c r="F77" s="2"/>
    </row>
    <row r="78" spans="1:6" ht="15.75" customHeight="1">
      <c r="A78" s="28"/>
      <c r="B78" s="29"/>
      <c r="C78" s="29"/>
      <c r="D78" s="29"/>
      <c r="E78" s="29"/>
      <c r="F78" s="29"/>
    </row>
    <row r="86" spans="4:6" ht="57.75" customHeight="1"/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  <row r="92" spans="4:6" ht="12.75">
      <c r="D92" s="2"/>
      <c r="E92" s="2"/>
      <c r="F92" s="2"/>
    </row>
    <row r="93" spans="4:6" ht="12.75">
      <c r="D93" s="2"/>
      <c r="E93" s="2"/>
      <c r="F93" s="2"/>
    </row>
    <row r="94" spans="4:6" ht="12.75">
      <c r="D94" s="2"/>
      <c r="E94" s="2"/>
      <c r="F94" s="2"/>
    </row>
    <row r="95" spans="4:6" ht="12.75">
      <c r="D95" s="2"/>
      <c r="E95" s="2"/>
      <c r="F95" s="2"/>
    </row>
  </sheetData>
  <mergeCells count="9">
    <mergeCell ref="A1:F1"/>
    <mergeCell ref="A3:A4"/>
    <mergeCell ref="B3:B4"/>
    <mergeCell ref="C3:E3"/>
    <mergeCell ref="A75:F75"/>
    <mergeCell ref="A58:A59"/>
    <mergeCell ref="A56:A57"/>
    <mergeCell ref="A73:F73"/>
    <mergeCell ref="A74:F74"/>
  </mergeCells>
  <phoneticPr fontId="0" type="noConversion"/>
  <printOptions horizontalCentered="1"/>
  <pageMargins left="0.86614173228346458" right="0.47244094488188981" top="0.15748031496062992" bottom="0.6692913385826772" header="0.15748031496062992" footer="0.15748031496062992"/>
  <pageSetup paperSize="9" scale="63" fitToHeight="2" orientation="portrait" r:id="rId1"/>
  <headerFooter alignWithMargins="0">
    <oddFooter xml:space="preserve">&amp;C&amp;P+15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8</vt:i4>
      </vt:variant>
    </vt:vector>
  </HeadingPairs>
  <TitlesOfParts>
    <vt:vector size="19" baseType="lpstr">
      <vt:lpstr>диаграмма</vt:lpstr>
      <vt:lpstr>демогр</vt:lpstr>
      <vt:lpstr>труд рес</vt:lpstr>
      <vt:lpstr>занятость</vt:lpstr>
      <vt:lpstr>Ст.мин. набора прод.</vt:lpstr>
      <vt:lpstr>соц инфрастр </vt:lpstr>
      <vt:lpstr>цены на металл</vt:lpstr>
      <vt:lpstr>цены на металл 2</vt:lpstr>
      <vt:lpstr>дин. цен</vt:lpstr>
      <vt:lpstr>индекс потр цен</vt:lpstr>
      <vt:lpstr>Средние цены</vt:lpstr>
      <vt:lpstr>'дин. цен'!Заголовки_для_печати</vt:lpstr>
      <vt:lpstr>демогр!Область_печати</vt:lpstr>
      <vt:lpstr>'дин. цен'!Область_печати</vt:lpstr>
      <vt:lpstr>занятость!Область_печати</vt:lpstr>
      <vt:lpstr>'индекс потр цен'!Область_печати</vt:lpstr>
      <vt:lpstr>'Ст.мин. набора прод.'!Область_печати</vt:lpstr>
      <vt:lpstr>'труд рес'!Область_печати</vt:lpstr>
      <vt:lpstr>'цены на металл'!Область_печати</vt:lpstr>
    </vt:vector>
  </TitlesOfParts>
  <Company>Elcom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Sarmukov V.V.</cp:lastModifiedBy>
  <cp:lastPrinted>2012-06-28T09:23:47Z</cp:lastPrinted>
  <dcterms:created xsi:type="dcterms:W3CDTF">1996-09-27T09:22:49Z</dcterms:created>
  <dcterms:modified xsi:type="dcterms:W3CDTF">2012-07-04T03:52:14Z</dcterms:modified>
</cp:coreProperties>
</file>