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149" r:id="rId2"/>
    <sheet name="труд рес " sheetId="153" r:id="rId3"/>
    <sheet name="занятость" sheetId="23" r:id="rId4"/>
    <sheet name="Ст.мин. набора прод." sheetId="98" r:id="rId5"/>
    <sheet name="соц инфрастр " sheetId="150" r:id="rId6"/>
    <sheet name="цены на металл" sheetId="95" r:id="rId7"/>
    <sheet name="цены на металл 2" sheetId="96" r:id="rId8"/>
    <sheet name="дин. цен" sheetId="42" r:id="rId9"/>
    <sheet name="индекс потр цен" sheetId="152" r:id="rId10"/>
    <sheet name="Средние цены" sheetId="103" r:id="rId11"/>
  </sheets>
  <definedNames>
    <definedName name="_xlnm.Print_Titles" localSheetId="8">'дин. цен'!$3:$4</definedName>
    <definedName name="_xlnm.Print_Area" localSheetId="1">демогр!$A$1:$G$69</definedName>
    <definedName name="_xlnm.Print_Area" localSheetId="8">'дин. цен'!$A$1:$F$106</definedName>
    <definedName name="_xlnm.Print_Area" localSheetId="3">занятость!$A$1:$H$50</definedName>
    <definedName name="_xlnm.Print_Area" localSheetId="9">'индекс потр цен'!$A$1:$M$70</definedName>
    <definedName name="_xlnm.Print_Area" localSheetId="4">'Ст.мин. набора прод.'!$A$2:$K$117</definedName>
    <definedName name="_xlnm.Print_Area" localSheetId="2">'труд рес '!$A$1:$H$59</definedName>
    <definedName name="_xlnm.Print_Area" localSheetId="6">'цены на металл'!$A$1:$O$97</definedName>
  </definedNames>
  <calcPr calcId="124519"/>
</workbook>
</file>

<file path=xl/calcChain.xml><?xml version="1.0" encoding="utf-8"?>
<calcChain xmlns="http://schemas.openxmlformats.org/spreadsheetml/2006/main">
  <c r="E5" i="149"/>
  <c r="C56" i="98" l="1"/>
  <c r="D56"/>
  <c r="F56"/>
  <c r="G56"/>
  <c r="I56"/>
  <c r="J56"/>
  <c r="J55"/>
  <c r="I55"/>
  <c r="G55"/>
  <c r="F55"/>
  <c r="D55"/>
  <c r="C55"/>
  <c r="C43" i="153" l="1"/>
  <c r="D56"/>
  <c r="G55"/>
  <c r="F55"/>
  <c r="G54"/>
  <c r="F54"/>
  <c r="G53"/>
  <c r="G52"/>
  <c r="F52"/>
  <c r="G51"/>
  <c r="F51"/>
  <c r="G50"/>
  <c r="F50"/>
  <c r="E49"/>
  <c r="E43" s="1"/>
  <c r="D49"/>
  <c r="C49"/>
  <c r="G48"/>
  <c r="F48"/>
  <c r="G47"/>
  <c r="F47"/>
  <c r="G46"/>
  <c r="F46"/>
  <c r="G44"/>
  <c r="F44"/>
  <c r="F37"/>
  <c r="E37"/>
  <c r="G37" s="1"/>
  <c r="D37"/>
  <c r="G36"/>
  <c r="F36"/>
  <c r="G35"/>
  <c r="F35"/>
  <c r="G34"/>
  <c r="F34"/>
  <c r="G33"/>
  <c r="F33"/>
  <c r="G32"/>
  <c r="F32"/>
  <c r="G31"/>
  <c r="F31"/>
  <c r="G29"/>
  <c r="F29"/>
  <c r="G28"/>
  <c r="F28"/>
  <c r="G27"/>
  <c r="F27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E6"/>
  <c r="G6" s="1"/>
  <c r="D6"/>
  <c r="C6"/>
  <c r="F6" l="1"/>
  <c r="C56"/>
  <c r="F49"/>
  <c r="G43"/>
  <c r="G49"/>
  <c r="F43"/>
  <c r="F53"/>
  <c r="E56"/>
  <c r="F56" l="1"/>
  <c r="G56"/>
  <c r="N17" i="95" l="1"/>
  <c r="D17"/>
  <c r="F21" i="149"/>
  <c r="F20"/>
  <c r="E44" i="42" l="1"/>
  <c r="G22" i="149" l="1"/>
  <c r="F13" l="1"/>
  <c r="AI31" i="26" l="1"/>
  <c r="C22" i="149"/>
  <c r="D22" l="1"/>
  <c r="D13" l="1"/>
  <c r="C13"/>
  <c r="E11"/>
  <c r="E9"/>
  <c r="E13" l="1"/>
  <c r="B11" i="26" l="1"/>
  <c r="F5" i="23"/>
  <c r="D70" i="42" l="1"/>
  <c r="E14"/>
  <c r="F25" i="149" l="1"/>
  <c r="F24"/>
  <c r="F22"/>
  <c r="AH31" i="26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H17" i="95"/>
  <c r="F17"/>
  <c r="M17"/>
  <c r="K17"/>
  <c r="I17"/>
  <c r="G17"/>
  <c r="C17"/>
  <c r="E55" i="42" l="1"/>
  <c r="F70" l="1"/>
  <c r="E70" l="1"/>
  <c r="F9" i="23"/>
  <c r="F8"/>
  <c r="F6"/>
  <c r="D65" i="42" l="1"/>
  <c r="L17" i="95" l="1"/>
  <c r="J17"/>
  <c r="E17"/>
  <c r="J53" i="98"/>
  <c r="G53"/>
  <c r="D53"/>
  <c r="C41"/>
  <c r="D41"/>
  <c r="F41"/>
  <c r="G41"/>
  <c r="I41"/>
  <c r="J41"/>
  <c r="C53"/>
  <c r="F53"/>
  <c r="F52"/>
  <c r="F51"/>
  <c r="C52"/>
  <c r="C51"/>
  <c r="I53"/>
  <c r="I52"/>
  <c r="I51"/>
  <c r="J52"/>
  <c r="G52"/>
  <c r="D52"/>
  <c r="J51"/>
  <c r="G51"/>
  <c r="D51"/>
  <c r="E32" i="42"/>
  <c r="E29"/>
  <c r="C50" i="98"/>
  <c r="D50"/>
  <c r="F50"/>
  <c r="G50"/>
  <c r="I50"/>
  <c r="J50"/>
  <c r="F49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J44"/>
  <c r="I44"/>
  <c r="G44"/>
  <c r="F44"/>
  <c r="D44"/>
  <c r="C44"/>
  <c r="J43"/>
  <c r="I43"/>
  <c r="G43"/>
  <c r="F43"/>
  <c r="D43"/>
  <c r="C43"/>
  <c r="J42"/>
  <c r="I42"/>
  <c r="G42"/>
  <c r="F42"/>
  <c r="D42"/>
  <c r="C42"/>
  <c r="E6" i="42"/>
  <c r="E7"/>
  <c r="E8"/>
  <c r="E9"/>
  <c r="E10"/>
  <c r="E11"/>
  <c r="E12"/>
  <c r="E13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7" i="23"/>
  <c r="F11"/>
  <c r="F12"/>
  <c r="F13"/>
  <c r="C11" i="26"/>
</calcChain>
</file>

<file path=xl/comments1.xml><?xml version="1.0" encoding="utf-8"?>
<comments xmlns="http://schemas.openxmlformats.org/spreadsheetml/2006/main">
  <authors>
    <author>Denisova</author>
  </authors>
  <commentList>
    <comment ref="B21" author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8" authorId="0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<sst xmlns="http://schemas.openxmlformats.org/spreadsheetml/2006/main" count="886" uniqueCount="515">
  <si>
    <t>Магаданская область</t>
  </si>
  <si>
    <t>Чукотский авт.округ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</si>
  <si>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</si>
  <si>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</si>
  <si>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</si>
  <si>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</si>
  <si>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</si>
  <si>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</si>
  <si>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</si>
  <si>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</si>
  <si>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</si>
  <si>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</si>
  <si>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</si>
  <si>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</si>
  <si>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</si>
  <si>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</si>
  <si>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</si>
  <si>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</si>
  <si>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</si>
  <si>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</si>
  <si>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</si>
  <si>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</si>
  <si>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</si>
  <si>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</si>
  <si>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</si>
  <si>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</si>
  <si>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</si>
  <si>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</si>
  <si>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</si>
  <si>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</si>
  <si>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</si>
  <si>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</si>
  <si>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</si>
  <si>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</si>
  <si>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</si>
  <si>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</si>
  <si>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</si>
  <si>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</si>
  <si>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</si>
  <si>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</si>
  <si>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</si>
  <si>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мест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</si>
  <si>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</si>
  <si>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</si>
  <si>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</si>
  <si>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</si>
  <si>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</si>
  <si>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</si>
  <si>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</si>
  <si>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</si>
  <si>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</si>
  <si>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</si>
  <si>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</si>
  <si>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</si>
  <si>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</si>
  <si>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</si>
  <si>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</si>
  <si>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</si>
  <si>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</si>
  <si>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</si>
  <si>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</si>
  <si>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</si>
  <si>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</si>
  <si>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</si>
  <si>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</si>
  <si>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</si>
  <si>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</si>
  <si>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</si>
  <si>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</si>
  <si>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34 33 13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</si>
  <si>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</si>
  <si>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</si>
  <si>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</si>
  <si>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</si>
  <si>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</si>
  <si>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</si>
  <si>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</si>
  <si>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</si>
  <si>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</si>
  <si>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</si>
  <si>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</si>
  <si>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</si>
  <si>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</si>
  <si>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</si>
  <si>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</si>
  <si>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</si>
  <si>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</si>
  <si>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</si>
  <si>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</si>
  <si>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</si>
  <si>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</si>
  <si>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</si>
  <si>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</si>
  <si>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</si>
  <si>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</si>
  <si>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</si>
  <si>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</si>
  <si>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</si>
  <si>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</si>
  <si>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</si>
  <si>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</si>
  <si>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</si>
  <si>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</si>
  <si>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</si>
  <si>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</si>
  <si>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</si>
  <si>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</si>
  <si>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</si>
  <si>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</si>
  <si>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</si>
  <si>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</si>
  <si>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</si>
  <si>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</si>
  <si>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</si>
  <si>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</si>
  <si>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</si>
  <si>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</si>
  <si>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</si>
  <si>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</si>
  <si>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</si>
  <si>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</si>
  <si>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</si>
  <si>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</si>
  <si>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</si>
  <si>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</si>
  <si>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</si>
  <si>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</si>
  <si>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</si>
  <si>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</si>
  <si>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</si>
  <si>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</si>
  <si>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</si>
  <si>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</si>
  <si>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</si>
  <si>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</si>
  <si>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</si>
  <si>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</si>
  <si>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</si>
  <si>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</si>
  <si>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</si>
  <si>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</si>
  <si>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r>
      <t xml:space="preserve"> </t>
    </r>
    <r>
      <rPr>
        <sz val="13"/>
        <rFont val="Times New Roman Cyr"/>
        <family val="1"/>
        <charset val="204"/>
      </rPr>
      <t>+, -</t>
    </r>
  </si>
  <si>
    <t>планирования и экономического развития</t>
  </si>
  <si>
    <t xml:space="preserve"> ремонт холодильника без ст-ти деталей                                     (замена холод. агрегата)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</si>
  <si>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</si>
  <si>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</si>
  <si>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</si>
  <si>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</si>
  <si>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</si>
  <si>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</si>
  <si>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</si>
  <si>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</si>
  <si>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</si>
  <si>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</si>
  <si>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</si>
  <si>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</si>
  <si>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</si>
  <si>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</si>
  <si>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</si>
  <si>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</si>
  <si>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</si>
  <si>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</si>
  <si>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</si>
  <si>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</si>
  <si>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</si>
  <si>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</si>
  <si>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</si>
  <si>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</si>
  <si>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</si>
  <si>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</si>
  <si>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</si>
  <si>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</si>
  <si>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</si>
  <si>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</si>
  <si>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</si>
  <si>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</si>
  <si>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</si>
  <si>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</si>
  <si>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</si>
  <si>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</si>
  <si>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</si>
  <si>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</si>
  <si>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</si>
  <si>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</si>
  <si>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</si>
  <si>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</si>
  <si>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</si>
  <si>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</si>
  <si>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</si>
  <si>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</si>
  <si>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</si>
  <si>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</si>
  <si>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</si>
  <si>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 р у д о в ы е   р е с у р с ы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</si>
  <si>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</si>
  <si>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</si>
  <si>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</si>
  <si>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</si>
  <si>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</si>
  <si>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</si>
  <si>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</si>
  <si>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</si>
  <si>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</si>
  <si>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</si>
  <si>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</si>
  <si>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</si>
  <si>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</si>
  <si>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</si>
  <si>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</si>
  <si>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</si>
  <si>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</si>
  <si>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</si>
  <si>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</si>
  <si>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</si>
  <si>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</si>
  <si>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</si>
  <si>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</si>
  <si>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</si>
  <si>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</si>
  <si>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</si>
  <si>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</si>
  <si>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</si>
  <si>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</si>
  <si>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доллара США*</t>
  </si>
  <si>
    <t>Информация о среднесписочной численности работников бюджетной сферы</t>
  </si>
  <si>
    <t>декабрь 2009</t>
  </si>
  <si>
    <t>2010/2009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</si>
  <si>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</si>
  <si>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</si>
  <si>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</si>
  <si>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</si>
  <si>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>Ненецкий авт.округ</t>
  </si>
  <si>
    <t>Российская Федеpация</t>
  </si>
  <si>
    <t>от 300 до 2200</t>
  </si>
  <si>
    <t xml:space="preserve"> изготовление фотоснимков для паспорта  (6 шт.)</t>
  </si>
  <si>
    <t>на 01.01.11г.</t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</si>
  <si>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</si>
  <si>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</si>
  <si>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327,35 (мес./чел.)</t>
  </si>
  <si>
    <t>ё</t>
  </si>
  <si>
    <r>
      <rPr>
        <b/>
        <sz val="10"/>
        <rFont val="Times New Roman Cyr"/>
        <charset val="204"/>
      </rPr>
      <t>*</t>
    </r>
    <r>
      <rPr>
        <sz val="10"/>
        <rFont val="Times New Roman CYR"/>
        <family val="1"/>
        <charset val="204"/>
      </rPr>
      <t xml:space="preserve"> - По данным ЗАГС</t>
    </r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</si>
  <si>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</t>
    </r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</si>
  <si>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</si>
  <si>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</t>
    </r>
  </si>
  <si>
    <r>
      <t xml:space="preserve">46,02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</si>
  <si>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(3)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</si>
  <si>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</si>
  <si>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3</t>
    </r>
  </si>
  <si>
    <t xml:space="preserve"> - высшее образование</t>
  </si>
  <si>
    <t>(1) С 01.01.2011 г. учреждения здравоохранения переведены на финансирование за счет средств фонда обязательного медицинского страхования.</t>
  </si>
  <si>
    <t xml:space="preserve"> усредненный ремонт импортного цветного телевизора (без стоимостити запчастей), с НДС</t>
  </si>
  <si>
    <r>
      <t xml:space="preserve">7 131       </t>
    </r>
    <r>
      <rPr>
        <sz val="10"/>
        <rFont val="Times New Roman Cyr"/>
        <charset val="204"/>
      </rPr>
      <t>(по итогам 2010 года)</t>
    </r>
  </si>
  <si>
    <t xml:space="preserve"> - среднее профессиональное образование</t>
  </si>
  <si>
    <t>(2) Учет численности ведется только по организациям получающим дополнительные компенсационные выплаты (ДКВ) и предоставившим отчет по форме федерального статистического наблюдения №1-Т в Управление труда и трудовых ресурсов Администрации г. Норильска.</t>
  </si>
  <si>
    <t>Социальная инфраструктура</t>
  </si>
  <si>
    <t>ежеквартальная информация</t>
  </si>
  <si>
    <t>Таймырский Долгано-Ненецкий муницип. Район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</si>
  <si>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</si>
  <si>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</si>
  <si>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</si>
  <si>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</si>
  <si>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</si>
  <si>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</si>
  <si>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>27 /4 776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</si>
  <si>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</si>
  <si>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</si>
  <si>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</si>
  <si>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</si>
  <si>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</si>
  <si>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</si>
  <si>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</si>
  <si>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</si>
  <si>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</si>
  <si>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</si>
  <si>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</si>
  <si>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</si>
  <si>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</si>
  <si>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</si>
  <si>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</si>
  <si>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</si>
  <si>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</si>
  <si>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>Училище</t>
  </si>
  <si>
    <t>Среднее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</si>
  <si>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</si>
  <si>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</si>
  <si>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</si>
  <si>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</si>
  <si>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</si>
  <si>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</si>
  <si>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</si>
  <si>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</si>
  <si>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</si>
  <si>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</si>
  <si>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</si>
  <si>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</si>
  <si>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</si>
  <si>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</si>
  <si>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</si>
  <si>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</si>
  <si>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Филиалы иногородних ВУЗов</t>
  </si>
  <si>
    <t>ед/коек</t>
  </si>
  <si>
    <t>2 / 845</t>
  </si>
  <si>
    <t>5/584</t>
  </si>
  <si>
    <r>
      <t>в т.ч.: Городская больница № 1 (ж/о Оганер)</t>
    </r>
    <r>
      <rPr>
        <b/>
        <sz val="13"/>
        <rFont val="Times New Roman Cyr"/>
        <charset val="204"/>
      </rPr>
      <t xml:space="preserve"> </t>
    </r>
  </si>
  <si>
    <t>1 / 820</t>
  </si>
  <si>
    <t xml:space="preserve">           Городская больница № 3 (пос. Снежногорск)</t>
  </si>
  <si>
    <t>1 / 25</t>
  </si>
  <si>
    <t>1 / 15</t>
  </si>
  <si>
    <t>3 / 486</t>
  </si>
  <si>
    <t>1/75</t>
  </si>
  <si>
    <t xml:space="preserve"> - Родильный дом</t>
  </si>
  <si>
    <t>1 / 181</t>
  </si>
  <si>
    <t>1 / 132</t>
  </si>
  <si>
    <t xml:space="preserve"> - Детская больница</t>
  </si>
  <si>
    <t>1 / 142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</si>
  <si>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</si>
  <si>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t>1 / 163</t>
  </si>
  <si>
    <t>1 / 150</t>
  </si>
  <si>
    <t>Поликлинические учреждения</t>
  </si>
  <si>
    <t xml:space="preserve"> - Городская поликлиника № 1 (р-н Центральный)</t>
  </si>
  <si>
    <t>17 (прочие учреждения здравоохранения)</t>
  </si>
  <si>
    <t xml:space="preserve"> - Городская поликлиника № 3 (р-н Кайеркан)</t>
  </si>
  <si>
    <t>Красноярский краевой психоневрологический диспансер №5</t>
  </si>
  <si>
    <t>ед</t>
  </si>
  <si>
    <t xml:space="preserve">Станция скорой медицинской помощи </t>
  </si>
  <si>
    <t>Стоматологическая поликлиника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</si>
  <si>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</si>
  <si>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</si>
  <si>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</si>
  <si>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</si>
  <si>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7 / 2 401</t>
  </si>
  <si>
    <t>4/906</t>
  </si>
  <si>
    <t>Культурно -  досуговые центры</t>
  </si>
  <si>
    <t>ед./мест</t>
  </si>
  <si>
    <t>4 / 1 495</t>
  </si>
  <si>
    <t>ГУ "Норильский Заполярный театр драмы им. Вл. Маяковского"</t>
  </si>
  <si>
    <t>МБУ "Централизованная библиотечная система":                       в том числе: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</si>
  <si>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</si>
  <si>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</si>
  <si>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</si>
  <si>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</si>
  <si>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</si>
  <si>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Музеи (включая 2 филиала):                                                                   в том числе: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</si>
  <si>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</si>
  <si>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</si>
  <si>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</si>
  <si>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</si>
  <si>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</si>
  <si>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</si>
  <si>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</si>
  <si>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</si>
  <si>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бассейн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</si>
  <si>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</si>
  <si>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</si>
  <si>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</si>
  <si>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</si>
  <si>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</si>
  <si>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Молодежные центры</t>
  </si>
  <si>
    <t>Норильский центр безопасности дорожного движения</t>
  </si>
  <si>
    <t>г.Дудинка</t>
  </si>
  <si>
    <t>г.Норильск</t>
  </si>
  <si>
    <t>21 / 25</t>
  </si>
  <si>
    <t>25 / 26</t>
  </si>
  <si>
    <t>29 / 32</t>
  </si>
  <si>
    <t>2011/2010</t>
  </si>
  <si>
    <t>Динамика индекса потребительских цен по Российской Федерации (декабрь к декабрю), %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</si>
  <si>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</si>
  <si>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</si>
  <si>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</si>
  <si>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</si>
  <si>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</si>
  <si>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</si>
  <si>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               </t>
    </r>
    <r>
      <rPr>
        <b/>
        <sz val="26"/>
        <rFont val="Times New Roman"/>
        <family val="1"/>
        <charset val="204"/>
      </rPr>
      <t>Средние цены на металлы</t>
    </r>
    <r>
      <rPr>
        <sz val="26"/>
        <rFont val="Times New Roman"/>
        <family val="1"/>
        <charset val="204"/>
      </rPr>
      <t xml:space="preserve"> (по данным Лондонской биржи металлов)</t>
    </r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</si>
  <si>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</si>
  <si>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</si>
  <si>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</si>
  <si>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</si>
  <si>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</si>
  <si>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</si>
  <si>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</si>
  <si>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</si>
  <si>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</si>
  <si>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</si>
  <si>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</si>
  <si>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</si>
  <si>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</si>
  <si>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</si>
  <si>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</si>
  <si>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</si>
  <si>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</si>
  <si>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</si>
  <si>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</si>
  <si>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</si>
  <si>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</si>
  <si>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</si>
  <si>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</si>
  <si>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</si>
  <si>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</si>
  <si>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</si>
  <si>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</si>
  <si>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</si>
  <si>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</si>
  <si>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22 / 25</t>
  </si>
  <si>
    <t>26,5 / 28</t>
  </si>
  <si>
    <t>29,5 / 31</t>
  </si>
  <si>
    <t>25,5 / 28</t>
  </si>
  <si>
    <t>31 / 32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</si>
  <si>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19.12.2011г. №577</t>
    </r>
  </si>
  <si>
    <r>
      <t xml:space="preserve">46,83 </t>
    </r>
    <r>
      <rPr>
        <b/>
        <vertAlign val="superscript"/>
        <sz val="13"/>
        <rFont val="Times New Roman Cyr"/>
        <charset val="204"/>
      </rPr>
      <t>2</t>
    </r>
  </si>
  <si>
    <t>2012/2011</t>
  </si>
  <si>
    <t>Средние цены в городах РФ и МО г. Норильск в февраля 2012 года, по данным Росстата</t>
  </si>
  <si>
    <t>25,5 / 27</t>
  </si>
  <si>
    <t>23 / 26</t>
  </si>
  <si>
    <t>26 / 29</t>
  </si>
  <si>
    <t>31,30 / 32,75</t>
  </si>
  <si>
    <t>31,10 / 32,10</t>
  </si>
  <si>
    <t>31,24 / 32,10</t>
  </si>
  <si>
    <t>40,55 / 42,30</t>
  </si>
  <si>
    <t>40,75 / 41,85</t>
  </si>
  <si>
    <t>40,99 / 42,14</t>
  </si>
  <si>
    <t>декабрь 2011</t>
  </si>
  <si>
    <t>29,50 / 31,08</t>
  </si>
  <si>
    <t>29,75 / 30,75</t>
  </si>
  <si>
    <t>30,06 / 31,06</t>
  </si>
  <si>
    <t>39,14 / 40,76</t>
  </si>
  <si>
    <t>39,34 / 40,52</t>
  </si>
  <si>
    <t>39,30 / 40,58</t>
  </si>
  <si>
    <t>к декабрю 2011 г., %</t>
  </si>
  <si>
    <t>на 01.01.12</t>
  </si>
  <si>
    <t>январь-декабрь 2011</t>
  </si>
  <si>
    <t>Среднесписочная  численность  работающих на территории (без внешних совместителей) в соответствии с ОКВЭД, с учетом дорасчета по малым и микропредприятиям (по данным Красноярскстата)</t>
  </si>
  <si>
    <t>на 01.01.12г</t>
  </si>
  <si>
    <t>на 01.01.12г.</t>
  </si>
  <si>
    <t>Отклонение 01.01.12г./ 01.01.11г, +, -</t>
  </si>
  <si>
    <t>4 кв. 2011</t>
  </si>
  <si>
    <t>на 01.01.2011г.</t>
  </si>
  <si>
    <t>на 01.01.2012г.</t>
  </si>
  <si>
    <t>01.01.2012г.</t>
  </si>
  <si>
    <r>
      <t xml:space="preserve"> I. Учреждение дошкольного образования</t>
    </r>
    <r>
      <rPr>
        <b/>
        <vertAlign val="superscript"/>
        <sz val="13"/>
        <rFont val="Times New Roman Cyr"/>
        <charset val="204"/>
      </rPr>
      <t>1</t>
    </r>
  </si>
  <si>
    <r>
      <t>Численность детей стоящих на очереди по устройству в ДУ/ в том числе старше 3-х лет</t>
    </r>
    <r>
      <rPr>
        <vertAlign val="superscript"/>
        <sz val="13"/>
        <rFont val="Times New Roman Cyr"/>
        <charset val="204"/>
      </rPr>
      <t>2</t>
    </r>
  </si>
  <si>
    <t>5809/717</t>
  </si>
  <si>
    <t>5204/37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</si>
  <si>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</si>
  <si>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42 / 22138</t>
  </si>
  <si>
    <t>42 / 23015</t>
  </si>
  <si>
    <r>
      <t>Больницы, всего</t>
    </r>
    <r>
      <rPr>
        <b/>
        <vertAlign val="superscript"/>
        <sz val="13"/>
        <rFont val="Times New Roman Cyr"/>
        <charset val="204"/>
      </rPr>
      <t>3</t>
    </r>
  </si>
  <si>
    <t>2 / 787</t>
  </si>
  <si>
    <t>1 / 772</t>
  </si>
  <si>
    <r>
      <t>Специализированные медицинские учреждения</t>
    </r>
    <r>
      <rPr>
        <b/>
        <vertAlign val="superscript"/>
        <sz val="13"/>
        <rFont val="Times New Roman Cyr"/>
        <charset val="204"/>
      </rPr>
      <t>3</t>
    </r>
    <r>
      <rPr>
        <b/>
        <sz val="13"/>
        <rFont val="Times New Roman Cyr"/>
        <family val="1"/>
        <charset val="204"/>
      </rPr>
      <t>:</t>
    </r>
  </si>
  <si>
    <t>3 / 424</t>
  </si>
  <si>
    <r>
      <t xml:space="preserve"> - Городская поликлинника №2 (р-н Талнах)</t>
    </r>
    <r>
      <rPr>
        <vertAlign val="superscript"/>
        <sz val="13"/>
        <rFont val="Times New Roman Cyr"/>
        <charset val="204"/>
      </rPr>
      <t>4</t>
    </r>
  </si>
  <si>
    <r>
      <t>Образовательные учреждения культуры</t>
    </r>
    <r>
      <rPr>
        <vertAlign val="superscript"/>
        <sz val="13"/>
        <rFont val="Times New Roman Cyr"/>
        <charset val="204"/>
      </rPr>
      <t>5</t>
    </r>
  </si>
  <si>
    <t>7 / 2 410</t>
  </si>
  <si>
    <r>
      <t>"Синема Арт Холл"</t>
    </r>
    <r>
      <rPr>
        <i/>
        <vertAlign val="superscript"/>
        <sz val="13"/>
        <rFont val="Times New Roman Cyr"/>
        <charset val="204"/>
      </rPr>
      <t>6</t>
    </r>
  </si>
  <si>
    <t xml:space="preserve"> - лыжные базы и горнолыжные базы</t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</si>
  <si>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Увеличение учреждений дошкольного образования связано с открытием в сентябре 2011 года после реконструкции МБДОУ №86 «Детский сад комбинированного вида «Брусничка».  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</si>
  <si>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численности связано с открытием 6 групп во втором корпусе МБДОУ №59, 14 групп в СОШ №18, №43, увеличением плановой наполняемости МБДОУ в связи с изменением нормы площади на 1 ребенка в соответствии с новыми СанПиН.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</si>
  <si>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Снижение коечного фонда круглосуточного стационара в муниципальных учреждениях здравоохранения произошло в связи с новыми установленными нормативами Красноярского края.
</t>
    </r>
  </si>
  <si>
    <r>
      <t xml:space="preserve">(4) </t>
    </r>
    <r>
      <rPr>
        <sz val="13"/>
        <rFont val="Times New Roman"/>
        <family val="1"/>
        <charset val="204"/>
      </rPr>
      <t>МБУЗ «Медико-санитарная часть № 2» переименована в МБУЗ «Городская поликлиника № 2»</t>
    </r>
  </si>
  <si>
    <r>
      <rPr>
        <b/>
        <sz val="13"/>
        <rFont val="Times New Roman"/>
        <family val="1"/>
        <charset val="204"/>
      </rPr>
      <t>(5)</t>
    </r>
    <r>
      <rPr>
        <sz val="13"/>
        <rFont val="Times New Roman"/>
        <family val="1"/>
        <charset val="204"/>
      </rPr>
      <t xml:space="preserve"> Произошло увеличение численности учащихся отделения ИЗО на платной основе. </t>
    </r>
  </si>
  <si>
    <r>
      <rPr>
        <b/>
        <sz val="13"/>
        <rFont val="Times New Roman"/>
        <family val="1"/>
        <charset val="204"/>
      </rPr>
      <t xml:space="preserve">(6) </t>
    </r>
    <r>
      <rPr>
        <sz val="13"/>
        <rFont val="Times New Roman"/>
        <family val="1"/>
        <charset val="204"/>
      </rPr>
      <t>Кинозал «Арт» выведен из состава МБУ «Кинокомплекс «Родина» в октябре 2011 года</t>
    </r>
  </si>
  <si>
    <t xml:space="preserve"> - хоз/расчетный участок</t>
  </si>
  <si>
    <t>Прочие:</t>
  </si>
  <si>
    <t>2012</t>
  </si>
  <si>
    <t>Администрация города Норильска, Аппараты управлений Администрации города Норильска</t>
  </si>
  <si>
    <t>Структурные подразделения:</t>
  </si>
  <si>
    <t xml:space="preserve"> - Управление по делам культуры и искусства </t>
  </si>
  <si>
    <t xml:space="preserve"> - Управление по спорту, туризму и молодежной политике</t>
  </si>
  <si>
    <t xml:space="preserve"> - Управление общего и дошкольного образования</t>
  </si>
  <si>
    <t xml:space="preserve">И.о. начальника Управления экономики, </t>
  </si>
  <si>
    <t>О.Н.Попсуевич</t>
  </si>
  <si>
    <t>на 01.03.11</t>
  </si>
  <si>
    <t>на 01.03.12</t>
  </si>
  <si>
    <t>Динамика курса Евро*</t>
  </si>
  <si>
    <t>28,24 / 29,82</t>
  </si>
  <si>
    <t>28,50 / 29,50</t>
  </si>
  <si>
    <t>28,65 / 29,65</t>
  </si>
  <si>
    <t>38,31 / 39,93</t>
  </si>
  <si>
    <t>38,42 / 39,59</t>
  </si>
  <si>
    <t>38,31 / 39,52</t>
  </si>
  <si>
    <t>01.03.09 г.</t>
  </si>
  <si>
    <t>01.03.10 г.</t>
  </si>
  <si>
    <t>01.03.11 г.</t>
  </si>
  <si>
    <t>01.03.12 г.</t>
  </si>
  <si>
    <t>28,5  /31</t>
  </si>
  <si>
    <t>на 01.03.11г.</t>
  </si>
  <si>
    <t>на 01.03.12г.</t>
  </si>
  <si>
    <t>Отклонение 01.03.12г./ 01.03.11г, +, -</t>
  </si>
  <si>
    <t>409*</t>
  </si>
  <si>
    <t>198*</t>
  </si>
  <si>
    <t>февраль 2011</t>
  </si>
  <si>
    <t>февраль 2012</t>
  </si>
  <si>
    <t>Отклонение                                        февраль 2012 / 2011</t>
  </si>
  <si>
    <t>на 01.03.11г</t>
  </si>
  <si>
    <t>на 01.03.12г</t>
  </si>
  <si>
    <t>Отклонение                                    01.03.12г. / 01.03.11г.</t>
  </si>
  <si>
    <t xml:space="preserve"> - Управление здравоохранения всего, в том числе:</t>
  </si>
  <si>
    <r>
      <t xml:space="preserve"> - финансируемые за счет местного бюджета</t>
    </r>
    <r>
      <rPr>
        <b/>
        <i/>
        <vertAlign val="superscript"/>
        <sz val="11"/>
        <rFont val="Times New Roman Cyr"/>
        <charset val="204"/>
      </rPr>
      <t>1</t>
    </r>
  </si>
  <si>
    <r>
      <t xml:space="preserve"> - финансируемые за счет Фонда обязательного медицинского страхования</t>
    </r>
    <r>
      <rPr>
        <b/>
        <i/>
        <vertAlign val="superscript"/>
        <sz val="11"/>
        <rFont val="Times New Roman Cyr"/>
        <charset val="204"/>
      </rPr>
      <t>1</t>
    </r>
  </si>
  <si>
    <t>Работники учреждений бюджетной сферы,   ВСЕГО:</t>
  </si>
  <si>
    <t>Отклонение                                          февраль 2012 / 2011</t>
  </si>
  <si>
    <t>Отклонение 01.03.12/ 01.03.11,          +, -</t>
  </si>
  <si>
    <t>на 01.03.2011г.</t>
  </si>
  <si>
    <t>на 01.03.2012г.</t>
  </si>
  <si>
    <t>за февраль 2012г</t>
  </si>
  <si>
    <t>за февраль 2011г</t>
  </si>
  <si>
    <t>Динамика индекса потребительских цен по Российской Федерации (февраль к февралю), %</t>
  </si>
  <si>
    <t>Динамика индекса потребительских цен по Красноярскому краю (февраль к февралю), %</t>
  </si>
  <si>
    <t>Динамика индекса потребительских цен по Красноярскому краю (январь-февраль к январю-февралю), %</t>
  </si>
  <si>
    <t>178139*</t>
  </si>
  <si>
    <t xml:space="preserve"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 Численность указана с учетом окончательных итогов ВПН-2010. </t>
  </si>
  <si>
    <t>(*) Рост в 2011 году численности постоянного населения обусловлен изменением с 01.01.2011 года методики расчета миграционных процессов.</t>
  </si>
  <si>
    <t xml:space="preserve">* По данным статистики </t>
  </si>
  <si>
    <t>Стоимость минимального набора продуктов питания*</t>
  </si>
  <si>
    <t>Итого за 2 месяца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</si>
</sst>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2" formatCode="#,##0.0_ ;\-#,##0.0\ "/>
  </numFmts>
  <fonts count="7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b/>
      <i/>
      <vertAlign val="superscript"/>
      <sz val="11"/>
      <name val="Times New Roman Cyr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</cellStyleXfs>
  <cellXfs count="952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0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0" fillId="0" borderId="0" xfId="0" applyNumberFormat="1" applyFont="1" applyFill="1"/>
    <xf numFmtId="1" fontId="30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39" fillId="0" borderId="0" xfId="0" applyFont="1" applyFill="1" applyBorder="1"/>
    <xf numFmtId="3" fontId="3" fillId="0" borderId="0" xfId="0" applyNumberFormat="1" applyFont="1" applyFill="1"/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8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9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40" xfId="0" applyNumberFormat="1" applyFont="1" applyFill="1" applyBorder="1"/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Fill="1"/>
    <xf numFmtId="0" fontId="3" fillId="2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16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/>
    </xf>
    <xf numFmtId="3" fontId="25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2" xfId="0" applyFont="1" applyFill="1" applyBorder="1"/>
    <xf numFmtId="0" fontId="8" fillId="0" borderId="4" xfId="0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0" fillId="3" borderId="0" xfId="0" applyFill="1" applyBorder="1"/>
    <xf numFmtId="0" fontId="3" fillId="0" borderId="1" xfId="0" applyFont="1" applyFill="1" applyBorder="1"/>
    <xf numFmtId="166" fontId="8" fillId="0" borderId="32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166" fontId="8" fillId="0" borderId="52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166" fontId="11" fillId="0" borderId="38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9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3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wrapText="1"/>
    </xf>
    <xf numFmtId="166" fontId="8" fillId="0" borderId="4" xfId="0" applyNumberFormat="1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8" fillId="0" borderId="4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wrapText="1"/>
    </xf>
    <xf numFmtId="166" fontId="8" fillId="0" borderId="38" xfId="0" applyNumberFormat="1" applyFont="1" applyFill="1" applyBorder="1" applyAlignment="1">
      <alignment horizontal="center" vertical="center" wrapText="1"/>
    </xf>
    <xf numFmtId="166" fontId="8" fillId="0" borderId="38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8" fillId="0" borderId="0" xfId="0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/>
    </xf>
    <xf numFmtId="4" fontId="38" fillId="0" borderId="59" xfId="0" applyNumberFormat="1" applyFont="1" applyFill="1" applyBorder="1" applyAlignment="1">
      <alignment horizontal="center"/>
    </xf>
    <xf numFmtId="4" fontId="38" fillId="0" borderId="60" xfId="0" applyNumberFormat="1" applyFont="1" applyFill="1" applyBorder="1" applyAlignment="1">
      <alignment horizontal="center"/>
    </xf>
    <xf numFmtId="167" fontId="38" fillId="0" borderId="65" xfId="0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0" borderId="0" xfId="0" applyFont="1" applyFill="1"/>
    <xf numFmtId="0" fontId="8" fillId="3" borderId="0" xfId="0" applyFont="1" applyFill="1"/>
    <xf numFmtId="0" fontId="23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6" fontId="38" fillId="0" borderId="65" xfId="0" applyNumberFormat="1" applyFont="1" applyFill="1" applyBorder="1" applyAlignment="1">
      <alignment horizontal="center"/>
    </xf>
    <xf numFmtId="166" fontId="38" fillId="0" borderId="59" xfId="0" applyNumberFormat="1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top" wrapText="1"/>
    </xf>
    <xf numFmtId="0" fontId="68" fillId="0" borderId="52" xfId="0" applyFont="1" applyFill="1" applyBorder="1" applyAlignment="1">
      <alignment horizontal="center" vertical="top" wrapText="1"/>
    </xf>
    <xf numFmtId="0" fontId="68" fillId="0" borderId="50" xfId="0" applyFont="1" applyFill="1" applyBorder="1" applyAlignment="1">
      <alignment horizontal="center" vertical="top" wrapText="1"/>
    </xf>
    <xf numFmtId="0" fontId="68" fillId="0" borderId="32" xfId="0" applyFont="1" applyFill="1" applyBorder="1" applyAlignment="1">
      <alignment horizontal="center" vertical="center" wrapText="1"/>
    </xf>
    <xf numFmtId="166" fontId="69" fillId="0" borderId="12" xfId="0" applyNumberFormat="1" applyFont="1" applyFill="1" applyBorder="1" applyAlignment="1">
      <alignment horizontal="center" vertical="center" wrapText="1"/>
    </xf>
    <xf numFmtId="166" fontId="69" fillId="0" borderId="13" xfId="0" applyNumberFormat="1" applyFont="1" applyFill="1" applyBorder="1" applyAlignment="1">
      <alignment horizontal="center" vertical="center" wrapText="1"/>
    </xf>
    <xf numFmtId="166" fontId="69" fillId="0" borderId="41" xfId="0" applyNumberFormat="1" applyFont="1" applyFill="1" applyBorder="1" applyAlignment="1">
      <alignment horizontal="center" vertical="center" wrapText="1"/>
    </xf>
    <xf numFmtId="166" fontId="69" fillId="0" borderId="14" xfId="0" applyNumberFormat="1" applyFont="1" applyFill="1" applyBorder="1" applyAlignment="1">
      <alignment horizontal="center" vertical="center" wrapText="1"/>
    </xf>
    <xf numFmtId="166" fontId="69" fillId="0" borderId="16" xfId="0" applyNumberFormat="1" applyFont="1" applyFill="1" applyBorder="1" applyAlignment="1">
      <alignment horizontal="center" vertical="center" wrapText="1"/>
    </xf>
    <xf numFmtId="166" fontId="69" fillId="0" borderId="43" xfId="0" applyNumberFormat="1" applyFont="1" applyFill="1" applyBorder="1" applyAlignment="1">
      <alignment horizontal="center" vertical="center" wrapText="1"/>
    </xf>
    <xf numFmtId="166" fontId="69" fillId="0" borderId="23" xfId="0" applyNumberFormat="1" applyFont="1" applyFill="1" applyBorder="1" applyAlignment="1">
      <alignment horizontal="center" vertical="center" wrapText="1"/>
    </xf>
    <xf numFmtId="166" fontId="69" fillId="0" borderId="49" xfId="0" applyNumberFormat="1" applyFont="1" applyFill="1" applyBorder="1" applyAlignment="1">
      <alignment horizontal="center" vertical="center" wrapText="1"/>
    </xf>
    <xf numFmtId="166" fontId="69" fillId="0" borderId="15" xfId="0" applyNumberFormat="1" applyFont="1" applyFill="1" applyBorder="1" applyAlignment="1">
      <alignment horizontal="center" vertical="center" wrapText="1"/>
    </xf>
    <xf numFmtId="166" fontId="69" fillId="0" borderId="22" xfId="0" applyNumberFormat="1" applyFont="1" applyFill="1" applyBorder="1" applyAlignment="1">
      <alignment horizontal="center" vertical="center" wrapText="1"/>
    </xf>
    <xf numFmtId="166" fontId="69" fillId="0" borderId="21" xfId="0" applyNumberFormat="1" applyFont="1" applyFill="1" applyBorder="1" applyAlignment="1">
      <alignment horizontal="center" vertical="center" wrapText="1"/>
    </xf>
    <xf numFmtId="166" fontId="69" fillId="0" borderId="48" xfId="0" applyNumberFormat="1" applyFont="1" applyFill="1" applyBorder="1" applyAlignment="1">
      <alignment horizontal="center" vertical="center" wrapText="1"/>
    </xf>
    <xf numFmtId="166" fontId="69" fillId="0" borderId="67" xfId="0" applyNumberFormat="1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68" fillId="0" borderId="27" xfId="0" applyNumberFormat="1" applyFont="1" applyFill="1" applyBorder="1" applyAlignment="1">
      <alignment horizontal="center" vertical="center" wrapText="1"/>
    </xf>
    <xf numFmtId="166" fontId="68" fillId="0" borderId="32" xfId="0" applyNumberFormat="1" applyFont="1" applyFill="1" applyBorder="1" applyAlignment="1">
      <alignment horizontal="center" vertical="center" wrapText="1"/>
    </xf>
    <xf numFmtId="14" fontId="3" fillId="0" borderId="60" xfId="0" applyNumberFormat="1" applyFont="1" applyFill="1" applyBorder="1" applyAlignment="1">
      <alignment vertical="center"/>
    </xf>
    <xf numFmtId="167" fontId="38" fillId="0" borderId="65" xfId="0" applyNumberFormat="1" applyFont="1" applyFill="1" applyBorder="1" applyAlignment="1">
      <alignment horizontal="center"/>
    </xf>
    <xf numFmtId="167" fontId="4" fillId="0" borderId="59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167" fontId="35" fillId="2" borderId="18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2" fillId="2" borderId="0" xfId="0" applyFont="1" applyFill="1" applyBorder="1" applyAlignment="1">
      <alignment horizontal="left" wrapText="1"/>
    </xf>
    <xf numFmtId="0" fontId="21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/>
    </xf>
    <xf numFmtId="167" fontId="3" fillId="2" borderId="3" xfId="0" applyNumberFormat="1" applyFont="1" applyFill="1" applyBorder="1"/>
    <xf numFmtId="167" fontId="3" fillId="2" borderId="2" xfId="0" applyNumberFormat="1" applyFont="1" applyFill="1" applyBorder="1"/>
    <xf numFmtId="0" fontId="35" fillId="2" borderId="57" xfId="0" applyFont="1" applyFill="1" applyBorder="1" applyAlignment="1">
      <alignment horizontal="center" vertical="top" wrapText="1"/>
    </xf>
    <xf numFmtId="0" fontId="35" fillId="2" borderId="11" xfId="0" applyFont="1" applyFill="1" applyBorder="1" applyAlignment="1">
      <alignment horizontal="center" wrapText="1"/>
    </xf>
    <xf numFmtId="0" fontId="35" fillId="2" borderId="60" xfId="0" applyFont="1" applyFill="1" applyBorder="1" applyAlignment="1">
      <alignment horizontal="center" wrapText="1"/>
    </xf>
    <xf numFmtId="0" fontId="35" fillId="2" borderId="58" xfId="0" applyFont="1" applyFill="1" applyBorder="1" applyAlignment="1">
      <alignment horizontal="center" wrapText="1"/>
    </xf>
    <xf numFmtId="167" fontId="35" fillId="2" borderId="60" xfId="0" applyNumberFormat="1" applyFont="1" applyFill="1" applyBorder="1" applyAlignment="1">
      <alignment horizontal="center" wrapText="1"/>
    </xf>
    <xf numFmtId="167" fontId="35" fillId="2" borderId="58" xfId="0" applyNumberFormat="1" applyFont="1" applyFill="1" applyBorder="1" applyAlignment="1">
      <alignment horizontal="center" wrapText="1"/>
    </xf>
    <xf numFmtId="0" fontId="35" fillId="2" borderId="29" xfId="0" applyFont="1" applyFill="1" applyBorder="1" applyAlignment="1">
      <alignment horizontal="center" vertical="top" wrapText="1"/>
    </xf>
    <xf numFmtId="0" fontId="35" fillId="2" borderId="17" xfId="0" applyFont="1" applyFill="1" applyBorder="1" applyAlignment="1">
      <alignment horizontal="center" wrapText="1"/>
    </xf>
    <xf numFmtId="0" fontId="35" fillId="2" borderId="59" xfId="0" applyFont="1" applyFill="1" applyBorder="1" applyAlignment="1">
      <alignment horizontal="center" wrapText="1"/>
    </xf>
    <xf numFmtId="0" fontId="35" fillId="2" borderId="18" xfId="0" applyFont="1" applyFill="1" applyBorder="1" applyAlignment="1">
      <alignment horizontal="center" wrapText="1"/>
    </xf>
    <xf numFmtId="167" fontId="35" fillId="2" borderId="59" xfId="0" applyNumberFormat="1" applyFont="1" applyFill="1" applyBorder="1" applyAlignment="1">
      <alignment horizontal="center" wrapText="1"/>
    </xf>
    <xf numFmtId="167" fontId="35" fillId="2" borderId="18" xfId="0" applyNumberFormat="1" applyFont="1" applyFill="1" applyBorder="1" applyAlignment="1">
      <alignment horizontal="center" wrapText="1"/>
    </xf>
    <xf numFmtId="2" fontId="35" fillId="2" borderId="18" xfId="0" applyNumberFormat="1" applyFont="1" applyFill="1" applyBorder="1" applyAlignment="1">
      <alignment horizontal="center" wrapText="1"/>
    </xf>
    <xf numFmtId="0" fontId="35" fillId="2" borderId="36" xfId="0" applyFont="1" applyFill="1" applyBorder="1" applyAlignment="1">
      <alignment horizontal="center" vertical="top" wrapText="1"/>
    </xf>
    <xf numFmtId="0" fontId="35" fillId="2" borderId="46" xfId="0" applyFont="1" applyFill="1" applyBorder="1" applyAlignment="1">
      <alignment horizontal="center" wrapText="1"/>
    </xf>
    <xf numFmtId="167" fontId="35" fillId="2" borderId="62" xfId="0" applyNumberFormat="1" applyFont="1" applyFill="1" applyBorder="1" applyAlignment="1">
      <alignment horizontal="center" wrapText="1"/>
    </xf>
    <xf numFmtId="2" fontId="35" fillId="2" borderId="37" xfId="0" applyNumberFormat="1" applyFont="1" applyFill="1" applyBorder="1" applyAlignment="1">
      <alignment horizontal="center" wrapText="1"/>
    </xf>
    <xf numFmtId="167" fontId="35" fillId="2" borderId="37" xfId="0" applyNumberFormat="1" applyFont="1" applyFill="1" applyBorder="1" applyAlignment="1">
      <alignment horizontal="center" wrapText="1"/>
    </xf>
    <xf numFmtId="49" fontId="35" fillId="2" borderId="12" xfId="0" applyNumberFormat="1" applyFont="1" applyFill="1" applyBorder="1" applyAlignment="1">
      <alignment horizontal="center" vertical="top" wrapText="1"/>
    </xf>
    <xf numFmtId="2" fontId="35" fillId="2" borderId="58" xfId="0" applyNumberFormat="1" applyFont="1" applyFill="1" applyBorder="1" applyAlignment="1">
      <alignment horizontal="center" wrapText="1"/>
    </xf>
    <xf numFmtId="167" fontId="35" fillId="2" borderId="11" xfId="0" applyNumberFormat="1" applyFont="1" applyFill="1" applyBorder="1" applyAlignment="1">
      <alignment horizontal="center" wrapText="1"/>
    </xf>
    <xf numFmtId="49" fontId="35" fillId="2" borderId="23" xfId="0" applyNumberFormat="1" applyFont="1" applyFill="1" applyBorder="1" applyAlignment="1">
      <alignment horizontal="center" vertical="top" wrapText="1"/>
    </xf>
    <xf numFmtId="167" fontId="35" fillId="2" borderId="46" xfId="0" applyNumberFormat="1" applyFont="1" applyFill="1" applyBorder="1" applyAlignment="1">
      <alignment horizontal="center" wrapText="1"/>
    </xf>
    <xf numFmtId="0" fontId="35" fillId="2" borderId="23" xfId="0" applyFont="1" applyFill="1" applyBorder="1" applyAlignment="1">
      <alignment horizontal="center" vertical="top" wrapText="1"/>
    </xf>
    <xf numFmtId="0" fontId="35" fillId="2" borderId="14" xfId="0" applyFont="1" applyFill="1" applyBorder="1" applyAlignment="1">
      <alignment horizontal="center" vertical="top" wrapText="1"/>
    </xf>
    <xf numFmtId="167" fontId="35" fillId="2" borderId="17" xfId="0" applyNumberFormat="1" applyFont="1" applyFill="1" applyBorder="1" applyAlignment="1">
      <alignment horizontal="center" wrapText="1"/>
    </xf>
    <xf numFmtId="49" fontId="35" fillId="2" borderId="57" xfId="0" applyNumberFormat="1" applyFont="1" applyFill="1" applyBorder="1" applyAlignment="1">
      <alignment horizontal="center" vertical="top" wrapText="1"/>
    </xf>
    <xf numFmtId="167" fontId="35" fillId="2" borderId="61" xfId="0" applyNumberFormat="1" applyFont="1" applyFill="1" applyBorder="1" applyAlignment="1">
      <alignment horizontal="center" wrapText="1"/>
    </xf>
    <xf numFmtId="167" fontId="35" fillId="2" borderId="53" xfId="0" applyNumberFormat="1" applyFont="1" applyFill="1" applyBorder="1" applyAlignment="1">
      <alignment horizontal="center" wrapText="1"/>
    </xf>
    <xf numFmtId="2" fontId="35" fillId="2" borderId="11" xfId="0" applyNumberFormat="1" applyFont="1" applyFill="1" applyBorder="1" applyAlignment="1">
      <alignment horizontal="center" wrapText="1"/>
    </xf>
    <xf numFmtId="49" fontId="35" fillId="2" borderId="29" xfId="0" applyNumberFormat="1" applyFont="1" applyFill="1" applyBorder="1" applyAlignment="1">
      <alignment horizontal="center" vertical="top" wrapText="1"/>
    </xf>
    <xf numFmtId="167" fontId="35" fillId="2" borderId="19" xfId="0" applyNumberFormat="1" applyFont="1" applyFill="1" applyBorder="1" applyAlignment="1">
      <alignment horizontal="center" wrapText="1"/>
    </xf>
    <xf numFmtId="167" fontId="35" fillId="2" borderId="20" xfId="0" applyNumberFormat="1" applyFont="1" applyFill="1" applyBorder="1" applyAlignment="1">
      <alignment horizontal="center" wrapText="1"/>
    </xf>
    <xf numFmtId="49" fontId="35" fillId="2" borderId="36" xfId="0" applyNumberFormat="1" applyFont="1" applyFill="1" applyBorder="1" applyAlignment="1">
      <alignment horizontal="center" vertical="top" wrapText="1"/>
    </xf>
    <xf numFmtId="167" fontId="35" fillId="2" borderId="63" xfId="0" applyNumberFormat="1" applyFont="1" applyFill="1" applyBorder="1" applyAlignment="1">
      <alignment horizontal="center" wrapText="1"/>
    </xf>
    <xf numFmtId="2" fontId="35" fillId="2" borderId="62" xfId="0" applyNumberFormat="1" applyFont="1" applyFill="1" applyBorder="1" applyAlignment="1">
      <alignment horizontal="center" wrapText="1"/>
    </xf>
    <xf numFmtId="167" fontId="35" fillId="2" borderId="26" xfId="0" applyNumberFormat="1" applyFont="1" applyFill="1" applyBorder="1" applyAlignment="1">
      <alignment horizontal="center" wrapText="1"/>
    </xf>
    <xf numFmtId="2" fontId="35" fillId="2" borderId="46" xfId="0" applyNumberFormat="1" applyFont="1" applyFill="1" applyBorder="1" applyAlignment="1">
      <alignment horizontal="center" wrapText="1"/>
    </xf>
    <xf numFmtId="2" fontId="35" fillId="2" borderId="59" xfId="0" applyNumberFormat="1" applyFont="1" applyFill="1" applyBorder="1" applyAlignment="1">
      <alignment horizontal="center" wrapText="1"/>
    </xf>
    <xf numFmtId="2" fontId="35" fillId="2" borderId="17" xfId="0" applyNumberFormat="1" applyFont="1" applyFill="1" applyBorder="1" applyAlignment="1">
      <alignment horizontal="center" wrapText="1"/>
    </xf>
    <xf numFmtId="49" fontId="35" fillId="2" borderId="14" xfId="0" applyNumberFormat="1" applyFont="1" applyFill="1" applyBorder="1" applyAlignment="1">
      <alignment horizontal="center" vertical="top" wrapText="1"/>
    </xf>
    <xf numFmtId="49" fontId="35" fillId="2" borderId="67" xfId="0" applyNumberFormat="1" applyFont="1" applyFill="1" applyBorder="1" applyAlignment="1">
      <alignment horizontal="center" vertical="top" wrapText="1"/>
    </xf>
    <xf numFmtId="167" fontId="35" fillId="2" borderId="44" xfId="0" applyNumberFormat="1" applyFont="1" applyFill="1" applyBorder="1" applyAlignment="1">
      <alignment horizontal="center" wrapText="1"/>
    </xf>
    <xf numFmtId="167" fontId="35" fillId="2" borderId="65" xfId="0" applyNumberFormat="1" applyFont="1" applyFill="1" applyBorder="1" applyAlignment="1">
      <alignment horizontal="center" wrapText="1"/>
    </xf>
    <xf numFmtId="167" fontId="35" fillId="2" borderId="68" xfId="0" applyNumberFormat="1" applyFont="1" applyFill="1" applyBorder="1" applyAlignment="1">
      <alignment horizontal="center" wrapText="1"/>
    </xf>
    <xf numFmtId="167" fontId="35" fillId="2" borderId="69" xfId="0" applyNumberFormat="1" applyFont="1" applyFill="1" applyBorder="1" applyAlignment="1">
      <alignment horizontal="center" wrapText="1"/>
    </xf>
    <xf numFmtId="167" fontId="35" fillId="2" borderId="11" xfId="0" applyNumberFormat="1" applyFont="1" applyFill="1" applyBorder="1" applyAlignment="1">
      <alignment horizontal="center" vertical="center" wrapText="1"/>
    </xf>
    <xf numFmtId="167" fontId="35" fillId="2" borderId="60" xfId="0" applyNumberFormat="1" applyFont="1" applyFill="1" applyBorder="1" applyAlignment="1">
      <alignment horizontal="center" vertical="center" wrapText="1"/>
    </xf>
    <xf numFmtId="167" fontId="35" fillId="2" borderId="58" xfId="0" applyNumberFormat="1" applyFont="1" applyFill="1" applyBorder="1" applyAlignment="1">
      <alignment horizontal="center" vertical="center" wrapText="1"/>
    </xf>
    <xf numFmtId="167" fontId="35" fillId="2" borderId="61" xfId="0" applyNumberFormat="1" applyFont="1" applyFill="1" applyBorder="1" applyAlignment="1">
      <alignment horizontal="center" vertical="center" wrapText="1"/>
    </xf>
    <xf numFmtId="167" fontId="35" fillId="2" borderId="53" xfId="0" applyNumberFormat="1" applyFont="1" applyFill="1" applyBorder="1" applyAlignment="1">
      <alignment horizontal="center" vertical="center" wrapText="1"/>
    </xf>
    <xf numFmtId="167" fontId="35" fillId="2" borderId="20" xfId="0" applyNumberFormat="1" applyFont="1" applyFill="1" applyBorder="1" applyAlignment="1">
      <alignment horizontal="center" vertical="center" wrapText="1"/>
    </xf>
    <xf numFmtId="167" fontId="35" fillId="2" borderId="17" xfId="0" applyNumberFormat="1" applyFont="1" applyFill="1" applyBorder="1" applyAlignment="1">
      <alignment horizontal="center" vertical="center" wrapText="1"/>
    </xf>
    <xf numFmtId="49" fontId="35" fillId="2" borderId="29" xfId="0" applyNumberFormat="1" applyFont="1" applyFill="1" applyBorder="1" applyAlignment="1">
      <alignment horizontal="center" vertical="center" wrapText="1"/>
    </xf>
    <xf numFmtId="167" fontId="35" fillId="2" borderId="59" xfId="0" applyNumberFormat="1" applyFont="1" applyFill="1" applyBorder="1" applyAlignment="1">
      <alignment horizontal="center" vertical="center" wrapText="1"/>
    </xf>
    <xf numFmtId="167" fontId="35" fillId="2" borderId="19" xfId="0" applyNumberFormat="1" applyFont="1" applyFill="1" applyBorder="1" applyAlignment="1">
      <alignment horizontal="center" vertical="center" wrapText="1"/>
    </xf>
    <xf numFmtId="49" fontId="35" fillId="2" borderId="36" xfId="0" applyNumberFormat="1" applyFont="1" applyFill="1" applyBorder="1" applyAlignment="1">
      <alignment horizontal="center" vertical="center" wrapText="1"/>
    </xf>
    <xf numFmtId="167" fontId="35" fillId="2" borderId="46" xfId="0" applyNumberFormat="1" applyFont="1" applyFill="1" applyBorder="1" applyAlignment="1">
      <alignment horizontal="center" vertical="center" wrapText="1"/>
    </xf>
    <xf numFmtId="167" fontId="35" fillId="2" borderId="62" xfId="0" applyNumberFormat="1" applyFont="1" applyFill="1" applyBorder="1" applyAlignment="1">
      <alignment horizontal="center" vertical="center" wrapText="1"/>
    </xf>
    <xf numFmtId="167" fontId="35" fillId="2" borderId="37" xfId="0" applyNumberFormat="1" applyFont="1" applyFill="1" applyBorder="1" applyAlignment="1">
      <alignment horizontal="center" vertical="center" wrapText="1"/>
    </xf>
    <xf numFmtId="167" fontId="35" fillId="2" borderId="63" xfId="0" applyNumberFormat="1" applyFont="1" applyFill="1" applyBorder="1" applyAlignment="1">
      <alignment horizontal="center" vertical="center" wrapText="1"/>
    </xf>
    <xf numFmtId="167" fontId="35" fillId="2" borderId="26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8" fillId="0" borderId="36" xfId="0" applyFont="1" applyFill="1" applyBorder="1"/>
    <xf numFmtId="0" fontId="8" fillId="0" borderId="66" xfId="0" applyFont="1" applyFill="1" applyBorder="1"/>
    <xf numFmtId="167" fontId="3" fillId="0" borderId="0" xfId="0" applyNumberFormat="1" applyFont="1" applyFill="1" applyBorder="1"/>
    <xf numFmtId="167" fontId="4" fillId="0" borderId="6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61" fillId="0" borderId="0" xfId="7" applyFont="1" applyFill="1"/>
    <xf numFmtId="167" fontId="35" fillId="0" borderId="0" xfId="0" applyNumberFormat="1" applyFont="1" applyFill="1" applyBorder="1" applyAlignment="1">
      <alignment horizontal="center" vertical="center" wrapText="1"/>
    </xf>
    <xf numFmtId="0" fontId="61" fillId="0" borderId="0" xfId="11" applyFont="1" applyFill="1"/>
    <xf numFmtId="0" fontId="61" fillId="0" borderId="0" xfId="12" applyFont="1" applyFill="1"/>
    <xf numFmtId="0" fontId="61" fillId="0" borderId="0" xfId="13" applyFont="1" applyFill="1"/>
    <xf numFmtId="0" fontId="35" fillId="0" borderId="0" xfId="0" applyFont="1" applyFill="1" applyBorder="1" applyAlignment="1">
      <alignment horizontal="left"/>
    </xf>
    <xf numFmtId="0" fontId="64" fillId="0" borderId="0" xfId="3" applyFont="1" applyFill="1" applyBorder="1" applyAlignment="1">
      <alignment horizontal="right" wrapText="1"/>
    </xf>
    <xf numFmtId="0" fontId="62" fillId="0" borderId="0" xfId="2" applyFont="1" applyFill="1" applyBorder="1" applyAlignment="1">
      <alignment horizontal="right" wrapText="1"/>
    </xf>
    <xf numFmtId="0" fontId="60" fillId="0" borderId="0" xfId="14" applyFill="1"/>
    <xf numFmtId="0" fontId="60" fillId="0" borderId="0" xfId="15" applyFill="1"/>
    <xf numFmtId="0" fontId="64" fillId="0" borderId="0" xfId="4" applyFont="1" applyFill="1" applyBorder="1" applyAlignment="1">
      <alignment horizontal="right" wrapText="1"/>
    </xf>
    <xf numFmtId="0" fontId="61" fillId="0" borderId="0" xfId="16" applyFont="1" applyFill="1"/>
    <xf numFmtId="0" fontId="61" fillId="0" borderId="0" xfId="8" applyFont="1" applyFill="1"/>
    <xf numFmtId="0" fontId="35" fillId="0" borderId="0" xfId="17" applyFont="1" applyFill="1" applyBorder="1" applyAlignment="1">
      <alignment horizontal="left" wrapText="1"/>
    </xf>
    <xf numFmtId="0" fontId="61" fillId="0" borderId="0" xfId="10" applyFont="1" applyFill="1"/>
    <xf numFmtId="0" fontId="61" fillId="0" borderId="0" xfId="9" applyFont="1" applyFill="1"/>
    <xf numFmtId="0" fontId="65" fillId="0" borderId="0" xfId="5" applyFont="1" applyFill="1" applyBorder="1" applyAlignment="1">
      <alignment horizontal="right" wrapText="1"/>
    </xf>
    <xf numFmtId="0" fontId="63" fillId="0" borderId="0" xfId="8" applyFont="1" applyFill="1"/>
    <xf numFmtId="0" fontId="5" fillId="0" borderId="0" xfId="0" applyFont="1" applyFill="1" applyBorder="1"/>
    <xf numFmtId="0" fontId="63" fillId="0" borderId="0" xfId="10" applyFont="1" applyFill="1"/>
    <xf numFmtId="0" fontId="63" fillId="0" borderId="0" xfId="9" applyFont="1" applyFill="1"/>
    <xf numFmtId="2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left"/>
    </xf>
    <xf numFmtId="167" fontId="8" fillId="0" borderId="58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35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35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167" fontId="35" fillId="0" borderId="14" xfId="0" applyNumberFormat="1" applyFont="1" applyFill="1" applyBorder="1" applyAlignment="1">
      <alignment horizontal="center" vertical="top" wrapText="1"/>
    </xf>
    <xf numFmtId="167" fontId="35" fillId="0" borderId="14" xfId="0" applyNumberFormat="1" applyFont="1" applyFill="1" applyBorder="1" applyAlignment="1">
      <alignment horizontal="center"/>
    </xf>
    <xf numFmtId="167" fontId="35" fillId="0" borderId="67" xfId="0" applyNumberFormat="1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7" xfId="0" applyNumberFormat="1" applyFont="1" applyFill="1" applyBorder="1" applyAlignment="1">
      <alignment horizontal="center"/>
    </xf>
    <xf numFmtId="167" fontId="35" fillId="0" borderId="57" xfId="0" applyNumberFormat="1" applyFont="1" applyFill="1" applyBorder="1" applyAlignment="1">
      <alignment horizontal="center" wrapText="1"/>
    </xf>
    <xf numFmtId="167" fontId="4" fillId="0" borderId="41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wrapText="1"/>
    </xf>
    <xf numFmtId="167" fontId="4" fillId="0" borderId="43" xfId="0" applyNumberFormat="1" applyFont="1" applyFill="1" applyBorder="1" applyAlignment="1">
      <alignment horizontal="center"/>
    </xf>
    <xf numFmtId="167" fontId="35" fillId="0" borderId="29" xfId="0" applyNumberFormat="1" applyFont="1" applyFill="1" applyBorder="1" applyAlignment="1">
      <alignment horizontal="center" vertical="top" wrapText="1"/>
    </xf>
    <xf numFmtId="167" fontId="35" fillId="0" borderId="29" xfId="0" applyNumberFormat="1" applyFont="1" applyFill="1" applyBorder="1" applyAlignment="1">
      <alignment horizontal="center"/>
    </xf>
    <xf numFmtId="167" fontId="35" fillId="0" borderId="66" xfId="0" applyNumberFormat="1" applyFont="1" applyFill="1" applyBorder="1" applyAlignment="1">
      <alignment horizontal="center"/>
    </xf>
    <xf numFmtId="167" fontId="4" fillId="0" borderId="45" xfId="0" applyNumberFormat="1" applyFont="1" applyFill="1" applyBorder="1" applyAlignment="1">
      <alignment horizontal="center"/>
    </xf>
    <xf numFmtId="167" fontId="35" fillId="0" borderId="13" xfId="0" applyNumberFormat="1" applyFont="1" applyFill="1" applyBorder="1" applyAlignment="1">
      <alignment horizontal="center" wrapText="1"/>
    </xf>
    <xf numFmtId="167" fontId="4" fillId="0" borderId="57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wrapText="1"/>
    </xf>
    <xf numFmtId="167" fontId="4" fillId="0" borderId="29" xfId="0" applyNumberFormat="1" applyFont="1" applyFill="1" applyBorder="1" applyAlignment="1">
      <alignment horizontal="center"/>
    </xf>
    <xf numFmtId="167" fontId="35" fillId="0" borderId="16" xfId="0" applyNumberFormat="1" applyFont="1" applyFill="1" applyBorder="1" applyAlignment="1">
      <alignment horizontal="center" vertical="top" wrapText="1"/>
    </xf>
    <xf numFmtId="167" fontId="35" fillId="0" borderId="16" xfId="0" applyNumberFormat="1" applyFont="1" applyFill="1" applyBorder="1" applyAlignment="1">
      <alignment horizontal="center"/>
    </xf>
    <xf numFmtId="167" fontId="35" fillId="0" borderId="54" xfId="0" applyNumberFormat="1" applyFont="1" applyFill="1" applyBorder="1" applyAlignment="1">
      <alignment horizontal="center"/>
    </xf>
    <xf numFmtId="167" fontId="4" fillId="0" borderId="6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justify"/>
    </xf>
    <xf numFmtId="0" fontId="38" fillId="0" borderId="0" xfId="0" applyFont="1" applyFill="1"/>
    <xf numFmtId="0" fontId="7" fillId="0" borderId="3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59" xfId="0" applyNumberFormat="1" applyFont="1" applyFill="1" applyBorder="1" applyAlignment="1">
      <alignment horizontal="center" vertical="center"/>
    </xf>
    <xf numFmtId="49" fontId="35" fillId="0" borderId="67" xfId="0" applyNumberFormat="1" applyFont="1" applyFill="1" applyBorder="1" applyAlignment="1">
      <alignment horizontal="center" vertical="center" wrapText="1"/>
    </xf>
    <xf numFmtId="167" fontId="35" fillId="0" borderId="44" xfId="0" applyNumberFormat="1" applyFont="1" applyFill="1" applyBorder="1" applyAlignment="1">
      <alignment horizontal="center" vertical="center" wrapText="1"/>
    </xf>
    <xf numFmtId="167" fontId="35" fillId="0" borderId="65" xfId="0" applyNumberFormat="1" applyFont="1" applyFill="1" applyBorder="1" applyAlignment="1">
      <alignment horizontal="center" vertical="center" wrapText="1"/>
    </xf>
    <xf numFmtId="167" fontId="35" fillId="0" borderId="6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justify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67" fontId="8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vertical="center" wrapText="1"/>
    </xf>
    <xf numFmtId="3" fontId="25" fillId="0" borderId="2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/>
    <xf numFmtId="0" fontId="20" fillId="0" borderId="0" xfId="0" applyFont="1" applyFill="1" applyAlignment="1"/>
    <xf numFmtId="0" fontId="50" fillId="0" borderId="0" xfId="0" applyFont="1" applyFill="1"/>
    <xf numFmtId="0" fontId="22" fillId="0" borderId="0" xfId="0" applyFont="1" applyFill="1" applyAlignment="1"/>
    <xf numFmtId="0" fontId="7" fillId="0" borderId="11" xfId="0" applyFont="1" applyFill="1" applyBorder="1"/>
    <xf numFmtId="3" fontId="8" fillId="0" borderId="60" xfId="0" applyNumberFormat="1" applyFont="1" applyFill="1" applyBorder="1" applyAlignment="1">
      <alignment horizontal="center" vertical="center"/>
    </xf>
    <xf numFmtId="0" fontId="7" fillId="0" borderId="57" xfId="0" applyFont="1" applyFill="1" applyBorder="1"/>
    <xf numFmtId="0" fontId="8" fillId="0" borderId="11" xfId="0" applyFont="1" applyFill="1" applyBorder="1"/>
    <xf numFmtId="0" fontId="8" fillId="0" borderId="58" xfId="0" applyFont="1" applyFill="1" applyBorder="1"/>
    <xf numFmtId="0" fontId="3" fillId="0" borderId="17" xfId="0" applyFont="1" applyFill="1" applyBorder="1"/>
    <xf numFmtId="0" fontId="3" fillId="0" borderId="59" xfId="0" applyFont="1" applyFill="1" applyBorder="1"/>
    <xf numFmtId="0" fontId="3" fillId="0" borderId="39" xfId="0" applyFont="1" applyFill="1" applyBorder="1"/>
    <xf numFmtId="0" fontId="8" fillId="0" borderId="17" xfId="0" applyFont="1" applyFill="1" applyBorder="1"/>
    <xf numFmtId="166" fontId="8" fillId="0" borderId="18" xfId="0" applyNumberFormat="1" applyFont="1" applyFill="1" applyBorder="1" applyAlignment="1">
      <alignment horizontal="center" vertical="center"/>
    </xf>
    <xf numFmtId="0" fontId="8" fillId="0" borderId="44" xfId="0" applyFont="1" applyFill="1" applyBorder="1"/>
    <xf numFmtId="166" fontId="8" fillId="0" borderId="65" xfId="0" applyNumberFormat="1" applyFont="1" applyFill="1" applyBorder="1" applyAlignment="1">
      <alignment horizontal="center" vertical="center"/>
    </xf>
    <xf numFmtId="166" fontId="8" fillId="0" borderId="68" xfId="0" applyNumberFormat="1" applyFont="1" applyFill="1" applyBorder="1" applyAlignment="1">
      <alignment horizontal="center" vertical="center"/>
    </xf>
    <xf numFmtId="0" fontId="8" fillId="0" borderId="29" xfId="0" applyFont="1" applyFill="1" applyBorder="1"/>
    <xf numFmtId="166" fontId="8" fillId="0" borderId="44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60" xfId="0" applyNumberFormat="1" applyFont="1" applyFill="1" applyBorder="1" applyAlignment="1">
      <alignment horizontal="center"/>
    </xf>
    <xf numFmtId="3" fontId="7" fillId="0" borderId="58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44" xfId="0" applyFont="1" applyFill="1" applyBorder="1"/>
    <xf numFmtId="167" fontId="4" fillId="0" borderId="6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left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vertical="center"/>
    </xf>
    <xf numFmtId="0" fontId="24" fillId="0" borderId="66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8" fillId="0" borderId="67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center" vertical="center" wrapText="1"/>
    </xf>
    <xf numFmtId="3" fontId="25" fillId="0" borderId="54" xfId="0" applyNumberFormat="1" applyFont="1" applyFill="1" applyBorder="1" applyAlignment="1">
      <alignment horizontal="center" vertical="center" wrapText="1"/>
    </xf>
    <xf numFmtId="166" fontId="25" fillId="0" borderId="67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vertical="center" wrapText="1"/>
    </xf>
    <xf numFmtId="166" fontId="8" fillId="0" borderId="67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32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4" borderId="59" xfId="0" applyNumberFormat="1" applyFont="1" applyFill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 vertical="center"/>
    </xf>
    <xf numFmtId="14" fontId="3" fillId="4" borderId="60" xfId="0" applyNumberFormat="1" applyFont="1" applyFill="1" applyBorder="1" applyAlignment="1">
      <alignment vertical="center"/>
    </xf>
    <xf numFmtId="14" fontId="3" fillId="4" borderId="58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66" fontId="25" fillId="0" borderId="14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1" fillId="3" borderId="32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3" fontId="4" fillId="0" borderId="3" xfId="0" applyNumberFormat="1" applyFont="1" applyFill="1" applyBorder="1" applyAlignment="1">
      <alignment horizontal="center"/>
    </xf>
    <xf numFmtId="3" fontId="8" fillId="0" borderId="39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3" fontId="8" fillId="0" borderId="4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4" fillId="0" borderId="38" xfId="0" applyFont="1" applyFill="1" applyBorder="1"/>
    <xf numFmtId="0" fontId="0" fillId="0" borderId="10" xfId="0" applyFill="1" applyBorder="1"/>
    <xf numFmtId="0" fontId="3" fillId="0" borderId="10" xfId="0" applyFont="1" applyFill="1" applyBorder="1"/>
    <xf numFmtId="0" fontId="8" fillId="0" borderId="1" xfId="0" applyFont="1" applyFill="1" applyBorder="1"/>
    <xf numFmtId="0" fontId="25" fillId="0" borderId="39" xfId="0" applyFont="1" applyFill="1" applyBorder="1"/>
    <xf numFmtId="0" fontId="24" fillId="0" borderId="38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center"/>
    </xf>
    <xf numFmtId="0" fontId="25" fillId="0" borderId="39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0" fontId="25" fillId="0" borderId="4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49" fontId="8" fillId="0" borderId="1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/>
    <xf numFmtId="0" fontId="7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4" fillId="0" borderId="6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23" fillId="0" borderId="0" xfId="0" applyFont="1" applyFill="1"/>
    <xf numFmtId="0" fontId="6" fillId="0" borderId="0" xfId="0" applyFont="1" applyFill="1" applyBorder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wrapText="1"/>
    </xf>
    <xf numFmtId="167" fontId="8" fillId="0" borderId="3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38" fillId="0" borderId="65" xfId="0" applyNumberFormat="1" applyFont="1" applyFill="1" applyBorder="1" applyAlignment="1">
      <alignment horizontal="center" vertical="center"/>
    </xf>
    <xf numFmtId="4" fontId="38" fillId="0" borderId="17" xfId="0" applyNumberFormat="1" applyFont="1" applyFill="1" applyBorder="1" applyAlignment="1">
      <alignment horizontal="center"/>
    </xf>
    <xf numFmtId="166" fontId="38" fillId="0" borderId="44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justify"/>
    </xf>
    <xf numFmtId="0" fontId="35" fillId="0" borderId="14" xfId="0" applyFont="1" applyFill="1" applyBorder="1" applyAlignment="1">
      <alignment horizontal="left" wrapText="1"/>
    </xf>
    <xf numFmtId="0" fontId="35" fillId="0" borderId="67" xfId="0" applyFont="1" applyFill="1" applyBorder="1" applyAlignment="1">
      <alignment horizontal="left" wrapText="1"/>
    </xf>
    <xf numFmtId="167" fontId="35" fillId="0" borderId="43" xfId="0" applyNumberFormat="1" applyFont="1" applyFill="1" applyBorder="1" applyAlignment="1">
      <alignment horizontal="center" vertical="center" wrapText="1"/>
    </xf>
    <xf numFmtId="167" fontId="35" fillId="0" borderId="45" xfId="0" applyNumberFormat="1" applyFont="1" applyFill="1" applyBorder="1" applyAlignment="1">
      <alignment horizontal="center" vertical="center" wrapText="1"/>
    </xf>
    <xf numFmtId="167" fontId="67" fillId="0" borderId="14" xfId="17" applyNumberFormat="1" applyFont="1" applyFill="1" applyBorder="1" applyAlignment="1">
      <alignment horizontal="center" wrapText="1"/>
    </xf>
    <xf numFmtId="167" fontId="67" fillId="0" borderId="67" xfId="17" applyNumberFormat="1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/>
    <xf numFmtId="0" fontId="46" fillId="0" borderId="0" xfId="0" applyFont="1" applyFill="1" applyBorder="1" applyAlignment="1"/>
    <xf numFmtId="166" fontId="38" fillId="0" borderId="1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top" wrapText="1"/>
    </xf>
    <xf numFmtId="2" fontId="6" fillId="0" borderId="0" xfId="0" applyNumberFormat="1" applyFont="1" applyFill="1" applyAlignment="1">
      <alignment horizontal="center"/>
    </xf>
    <xf numFmtId="0" fontId="21" fillId="0" borderId="9" xfId="0" applyFont="1" applyFill="1" applyBorder="1" applyAlignment="1"/>
    <xf numFmtId="0" fontId="2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/>
    </xf>
    <xf numFmtId="2" fontId="33" fillId="0" borderId="32" xfId="0" applyNumberFormat="1" applyFont="1" applyFill="1" applyBorder="1" applyAlignment="1">
      <alignment horizontal="center" vertical="center"/>
    </xf>
    <xf numFmtId="2" fontId="54" fillId="0" borderId="32" xfId="0" applyNumberFormat="1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3" fontId="8" fillId="0" borderId="5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8" fillId="0" borderId="31" xfId="0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3" fillId="0" borderId="3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3" fontId="53" fillId="0" borderId="32" xfId="0" applyNumberFormat="1" applyFont="1" applyFill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66" fillId="0" borderId="71" xfId="0" applyNumberFormat="1" applyFont="1" applyFill="1" applyBorder="1" applyAlignment="1">
      <alignment horizontal="center" vertical="center"/>
    </xf>
    <xf numFmtId="3" fontId="66" fillId="0" borderId="3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/>
    </xf>
    <xf numFmtId="3" fontId="8" fillId="0" borderId="6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2" fontId="7" fillId="0" borderId="52" xfId="0" applyNumberFormat="1" applyFont="1" applyFill="1" applyBorder="1" applyAlignment="1">
      <alignment horizontal="center" vertical="top"/>
    </xf>
    <xf numFmtId="49" fontId="7" fillId="0" borderId="52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center" vertical="center"/>
    </xf>
    <xf numFmtId="3" fontId="32" fillId="0" borderId="2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75" fillId="0" borderId="67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 wrapText="1" indent="3"/>
    </xf>
    <xf numFmtId="0" fontId="27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wrapText="1" indent="5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5"/>
    </xf>
    <xf numFmtId="49" fontId="32" fillId="0" borderId="23" xfId="0" applyNumberFormat="1" applyFont="1" applyFill="1" applyBorder="1" applyAlignment="1">
      <alignment horizontal="left" vertical="center" wrapText="1" indent="5"/>
    </xf>
    <xf numFmtId="0" fontId="32" fillId="0" borderId="23" xfId="0" applyNumberFormat="1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left" vertical="center" wrapText="1" indent="7"/>
    </xf>
    <xf numFmtId="0" fontId="3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left" vertical="center" wrapText="1"/>
    </xf>
    <xf numFmtId="0" fontId="75" fillId="0" borderId="67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166" fontId="24" fillId="0" borderId="12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6" fontId="31" fillId="0" borderId="14" xfId="0" applyNumberFormat="1" applyFont="1" applyFill="1" applyBorder="1" applyAlignment="1">
      <alignment horizontal="center" vertical="center"/>
    </xf>
    <xf numFmtId="3" fontId="75" fillId="0" borderId="2" xfId="0" applyNumberFormat="1" applyFont="1" applyFill="1" applyBorder="1" applyAlignment="1">
      <alignment horizontal="center" vertical="center"/>
    </xf>
    <xf numFmtId="166" fontId="75" fillId="0" borderId="2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167" fontId="35" fillId="0" borderId="24" xfId="0" applyNumberFormat="1" applyFont="1" applyFill="1" applyBorder="1" applyAlignment="1">
      <alignment horizontal="center" vertical="center" wrapText="1"/>
    </xf>
    <xf numFmtId="167" fontId="35" fillId="0" borderId="79" xfId="0" applyNumberFormat="1" applyFont="1" applyFill="1" applyBorder="1" applyAlignment="1">
      <alignment horizontal="center" vertical="center" wrapText="1"/>
    </xf>
    <xf numFmtId="167" fontId="35" fillId="0" borderId="30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167" fontId="35" fillId="0" borderId="11" xfId="0" applyNumberFormat="1" applyFont="1" applyFill="1" applyBorder="1" applyAlignment="1">
      <alignment horizontal="center" vertical="center" wrapText="1"/>
    </xf>
    <xf numFmtId="167" fontId="35" fillId="0" borderId="60" xfId="0" applyNumberFormat="1" applyFont="1" applyFill="1" applyBorder="1" applyAlignment="1">
      <alignment horizontal="center" vertical="center" wrapText="1"/>
    </xf>
    <xf numFmtId="167" fontId="35" fillId="0" borderId="5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wrapText="1"/>
    </xf>
    <xf numFmtId="167" fontId="76" fillId="0" borderId="14" xfId="17" applyNumberFormat="1" applyFont="1" applyFill="1" applyBorder="1" applyAlignment="1">
      <alignment horizont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5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2" fontId="53" fillId="0" borderId="55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2" fontId="53" fillId="0" borderId="71" xfId="0" applyNumberFormat="1" applyFont="1" applyFill="1" applyBorder="1" applyAlignment="1">
      <alignment horizontal="center" vertical="center" wrapText="1"/>
    </xf>
    <xf numFmtId="2" fontId="53" fillId="0" borderId="7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8" xfId="0" applyNumberFormat="1" applyFont="1" applyFill="1" applyBorder="1" applyAlignment="1">
      <alignment horizontal="center" vertical="center" wrapText="1"/>
    </xf>
    <xf numFmtId="2" fontId="12" fillId="0" borderId="31" xfId="0" applyNumberFormat="1" applyFont="1" applyFill="1" applyBorder="1" applyAlignment="1">
      <alignment horizontal="center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36" fillId="0" borderId="5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38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justify"/>
    </xf>
    <xf numFmtId="0" fontId="48" fillId="0" borderId="34" xfId="0" applyFont="1" applyFill="1" applyBorder="1" applyAlignment="1">
      <alignment horizontal="center" vertical="center" wrapText="1"/>
    </xf>
    <xf numFmtId="0" fontId="48" fillId="0" borderId="68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47" fillId="0" borderId="7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6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vertical="center" textRotation="90"/>
    </xf>
    <xf numFmtId="0" fontId="7" fillId="0" borderId="66" xfId="0" applyFont="1" applyFill="1" applyBorder="1" applyAlignment="1">
      <alignment horizontal="center" vertical="center" textRotation="90"/>
    </xf>
    <xf numFmtId="49" fontId="28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Alignment="1">
      <alignment horizontal="left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6" fillId="0" borderId="5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1" fillId="0" borderId="29" xfId="0" applyNumberFormat="1" applyFont="1" applyFill="1" applyBorder="1" applyAlignment="1">
      <alignment horizontal="left" vertical="top" wrapText="1"/>
    </xf>
    <xf numFmtId="168" fontId="51" fillId="0" borderId="19" xfId="0" applyNumberFormat="1" applyFont="1" applyFill="1" applyBorder="1" applyAlignment="1">
      <alignment horizontal="left" vertical="top" wrapText="1"/>
    </xf>
    <xf numFmtId="167" fontId="38" fillId="0" borderId="20" xfId="0" applyNumberFormat="1" applyFont="1" applyFill="1" applyBorder="1" applyAlignment="1">
      <alignment horizontal="center" vertical="center"/>
    </xf>
    <xf numFmtId="167" fontId="38" fillId="0" borderId="16" xfId="0" applyNumberFormat="1" applyFont="1" applyFill="1" applyBorder="1" applyAlignment="1">
      <alignment horizontal="center" vertical="center"/>
    </xf>
    <xf numFmtId="167" fontId="38" fillId="0" borderId="19" xfId="0" applyNumberFormat="1" applyFont="1" applyFill="1" applyBorder="1" applyAlignment="1">
      <alignment horizontal="center" vertical="center"/>
    </xf>
    <xf numFmtId="166" fontId="38" fillId="0" borderId="20" xfId="0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6" fontId="38" fillId="0" borderId="43" xfId="0" applyNumberFormat="1" applyFont="1" applyFill="1" applyBorder="1" applyAlignment="1">
      <alignment horizontal="center"/>
    </xf>
    <xf numFmtId="168" fontId="51" fillId="0" borderId="66" xfId="0" applyNumberFormat="1" applyFont="1" applyFill="1" applyBorder="1" applyAlignment="1">
      <alignment horizontal="left" vertical="top" wrapText="1"/>
    </xf>
    <xf numFmtId="168" fontId="51" fillId="0" borderId="69" xfId="0" applyNumberFormat="1" applyFont="1" applyFill="1" applyBorder="1" applyAlignment="1">
      <alignment horizontal="left" vertical="top" wrapText="1"/>
    </xf>
    <xf numFmtId="167" fontId="38" fillId="0" borderId="75" xfId="0" applyNumberFormat="1" applyFont="1" applyFill="1" applyBorder="1" applyAlignment="1">
      <alignment horizontal="center"/>
    </xf>
    <xf numFmtId="167" fontId="38" fillId="0" borderId="54" xfId="0" applyNumberFormat="1" applyFont="1" applyFill="1" applyBorder="1" applyAlignment="1">
      <alignment horizontal="center"/>
    </xf>
    <xf numFmtId="167" fontId="38" fillId="0" borderId="69" xfId="0" applyNumberFormat="1" applyFont="1" applyFill="1" applyBorder="1" applyAlignment="1">
      <alignment horizontal="center"/>
    </xf>
    <xf numFmtId="166" fontId="38" fillId="0" borderId="75" xfId="0" applyNumberFormat="1" applyFont="1" applyFill="1" applyBorder="1" applyAlignment="1">
      <alignment horizontal="center"/>
    </xf>
    <xf numFmtId="166" fontId="38" fillId="0" borderId="54" xfId="0" applyNumberFormat="1" applyFont="1" applyFill="1" applyBorder="1" applyAlignment="1">
      <alignment horizontal="center"/>
    </xf>
    <xf numFmtId="166" fontId="38" fillId="0" borderId="45" xfId="0" applyNumberFormat="1" applyFont="1" applyFill="1" applyBorder="1" applyAlignment="1">
      <alignment horizontal="center"/>
    </xf>
    <xf numFmtId="0" fontId="44" fillId="0" borderId="5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168" fontId="51" fillId="0" borderId="57" xfId="0" applyNumberFormat="1" applyFont="1" applyFill="1" applyBorder="1" applyAlignment="1">
      <alignment horizontal="left" vertical="top" wrapText="1"/>
    </xf>
    <xf numFmtId="168" fontId="51" fillId="0" borderId="61" xfId="0" applyNumberFormat="1" applyFont="1" applyFill="1" applyBorder="1" applyAlignment="1">
      <alignment horizontal="left" vertical="top" wrapText="1"/>
    </xf>
    <xf numFmtId="167" fontId="38" fillId="0" borderId="53" xfId="0" applyNumberFormat="1" applyFont="1" applyFill="1" applyBorder="1" applyAlignment="1">
      <alignment horizontal="center" vertical="center"/>
    </xf>
    <xf numFmtId="167" fontId="38" fillId="0" borderId="13" xfId="0" applyNumberFormat="1" applyFont="1" applyFill="1" applyBorder="1" applyAlignment="1">
      <alignment horizontal="center" vertical="center"/>
    </xf>
    <xf numFmtId="167" fontId="38" fillId="0" borderId="61" xfId="0" applyNumberFormat="1" applyFont="1" applyFill="1" applyBorder="1" applyAlignment="1">
      <alignment horizontal="center" vertical="center"/>
    </xf>
    <xf numFmtId="166" fontId="38" fillId="0" borderId="53" xfId="0" applyNumberFormat="1" applyFont="1" applyFill="1" applyBorder="1" applyAlignment="1">
      <alignment horizontal="center" vertical="center"/>
    </xf>
    <xf numFmtId="166" fontId="38" fillId="0" borderId="13" xfId="0" applyNumberFormat="1" applyFont="1" applyFill="1" applyBorder="1" applyAlignment="1">
      <alignment horizontal="center" vertical="center"/>
    </xf>
    <xf numFmtId="166" fontId="38" fillId="0" borderId="41" xfId="0" applyNumberFormat="1" applyFont="1" applyFill="1" applyBorder="1" applyAlignment="1">
      <alignment horizontal="center" vertical="center"/>
    </xf>
    <xf numFmtId="167" fontId="38" fillId="0" borderId="43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/>
    </xf>
    <xf numFmtId="167" fontId="38" fillId="0" borderId="45" xfId="0" applyNumberFormat="1" applyFont="1" applyFill="1" applyBorder="1" applyAlignment="1">
      <alignment horizontal="center"/>
    </xf>
    <xf numFmtId="167" fontId="38" fillId="0" borderId="41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168" fontId="51" fillId="0" borderId="36" xfId="0" applyNumberFormat="1" applyFont="1" applyFill="1" applyBorder="1" applyAlignment="1">
      <alignment vertical="center" wrapText="1"/>
    </xf>
    <xf numFmtId="168" fontId="51" fillId="0" borderId="63" xfId="0" applyNumberFormat="1" applyFont="1" applyFill="1" applyBorder="1" applyAlignment="1">
      <alignment vertical="center" wrapText="1"/>
    </xf>
    <xf numFmtId="168" fontId="51" fillId="0" borderId="4" xfId="0" applyNumberFormat="1" applyFont="1" applyFill="1" applyBorder="1" applyAlignment="1">
      <alignment vertical="center" wrapText="1"/>
    </xf>
    <xf numFmtId="168" fontId="51" fillId="0" borderId="6" xfId="0" applyNumberFormat="1" applyFont="1" applyFill="1" applyBorder="1" applyAlignment="1">
      <alignment vertical="center" wrapText="1"/>
    </xf>
    <xf numFmtId="168" fontId="51" fillId="0" borderId="31" xfId="0" applyNumberFormat="1" applyFont="1" applyFill="1" applyBorder="1" applyAlignment="1">
      <alignment vertical="center" wrapText="1"/>
    </xf>
    <xf numFmtId="168" fontId="51" fillId="0" borderId="77" xfId="0" applyNumberFormat="1" applyFont="1" applyFill="1" applyBorder="1" applyAlignment="1">
      <alignment vertical="center" wrapText="1"/>
    </xf>
    <xf numFmtId="167" fontId="38" fillId="0" borderId="62" xfId="0" applyNumberFormat="1" applyFont="1" applyFill="1" applyBorder="1" applyAlignment="1">
      <alignment horizontal="center" vertical="center"/>
    </xf>
    <xf numFmtId="167" fontId="38" fillId="0" borderId="7" xfId="0" applyNumberFormat="1" applyFont="1" applyFill="1" applyBorder="1" applyAlignment="1">
      <alignment horizontal="center" vertical="center"/>
    </xf>
    <xf numFmtId="167" fontId="38" fillId="0" borderId="79" xfId="0" applyNumberFormat="1" applyFont="1" applyFill="1" applyBorder="1" applyAlignment="1">
      <alignment horizontal="center" vertical="center"/>
    </xf>
    <xf numFmtId="172" fontId="38" fillId="0" borderId="26" xfId="1" applyNumberFormat="1" applyFont="1" applyFill="1" applyBorder="1" applyAlignment="1">
      <alignment horizontal="center" vertical="center"/>
    </xf>
    <xf numFmtId="172" fontId="38" fillId="0" borderId="8" xfId="1" applyNumberFormat="1" applyFont="1" applyFill="1" applyBorder="1" applyAlignment="1">
      <alignment horizontal="center" vertical="center"/>
    </xf>
    <xf numFmtId="172" fontId="38" fillId="0" borderId="56" xfId="1" applyNumberFormat="1" applyFont="1" applyFill="1" applyBorder="1" applyAlignment="1">
      <alignment horizontal="center" vertical="center"/>
    </xf>
    <xf numFmtId="172" fontId="38" fillId="0" borderId="18" xfId="1" applyNumberFormat="1" applyFont="1" applyFill="1" applyBorder="1" applyAlignment="1">
      <alignment horizontal="center" vertical="center"/>
    </xf>
    <xf numFmtId="172" fontId="38" fillId="0" borderId="68" xfId="1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left" vertical="center" wrapText="1"/>
    </xf>
    <xf numFmtId="0" fontId="51" fillId="0" borderId="73" xfId="0" applyFont="1" applyFill="1" applyBorder="1" applyAlignment="1">
      <alignment horizontal="left" vertical="center" wrapText="1"/>
    </xf>
    <xf numFmtId="49" fontId="51" fillId="0" borderId="51" xfId="0" applyNumberFormat="1" applyFont="1" applyFill="1" applyBorder="1" applyAlignment="1">
      <alignment horizontal="center" vertical="center"/>
    </xf>
    <xf numFmtId="49" fontId="51" fillId="0" borderId="50" xfId="0" applyNumberFormat="1" applyFont="1" applyFill="1" applyBorder="1" applyAlignment="1">
      <alignment horizontal="center" vertical="center"/>
    </xf>
    <xf numFmtId="49" fontId="51" fillId="0" borderId="73" xfId="0" applyNumberFormat="1" applyFont="1" applyFill="1" applyBorder="1" applyAlignment="1">
      <alignment horizontal="center" vertical="center"/>
    </xf>
    <xf numFmtId="49" fontId="51" fillId="0" borderId="52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1" fontId="51" fillId="0" borderId="78" xfId="0" applyNumberFormat="1" applyFont="1" applyFill="1" applyBorder="1" applyAlignment="1">
      <alignment horizontal="center" vertical="center"/>
    </xf>
    <xf numFmtId="1" fontId="51" fillId="0" borderId="70" xfId="0" applyNumberFormat="1" applyFont="1" applyFill="1" applyBorder="1" applyAlignment="1">
      <alignment horizontal="center" vertical="center"/>
    </xf>
    <xf numFmtId="1" fontId="51" fillId="0" borderId="74" xfId="0" applyNumberFormat="1" applyFont="1" applyFill="1" applyBorder="1" applyAlignment="1">
      <alignment horizontal="center" vertical="center"/>
    </xf>
    <xf numFmtId="1" fontId="51" fillId="0" borderId="25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60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49" fontId="51" fillId="0" borderId="5" xfId="0" applyNumberFormat="1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/>
    </xf>
    <xf numFmtId="167" fontId="38" fillId="0" borderId="78" xfId="0" applyNumberFormat="1" applyFont="1" applyFill="1" applyBorder="1" applyAlignment="1">
      <alignment horizontal="center" vertical="center"/>
    </xf>
    <xf numFmtId="167" fontId="38" fillId="0" borderId="72" xfId="0" applyNumberFormat="1" applyFont="1" applyFill="1" applyBorder="1" applyAlignment="1">
      <alignment horizontal="center" vertical="center"/>
    </xf>
    <xf numFmtId="167" fontId="38" fillId="0" borderId="47" xfId="0" applyNumberFormat="1" applyFont="1" applyFill="1" applyBorder="1" applyAlignment="1">
      <alignment horizontal="center" vertical="center"/>
    </xf>
    <xf numFmtId="167" fontId="38" fillId="0" borderId="30" xfId="0" applyNumberFormat="1" applyFont="1" applyFill="1" applyBorder="1" applyAlignment="1">
      <alignment horizontal="center" vertical="center"/>
    </xf>
    <xf numFmtId="167" fontId="38" fillId="0" borderId="40" xfId="0" applyNumberFormat="1" applyFont="1" applyFill="1" applyBorder="1" applyAlignment="1">
      <alignment horizontal="center" vertical="center"/>
    </xf>
    <xf numFmtId="172" fontId="38" fillId="0" borderId="37" xfId="1" applyNumberFormat="1" applyFont="1" applyFill="1" applyBorder="1" applyAlignment="1">
      <alignment horizontal="center" vertical="center"/>
    </xf>
    <xf numFmtId="172" fontId="38" fillId="0" borderId="47" xfId="1" applyNumberFormat="1" applyFont="1" applyFill="1" applyBorder="1" applyAlignment="1">
      <alignment horizontal="center" vertical="center"/>
    </xf>
    <xf numFmtId="172" fontId="38" fillId="0" borderId="30" xfId="1" applyNumberFormat="1" applyFont="1" applyFill="1" applyBorder="1" applyAlignment="1">
      <alignment horizontal="center" vertical="center"/>
    </xf>
    <xf numFmtId="49" fontId="35" fillId="0" borderId="80" xfId="0" applyNumberFormat="1" applyFont="1" applyFill="1" applyBorder="1" applyAlignment="1">
      <alignment horizontal="center" vertical="center" wrapText="1"/>
    </xf>
    <xf numFmtId="49" fontId="35" fillId="0" borderId="7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49" fontId="35" fillId="0" borderId="17" xfId="0" applyNumberFormat="1" applyFont="1" applyFill="1" applyBorder="1" applyAlignment="1">
      <alignment horizontal="center" vertical="center" wrapText="1"/>
    </xf>
    <xf numFmtId="49" fontId="35" fillId="0" borderId="59" xfId="0" applyNumberFormat="1" applyFont="1" applyFill="1" applyBorder="1" applyAlignment="1">
      <alignment horizontal="center" vertical="center" wrapText="1"/>
    </xf>
    <xf numFmtId="2" fontId="45" fillId="0" borderId="59" xfId="0" applyNumberFormat="1" applyFont="1" applyFill="1" applyBorder="1" applyAlignment="1">
      <alignment horizontal="center" vertical="center"/>
    </xf>
    <xf numFmtId="49" fontId="35" fillId="0" borderId="44" xfId="0" applyNumberFormat="1" applyFont="1" applyFill="1" applyBorder="1" applyAlignment="1">
      <alignment horizontal="center" vertical="center" wrapText="1"/>
    </xf>
    <xf numFmtId="49" fontId="35" fillId="0" borderId="65" xfId="0" applyNumberFormat="1" applyFont="1" applyFill="1" applyBorder="1" applyAlignment="1">
      <alignment horizontal="center" vertical="center" wrapText="1"/>
    </xf>
    <xf numFmtId="2" fontId="45" fillId="0" borderId="65" xfId="0" applyNumberFormat="1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/>
    </xf>
    <xf numFmtId="167" fontId="35" fillId="0" borderId="57" xfId="0" applyNumberFormat="1" applyFont="1" applyFill="1" applyBorder="1" applyAlignment="1">
      <alignment horizontal="center" vertical="center"/>
    </xf>
    <xf numFmtId="167" fontId="35" fillId="0" borderId="4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top" wrapText="1"/>
    </xf>
    <xf numFmtId="0" fontId="35" fillId="0" borderId="41" xfId="0" applyFont="1" applyFill="1" applyBorder="1" applyAlignment="1">
      <alignment horizontal="center" vertical="top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167" fontId="35" fillId="0" borderId="29" xfId="0" applyNumberFormat="1" applyFont="1" applyFill="1" applyBorder="1" applyAlignment="1">
      <alignment horizontal="center" vertical="center"/>
    </xf>
    <xf numFmtId="167" fontId="35" fillId="0" borderId="43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43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35" fillId="0" borderId="70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6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 vertical="top" wrapText="1"/>
    </xf>
    <xf numFmtId="0" fontId="35" fillId="0" borderId="59" xfId="0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horizontal="center" vertical="top" wrapText="1"/>
    </xf>
    <xf numFmtId="0" fontId="35" fillId="0" borderId="17" xfId="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 wrapText="1"/>
    </xf>
    <xf numFmtId="2" fontId="35" fillId="0" borderId="57" xfId="0" applyNumberFormat="1" applyFont="1" applyFill="1" applyBorder="1" applyAlignment="1">
      <alignment horizontal="center" vertical="center"/>
    </xf>
    <xf numFmtId="2" fontId="35" fillId="0" borderId="41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167" fontId="35" fillId="0" borderId="66" xfId="0" applyNumberFormat="1" applyFont="1" applyFill="1" applyBorder="1" applyAlignment="1">
      <alignment horizontal="center" vertical="center"/>
    </xf>
    <xf numFmtId="167" fontId="35" fillId="0" borderId="4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35" fillId="0" borderId="27" xfId="0" applyFont="1" applyFill="1" applyBorder="1" applyAlignment="1">
      <alignment horizontal="center" vertical="top" wrapText="1"/>
    </xf>
    <xf numFmtId="0" fontId="35" fillId="0" borderId="64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48" fillId="0" borderId="73" xfId="0" applyFont="1" applyFill="1" applyBorder="1" applyAlignment="1">
      <alignment horizontal="center" vertical="top" wrapText="1"/>
    </xf>
    <xf numFmtId="0" fontId="48" fillId="0" borderId="51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top" wrapText="1"/>
    </xf>
    <xf numFmtId="0" fontId="35" fillId="0" borderId="45" xfId="0" applyFont="1" applyFill="1" applyBorder="1" applyAlignment="1">
      <alignment horizontal="center" vertical="top" wrapText="1"/>
    </xf>
    <xf numFmtId="0" fontId="45" fillId="0" borderId="66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2" fontId="35" fillId="0" borderId="66" xfId="0" applyNumberFormat="1" applyFont="1" applyFill="1" applyBorder="1" applyAlignment="1">
      <alignment horizontal="center" vertical="center"/>
    </xf>
    <xf numFmtId="2" fontId="35" fillId="0" borderId="45" xfId="0" applyNumberFormat="1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 vertical="top" wrapText="1"/>
    </xf>
    <xf numFmtId="0" fontId="35" fillId="0" borderId="65" xfId="0" applyFont="1" applyFill="1" applyBorder="1" applyAlignment="1">
      <alignment horizontal="center" vertical="top" wrapText="1"/>
    </xf>
    <xf numFmtId="0" fontId="35" fillId="0" borderId="68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68" xfId="0" applyFont="1" applyFill="1" applyBorder="1" applyAlignment="1">
      <alignment horizontal="center"/>
    </xf>
    <xf numFmtId="0" fontId="35" fillId="0" borderId="66" xfId="0" applyFont="1" applyFill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left" vertical="top" wrapText="1"/>
    </xf>
    <xf numFmtId="2" fontId="35" fillId="0" borderId="7" xfId="0" applyNumberFormat="1" applyFont="1" applyFill="1" applyBorder="1" applyAlignment="1">
      <alignment horizontal="center" vertical="center" wrapText="1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32025"/>
          <c:h val="0.65427698730641171"/>
        </c:manualLayout>
      </c:layout>
      <c:lineChart>
        <c:grouping val="standard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2.7747353048557872E-2"/>
                  <c:y val="4.1969330104923333E-2"/>
                </c:manualLayout>
              </c:layout>
              <c:showVal val="1"/>
            </c:dLbl>
            <c:dLbl>
              <c:idx val="1"/>
              <c:layout>
                <c:manualLayout>
                  <c:x val="-2.6286966046002218E-2"/>
                  <c:y val="3.5512510088781278E-2"/>
                </c:manualLayout>
              </c:layout>
              <c:showVal val="1"/>
            </c:dLbl>
            <c:dLbl>
              <c:idx val="2"/>
              <c:layout>
                <c:manualLayout>
                  <c:x val="-2.62869660460022E-2"/>
                  <c:y val="3.8740920096852302E-2"/>
                </c:manualLayout>
              </c:layout>
              <c:showVal val="1"/>
            </c:dLbl>
            <c:dLbl>
              <c:idx val="3"/>
              <c:layout>
                <c:manualLayout>
                  <c:x val="-2.9207740051113842E-2"/>
                  <c:y val="3.8740920096852302E-2"/>
                </c:manualLayout>
              </c:layout>
              <c:showVal val="1"/>
            </c:dLbl>
            <c:dLbl>
              <c:idx val="4"/>
              <c:layout>
                <c:manualLayout>
                  <c:x val="-3.0668127053669256E-2"/>
                  <c:y val="3.5512510088781278E-2"/>
                </c:manualLayout>
              </c:layout>
              <c:showVal val="1"/>
            </c:dLbl>
            <c:dLbl>
              <c:idx val="5"/>
              <c:layout>
                <c:manualLayout>
                  <c:x val="-3.3588901058780575E-2"/>
                  <c:y val="-3.2284100080710594E-2"/>
                </c:manualLayout>
              </c:layout>
              <c:showVal val="1"/>
            </c:dLbl>
            <c:dLbl>
              <c:idx val="6"/>
              <c:layout>
                <c:manualLayout>
                  <c:x val="-3.3588901058780575E-2"/>
                  <c:y val="3.5512510088781341E-2"/>
                </c:manualLayout>
              </c:layout>
              <c:showVal val="1"/>
            </c:dLbl>
            <c:dLbl>
              <c:idx val="7"/>
              <c:layout>
                <c:manualLayout>
                  <c:x val="-2.9207740051113842E-2"/>
                  <c:y val="4.1969330104923333E-2"/>
                </c:manualLayout>
              </c:layout>
              <c:showVal val="1"/>
            </c:dLbl>
            <c:dLbl>
              <c:idx val="8"/>
              <c:layout>
                <c:manualLayout>
                  <c:x val="-4.3521521849195499E-3"/>
                  <c:y val="3.2284100080710422E-3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диаграмма!$AA$28:$AI$28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диаграмма!$AA$29:$AI$29</c:f>
              <c:numCache>
                <c:formatCode>#,##0</c:formatCode>
                <c:ptCount val="9"/>
                <c:pt idx="0">
                  <c:v>552</c:v>
                </c:pt>
                <c:pt idx="1">
                  <c:v>855</c:v>
                </c:pt>
                <c:pt idx="2">
                  <c:v>976</c:v>
                </c:pt>
                <c:pt idx="3">
                  <c:v>1392</c:v>
                </c:pt>
                <c:pt idx="4">
                  <c:v>1125</c:v>
                </c:pt>
                <c:pt idx="5">
                  <c:v>2202</c:v>
                </c:pt>
                <c:pt idx="6">
                  <c:v>2004</c:v>
                </c:pt>
                <c:pt idx="7">
                  <c:v>2503</c:v>
                </c:pt>
                <c:pt idx="8">
                  <c:v>2952</c:v>
                </c:pt>
              </c:numCache>
            </c:numRef>
          </c:val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3.2128514056224897E-2"/>
                  <c:y val="-4.1969330104923312E-2"/>
                </c:manualLayout>
              </c:layout>
              <c:showVal val="1"/>
            </c:dLbl>
            <c:dLbl>
              <c:idx val="1"/>
              <c:layout>
                <c:manualLayout>
                  <c:x val="-3.3588901058780603E-2"/>
                  <c:y val="-4.8426150121065374E-2"/>
                </c:manualLayout>
              </c:layout>
              <c:showVal val="1"/>
            </c:dLbl>
            <c:dLbl>
              <c:idx val="2"/>
              <c:layout>
                <c:manualLayout>
                  <c:x val="-4.8299061924207104E-2"/>
                  <c:y val="-5.1654560129136384E-2"/>
                </c:manualLayout>
              </c:layout>
              <c:showVal val="1"/>
            </c:dLbl>
            <c:dLbl>
              <c:idx val="3"/>
              <c:layout>
                <c:manualLayout>
                  <c:x val="-3.0668127053669256E-2"/>
                  <c:y val="-3.5512510088781278E-2"/>
                </c:manualLayout>
              </c:layout>
              <c:showVal val="1"/>
            </c:dLbl>
            <c:dLbl>
              <c:idx val="4"/>
              <c:layout>
                <c:manualLayout>
                  <c:x val="-3.0668127053669256E-2"/>
                  <c:y val="-4.1969330104923333E-2"/>
                </c:manualLayout>
              </c:layout>
              <c:showVal val="1"/>
            </c:dLbl>
            <c:dLbl>
              <c:idx val="5"/>
              <c:layout>
                <c:manualLayout>
                  <c:x val="-2.9207740051113842E-2"/>
                  <c:y val="3.5512510088781278E-2"/>
                </c:manualLayout>
              </c:layout>
              <c:showVal val="1"/>
            </c:dLbl>
            <c:dLbl>
              <c:idx val="6"/>
              <c:layout>
                <c:manualLayout>
                  <c:x val="-4.534924287900672E-2"/>
                  <c:y val="-4.1969330104923333E-2"/>
                </c:manualLayout>
              </c:layout>
              <c:showVal val="1"/>
            </c:dLbl>
            <c:dLbl>
              <c:idx val="7"/>
              <c:layout>
                <c:manualLayout>
                  <c:x val="-3.3588901058780575E-2"/>
                  <c:y val="-3.8740920096852302E-2"/>
                </c:manualLayout>
              </c:layout>
              <c:showVal val="1"/>
            </c:dLbl>
            <c:dLbl>
              <c:idx val="8"/>
              <c:layout>
                <c:manualLayout>
                  <c:x val="-4.3811610076670334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диаграмма!$AA$28:$AI$28</c:f>
              <c:strCache>
                <c:ptCount val="9"/>
                <c:pt idx="0">
                  <c:v>4 кв. 2009</c:v>
                </c:pt>
                <c:pt idx="1">
                  <c:v>1 кв. 2010</c:v>
                </c:pt>
                <c:pt idx="2">
                  <c:v>2 кв. 2010</c:v>
                </c:pt>
                <c:pt idx="3">
                  <c:v>3 кв. 2010</c:v>
                </c:pt>
                <c:pt idx="4">
                  <c:v>4 кв. 2010</c:v>
                </c:pt>
                <c:pt idx="5">
                  <c:v>1 кв. 2011</c:v>
                </c:pt>
                <c:pt idx="6">
                  <c:v>2 кв. 2011</c:v>
                </c:pt>
                <c:pt idx="7">
                  <c:v>3 кв. 2011</c:v>
                </c:pt>
                <c:pt idx="8">
                  <c:v>4 кв. 2011</c:v>
                </c:pt>
              </c:strCache>
            </c:strRef>
          </c:cat>
          <c:val>
            <c:numRef>
              <c:f>диаграмма!$AA$30:$AI$30</c:f>
              <c:numCache>
                <c:formatCode>#,##0</c:formatCode>
                <c:ptCount val="9"/>
                <c:pt idx="0">
                  <c:v>1580</c:v>
                </c:pt>
                <c:pt idx="1">
                  <c:v>1256</c:v>
                </c:pt>
                <c:pt idx="2">
                  <c:v>1748</c:v>
                </c:pt>
                <c:pt idx="3">
                  <c:v>2311</c:v>
                </c:pt>
                <c:pt idx="4">
                  <c:v>1681</c:v>
                </c:pt>
                <c:pt idx="5">
                  <c:v>1486</c:v>
                </c:pt>
                <c:pt idx="6">
                  <c:v>2039</c:v>
                </c:pt>
                <c:pt idx="7">
                  <c:v>2667</c:v>
                </c:pt>
                <c:pt idx="8">
                  <c:v>2687</c:v>
                </c:pt>
              </c:numCache>
            </c:numRef>
          </c:val>
        </c:ser>
        <c:marker val="1"/>
        <c:axId val="60758656"/>
        <c:axId val="60785024"/>
      </c:lineChart>
      <c:catAx>
        <c:axId val="60758656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0785024"/>
        <c:crosses val="autoZero"/>
        <c:auto val="1"/>
        <c:lblAlgn val="ctr"/>
        <c:lblOffset val="100"/>
      </c:catAx>
      <c:valAx>
        <c:axId val="60785024"/>
        <c:scaling>
          <c:orientation val="minMax"/>
        </c:scaling>
        <c:axPos val="l"/>
        <c:majorGridlines/>
        <c:numFmt formatCode="#,##0" sourceLinked="1"/>
        <c:tickLblPos val="nextTo"/>
        <c:crossAx val="60758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076067688878606"/>
          <c:y val="0.90339958967117451"/>
          <c:w val="0.25847853047062136"/>
          <c:h val="8.1005868418494581E-2"/>
        </c:manualLayout>
      </c:layout>
      <c:txPr>
        <a:bodyPr/>
        <a:lstStyle/>
        <a:p>
          <a:pPr>
            <a:defRPr sz="11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644" l="0.70000000000000062" r="0.70000000000000062" t="0.750000000000006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3403136"/>
        <c:axId val="63404672"/>
        <c:axId val="0"/>
      </c:bar3DChart>
      <c:catAx>
        <c:axId val="634031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04672"/>
        <c:crosses val="autoZero"/>
        <c:auto val="1"/>
        <c:lblAlgn val="ctr"/>
        <c:lblOffset val="100"/>
        <c:tickLblSkip val="1"/>
        <c:tickMarkSkip val="1"/>
      </c:catAx>
      <c:valAx>
        <c:axId val="63404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3403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557824"/>
        <c:axId val="64559360"/>
        <c:axId val="0"/>
      </c:bar3DChart>
      <c:catAx>
        <c:axId val="645578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559360"/>
        <c:crosses val="autoZero"/>
        <c:auto val="1"/>
        <c:lblAlgn val="ctr"/>
        <c:lblOffset val="100"/>
        <c:tickLblSkip val="1"/>
        <c:tickMarkSkip val="1"/>
      </c:catAx>
      <c:valAx>
        <c:axId val="64559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55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53275044989173"/>
          <c:y val="0.16464895065207241"/>
          <c:w val="0.88353500283850561"/>
          <c:h val="0.6416464891041469"/>
        </c:manualLayout>
      </c:layout>
      <c:lineChart>
        <c:grouping val="standard"/>
        <c:ser>
          <c:idx val="0"/>
          <c:order val="0"/>
          <c:tx>
            <c:strRef>
              <c:f>диаграмма!$B$102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2167121401E-2"/>
                  <c:y val="-2.33299904813706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664471116031547E-2"/>
                  <c:y val="-3.54798409029103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2442732435035655E-2"/>
                  <c:y val="-3.58605860756051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871736973064024E-2"/>
                  <c:y val="-2.99510470492251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503514984234151E-2"/>
                  <c:y val="-3.23696287734566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95219758672942E-2"/>
                  <c:y val="-3.604755915148218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810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06044961428341E-2"/>
                  <c:y val="-2.190593554528149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662082546677641E-2"/>
                  <c:y val="-3.4069723959749797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895685613975007E-2"/>
                  <c:y val="-3.50871974435684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диаграмма!$B$103:$B$114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1"/>
          <c:order val="1"/>
          <c:tx>
            <c:strRef>
              <c:f>диаграмма!$C$102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63080590685009E-2"/>
                  <c:y val="-3.8783485178134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401339317212209E-2"/>
                  <c:y val="-3.430259042697851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553418228753452E-2"/>
                  <c:y val="-4.007750883872722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67198303463912E-2"/>
                  <c:y val="-4.025700299156921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6797606150226742E-2"/>
                  <c:y val="-3.920485450095186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838840407976951E-2"/>
                  <c:y val="-3.075537122654358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951763667522792E-2"/>
                  <c:y val="-3.749881017133541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301397237744022E-2"/>
                  <c:y val="-3.644683165624151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972420996200337E-2"/>
                  <c:y val="-2.977580228447133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7208031965331808E-2"/>
                  <c:y val="-3.1740889311939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175999360391E-2"/>
                  <c:y val="-3.945624830024480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002474189712938E-2"/>
                  <c:y val="-3.971329509737208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диаграмма!$C$103:$C$114</c:f>
              <c:numCache>
                <c:formatCode>0.0</c:formatCode>
                <c:ptCount val="12"/>
                <c:pt idx="0">
                  <c:v>9554.92</c:v>
                </c:pt>
                <c:pt idx="1">
                  <c:v>9867.18</c:v>
                </c:pt>
                <c:pt idx="2">
                  <c:v>9530.11</c:v>
                </c:pt>
                <c:pt idx="3">
                  <c:v>9482.91</c:v>
                </c:pt>
                <c:pt idx="4">
                  <c:v>8926.49</c:v>
                </c:pt>
                <c:pt idx="5">
                  <c:v>9045.1200000000008</c:v>
                </c:pt>
                <c:pt idx="6">
                  <c:v>9618.7999999999993</c:v>
                </c:pt>
                <c:pt idx="7">
                  <c:v>9040.82</c:v>
                </c:pt>
                <c:pt idx="8">
                  <c:v>8314.33</c:v>
                </c:pt>
                <c:pt idx="9">
                  <c:v>7347.1049999999996</c:v>
                </c:pt>
                <c:pt idx="10">
                  <c:v>7551.3613636363634</c:v>
                </c:pt>
                <c:pt idx="11">
                  <c:v>7567.2</c:v>
                </c:pt>
              </c:numCache>
            </c:numRef>
          </c:val>
        </c:ser>
        <c:ser>
          <c:idx val="2"/>
          <c:order val="2"/>
          <c:tx>
            <c:strRef>
              <c:f>диаграмма!$D$102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873370024790106E-2"/>
                  <c:y val="-3.70879793309764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9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400612710489296E-2"/>
                  <c:y val="-2.92100687591770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46272974982151E-2"/>
                  <c:y val="-2.71448296451094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7212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80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461095874744182E-2"/>
                  <c:y val="-4.753766381178413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34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4829335041E-2"/>
                  <c:y val="-3.021935499234023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диаграмма!$D$103:$D$114</c:f>
              <c:numCache>
                <c:formatCode>0.0</c:formatCode>
                <c:ptCount val="12"/>
                <c:pt idx="0">
                  <c:v>8043</c:v>
                </c:pt>
                <c:pt idx="1">
                  <c:v>8222.0300000000007</c:v>
                </c:pt>
              </c:numCache>
            </c:numRef>
          </c:val>
        </c:ser>
        <c:dLbls>
          <c:showVal val="1"/>
        </c:dLbls>
        <c:marker val="1"/>
        <c:axId val="63464960"/>
        <c:axId val="63466112"/>
      </c:lineChart>
      <c:catAx>
        <c:axId val="6346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66112"/>
        <c:crosses val="autoZero"/>
        <c:auto val="1"/>
        <c:lblAlgn val="ctr"/>
        <c:lblOffset val="100"/>
        <c:tickLblSkip val="1"/>
        <c:tickMarkSkip val="1"/>
      </c:catAx>
      <c:valAx>
        <c:axId val="63466112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4649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2066"/>
          <c:y val="0.9128326944743419"/>
          <c:w val="0.28514088927952064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2400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1143"/>
          <c:w val="0.87087172218288667"/>
          <c:h val="0.65639810426543022"/>
        </c:manualLayout>
      </c:layout>
      <c:lineChart>
        <c:grouping val="standard"/>
        <c:ser>
          <c:idx val="1"/>
          <c:order val="0"/>
          <c:tx>
            <c:strRef>
              <c:f>диаграмма!$E$102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30156308179856E-2"/>
                  <c:y val="2.525219462777824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60501402510412E-2"/>
                  <c:y val="2.911144300809587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863479116210752E-2"/>
                  <c:y val="3.55586067272115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343754034483879E-2"/>
                  <c:y val="3.60393955452074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023975974943771E-2"/>
                  <c:y val="2.694336612479025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02834893326456E-2"/>
                  <c:y val="3.688793967387921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843769160927892E-2"/>
                  <c:y val="2.3444100628223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8900990342734E-2"/>
                  <c:y val="3.04106097842574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747705373727255E-2"/>
                  <c:y val="-3.473385740575625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26128937245E-2"/>
                  <c:y val="-2.887322355853539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676911608504351E-2"/>
                  <c:y val="-3.1159788183724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9267550489660848E-2"/>
                  <c:y val="-3.249646318813203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диаграмма!$E$103:$E$114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2"/>
          <c:order val="1"/>
          <c:tx>
            <c:strRef>
              <c:f>диаграмма!$F$102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4313879542E-2"/>
                  <c:y val="-4.04620088959105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997941988528152E-2"/>
                  <c:y val="-3.058834139708242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36210672434011E-2"/>
                  <c:y val="-3.81684469631296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29149545387986E-2"/>
                  <c:y val="-3.2983286542078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019279300356432E-2"/>
                  <c:y val="-3.424715578883396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770888833506524E-2"/>
                  <c:y val="-2.949535526725768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Val val="1"/>
            </c:dLbl>
            <c:dLbl>
              <c:idx val="8"/>
              <c:layout>
                <c:manualLayout>
                  <c:x val="-3.7186840952390658E-2"/>
                  <c:y val="2.81498574492948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47345158512E-2"/>
                  <c:y val="2.619278826380471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42417123113E-2"/>
                  <c:y val="2.541375468528055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1.4760509828205809E-2"/>
                  <c:y val="2.683148045203259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диаграмма!$F$103:$F$114</c:f>
              <c:numCache>
                <c:formatCode>0.0</c:formatCode>
                <c:ptCount val="12"/>
                <c:pt idx="0">
                  <c:v>25642.38</c:v>
                </c:pt>
                <c:pt idx="1">
                  <c:v>28249.5</c:v>
                </c:pt>
                <c:pt idx="2">
                  <c:v>26807.39</c:v>
                </c:pt>
                <c:pt idx="3">
                  <c:v>26325.14</c:v>
                </c:pt>
                <c:pt idx="4">
                  <c:v>24206.5</c:v>
                </c:pt>
                <c:pt idx="5">
                  <c:v>22349.21</c:v>
                </c:pt>
                <c:pt idx="6">
                  <c:v>23726.31</c:v>
                </c:pt>
                <c:pt idx="7">
                  <c:v>22079.55</c:v>
                </c:pt>
                <c:pt idx="8">
                  <c:v>20388.3</c:v>
                </c:pt>
                <c:pt idx="9">
                  <c:v>18882.859285714287</c:v>
                </c:pt>
                <c:pt idx="10">
                  <c:v>17879.439999999999</c:v>
                </c:pt>
                <c:pt idx="11">
                  <c:v>18148.900000000001</c:v>
                </c:pt>
              </c:numCache>
            </c:numRef>
          </c:val>
        </c:ser>
        <c:ser>
          <c:idx val="3"/>
          <c:order val="2"/>
          <c:tx>
            <c:strRef>
              <c:f>диаграмма!$G$102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2283344913398E-2"/>
                  <c:y val="-2.91251266318303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576707643660706E-2"/>
                  <c:y val="-4.50445658157616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5108313001024838E-2"/>
                  <c:y val="-3.624670602886539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60177101953E-2"/>
                  <c:y val="-4.193086420238469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4580861337996922E-2"/>
                  <c:y val="-3.53868983773909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879484507581397E-2"/>
                  <c:y val="-2.08374083069504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63317472898762E-2"/>
                  <c:y val="-3.627397281817244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387698380325495E-2"/>
                  <c:y val="-2.87629770900374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диаграмма!$G$103:$G$114</c:f>
              <c:numCache>
                <c:formatCode>0.0</c:formatCode>
                <c:ptCount val="12"/>
                <c:pt idx="0">
                  <c:v>19818.21</c:v>
                </c:pt>
                <c:pt idx="1">
                  <c:v>20461.55</c:v>
                </c:pt>
              </c:numCache>
            </c:numRef>
          </c:val>
        </c:ser>
        <c:dLbls>
          <c:showVal val="1"/>
        </c:dLbls>
        <c:marker val="1"/>
        <c:axId val="63554688"/>
        <c:axId val="63556224"/>
      </c:lineChart>
      <c:catAx>
        <c:axId val="63554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556224"/>
        <c:crosses val="autoZero"/>
        <c:auto val="1"/>
        <c:lblAlgn val="ctr"/>
        <c:lblOffset val="100"/>
        <c:tickLblSkip val="1"/>
        <c:tickMarkSkip val="1"/>
      </c:catAx>
      <c:valAx>
        <c:axId val="63556224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5546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6695"/>
          <c:y val="0.9344093454470882"/>
          <c:w val="0.31331349188617635"/>
          <c:h val="5.687203791469413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4222336"/>
        <c:axId val="64223872"/>
        <c:axId val="0"/>
      </c:bar3DChart>
      <c:catAx>
        <c:axId val="64222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23872"/>
        <c:crosses val="autoZero"/>
        <c:auto val="1"/>
        <c:lblAlgn val="ctr"/>
        <c:lblOffset val="100"/>
        <c:tickLblSkip val="1"/>
        <c:tickMarkSkip val="1"/>
      </c:catAx>
      <c:valAx>
        <c:axId val="6422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222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4476288"/>
        <c:axId val="64477824"/>
        <c:axId val="0"/>
      </c:bar3DChart>
      <c:catAx>
        <c:axId val="644762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477824"/>
        <c:crosses val="autoZero"/>
        <c:auto val="1"/>
        <c:lblAlgn val="ctr"/>
        <c:lblOffset val="100"/>
        <c:tickLblSkip val="1"/>
        <c:tickMarkSkip val="1"/>
      </c:catAx>
      <c:valAx>
        <c:axId val="6447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4476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5992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525228783388689E-2"/>
                  <c:y val="-4.03446741052044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17340448079853E-2"/>
                  <c:y val="-3.75779119885963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1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670632267786E-2"/>
                  <c:y val="-3.96498586728565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1014173614652E-2"/>
                  <c:y val="-3.457583107479823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462541832742434E-2"/>
                  <c:y val="-4.04710288866051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193818120535151E-2"/>
                  <c:y val="-4.53415301808585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213920217829375E-2"/>
                  <c:y val="-4.11734527789084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597956487457416E-2"/>
                  <c:y val="-3.904308399141984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967618161760805E-2"/>
                  <c:y val="-3.847489507118529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диаграмма!$K$103:$K$114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1"/>
          <c:order val="1"/>
          <c:tx>
            <c:strRef>
              <c:f>диаграмма!$L$102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74692614810562E-2"/>
                  <c:y val="-3.63746883928052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910699446363212E-2"/>
                  <c:y val="-3.75890529478162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9243920949685222E-2"/>
                  <c:y val="-4.33831669345025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0944759182389082E-2"/>
                  <c:y val="-4.08166703531475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766525569868603E-2"/>
                  <c:y val="-4.198701453270198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653278100200052E-2"/>
                  <c:y val="-3.81115911083189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83402643396E-2"/>
                  <c:y val="-3.663364776199901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930333558560297E-2"/>
                  <c:y val="-3.892841363066470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2583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221814640749212E-2"/>
                  <c:y val="-4.14604004115090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061924432607E-2"/>
                  <c:y val="4.2411457905924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245864285212E-2"/>
                  <c:y val="3.967186886058448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диаграмма!$L$103:$L$114</c:f>
              <c:numCache>
                <c:formatCode>0.0</c:formatCode>
                <c:ptCount val="12"/>
                <c:pt idx="0">
                  <c:v>793.35</c:v>
                </c:pt>
                <c:pt idx="1">
                  <c:v>821.35</c:v>
                </c:pt>
                <c:pt idx="2">
                  <c:v>762</c:v>
                </c:pt>
                <c:pt idx="3">
                  <c:v>771.31</c:v>
                </c:pt>
                <c:pt idx="4">
                  <c:v>736.15</c:v>
                </c:pt>
                <c:pt idx="5">
                  <c:v>770.57</c:v>
                </c:pt>
                <c:pt idx="6">
                  <c:v>788.74</c:v>
                </c:pt>
                <c:pt idx="7">
                  <c:v>763.7</c:v>
                </c:pt>
                <c:pt idx="8">
                  <c:v>708.17</c:v>
                </c:pt>
                <c:pt idx="9">
                  <c:v>616.21904761904761</c:v>
                </c:pt>
                <c:pt idx="10">
                  <c:v>628.23</c:v>
                </c:pt>
                <c:pt idx="11">
                  <c:v>643.20000000000005</c:v>
                </c:pt>
              </c:numCache>
            </c:numRef>
          </c:val>
        </c:ser>
        <c:ser>
          <c:idx val="2"/>
          <c:order val="2"/>
          <c:tx>
            <c:strRef>
              <c:f>диаграмма!$M$102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6262497816E-2"/>
                  <c:y val="-3.832055202637744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73646843808685E-2"/>
                  <c:y val="-3.61121965243467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4292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504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054894733902938E-2"/>
                  <c:y val="-4.78135711003331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352655386161883E-2"/>
                  <c:y val="-1.29876139542422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2250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диаграмма!$M$103:$M$114</c:f>
              <c:numCache>
                <c:formatCode>0.0</c:formatCode>
                <c:ptCount val="12"/>
                <c:pt idx="0">
                  <c:v>659.14</c:v>
                </c:pt>
                <c:pt idx="1">
                  <c:v>703.05</c:v>
                </c:pt>
              </c:numCache>
            </c:numRef>
          </c:val>
        </c:ser>
        <c:dLbls>
          <c:showVal val="1"/>
        </c:dLbls>
        <c:marker val="1"/>
        <c:axId val="65160704"/>
        <c:axId val="65162240"/>
      </c:lineChart>
      <c:catAx>
        <c:axId val="6516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62240"/>
        <c:crosses val="autoZero"/>
        <c:auto val="1"/>
        <c:lblAlgn val="ctr"/>
        <c:lblOffset val="100"/>
        <c:tickLblSkip val="1"/>
        <c:tickMarkSkip val="1"/>
      </c:catAx>
      <c:valAx>
        <c:axId val="65162240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276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60704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435"/>
        </c:manualLayout>
      </c:layout>
      <c:lineChart>
        <c:grouping val="standard"/>
        <c:ser>
          <c:idx val="0"/>
          <c:order val="0"/>
          <c:tx>
            <c:strRef>
              <c:f>диаграмма!$H$102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10983878396E-2"/>
                  <c:y val="3.80897562881603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168074605926297E-2"/>
                  <c:y val="4.159528688632207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415822537075239E-2"/>
                  <c:y val="3.90589632872476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62033092479E-2"/>
                  <c:y val="4.4225091301347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919099647653586E-2"/>
                  <c:y val="-3.86968564187184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80016380016E-2"/>
                  <c:y val="-3.79046327621900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476809020032581E-2"/>
                  <c:y val="-3.8235491829881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93269321187294E-2"/>
                  <c:y val="-3.4303258069022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221536289271422E-2"/>
                  <c:y val="-4.543088879249039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диаграмма!$H$103:$H$114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1"/>
          <c:order val="1"/>
          <c:tx>
            <c:strRef>
              <c:f>диаграмма!$I$102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38027143401653E-2"/>
                  <c:y val="-4.37022814570828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42786904318766E-2"/>
                  <c:y val="-4.4943002960926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578209202993455E-2"/>
                  <c:y val="-4.072297432848752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7193257629658987E-2"/>
                  <c:y val="-4.20716360679981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5217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10010053814076E-2"/>
                  <c:y val="-3.73931141400762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8790518248291597E-2"/>
                  <c:y val="-3.93036939627148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257201394304286E-2"/>
                  <c:y val="4.08203939428635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761123809602425E-2"/>
                  <c:y val="-3.533994981445644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диаграмма!$I$103:$I$114</c:f>
              <c:numCache>
                <c:formatCode>0.0</c:formatCode>
                <c:ptCount val="12"/>
                <c:pt idx="0">
                  <c:v>1786.95</c:v>
                </c:pt>
                <c:pt idx="1">
                  <c:v>1825.9</c:v>
                </c:pt>
                <c:pt idx="2">
                  <c:v>1770.17</c:v>
                </c:pt>
                <c:pt idx="3">
                  <c:v>1794</c:v>
                </c:pt>
                <c:pt idx="4">
                  <c:v>1784.15</c:v>
                </c:pt>
                <c:pt idx="5">
                  <c:v>1768.5</c:v>
                </c:pt>
                <c:pt idx="6">
                  <c:v>1759.76</c:v>
                </c:pt>
                <c:pt idx="7">
                  <c:v>1804.36</c:v>
                </c:pt>
                <c:pt idx="8">
                  <c:v>1743.44</c:v>
                </c:pt>
                <c:pt idx="9">
                  <c:v>1535.1904761904761</c:v>
                </c:pt>
                <c:pt idx="10">
                  <c:v>1594.93</c:v>
                </c:pt>
                <c:pt idx="11">
                  <c:v>1462.2</c:v>
                </c:pt>
              </c:numCache>
            </c:numRef>
          </c:val>
        </c:ser>
        <c:ser>
          <c:idx val="2"/>
          <c:order val="2"/>
          <c:tx>
            <c:strRef>
              <c:f>диаграмма!$J$102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0081283854096E-2"/>
                  <c:y val="5.10037633906017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95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212378161857646E-2"/>
                  <c:y val="-3.07764170092608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9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9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612E-2"/>
                  <c:y val="-3.058736208604579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92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1252967716257101E-2"/>
                  <c:y val="-2.159714771271542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диаграмма!$J$103:$J$114</c:f>
              <c:numCache>
                <c:formatCode>0.0</c:formatCode>
                <c:ptCount val="12"/>
                <c:pt idx="0">
                  <c:v>1506.24</c:v>
                </c:pt>
                <c:pt idx="1">
                  <c:v>1657.86</c:v>
                </c:pt>
              </c:numCache>
            </c:numRef>
          </c:val>
        </c:ser>
        <c:dLbls>
          <c:showVal val="1"/>
        </c:dLbls>
        <c:marker val="1"/>
        <c:axId val="65296256"/>
        <c:axId val="65297792"/>
      </c:lineChart>
      <c:catAx>
        <c:axId val="65296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97792"/>
        <c:crosses val="autoZero"/>
        <c:auto val="1"/>
        <c:lblAlgn val="ctr"/>
        <c:lblOffset val="100"/>
        <c:tickLblSkip val="1"/>
        <c:tickMarkSkip val="1"/>
      </c:catAx>
      <c:valAx>
        <c:axId val="65297792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9625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290320631338978E-2"/>
                  <c:y val="-4.416850234859523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43915780059E-2"/>
                  <c:y val="-4.38542301072807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1328480104814337E-2"/>
                  <c:y val="-4.413646347320673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20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Val val="1"/>
            </c:dLbl>
            <c:dLbl>
              <c:idx val="9"/>
              <c:layout>
                <c:manualLayout>
                  <c:x val="-2.8465288643404876E-2"/>
                  <c:y val="-4.018985655030434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889162955723483E-2"/>
                  <c:y val="-4.384374465715345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904829601724681E-2"/>
                  <c:y val="4.502394032147809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диаграмма!$Q$103:$Q$114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1"/>
          <c:order val="1"/>
          <c:tx>
            <c:strRef>
              <c:f>диаграмма!$R$102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832315411660586E-2"/>
                  <c:y val="4.550015451475810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8647245546252375E-2"/>
                  <c:y val="4.090723609651172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07486754410329E-2"/>
                  <c:y val="-4.338325863906429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102381979239009E-2"/>
                  <c:y val="-4.08166534579126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038960039086044E-2"/>
                  <c:y val="-4.042548791566433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401106199493496E-2"/>
                  <c:y val="-4.254354884137232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29951135731124E-2"/>
                  <c:y val="-4.195519858423122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47782106737E-2"/>
                  <c:y val="-4.272791800611012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679130751813269E-2"/>
                  <c:y val="-4.386296798238713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диаграмма!$R$103:$R$114</c:f>
              <c:numCache>
                <c:formatCode>0.0</c:formatCode>
                <c:ptCount val="12"/>
                <c:pt idx="0">
                  <c:v>28.4</c:v>
                </c:pt>
                <c:pt idx="1">
                  <c:v>30.78</c:v>
                </c:pt>
                <c:pt idx="2">
                  <c:v>35.81</c:v>
                </c:pt>
                <c:pt idx="3">
                  <c:v>41.97</c:v>
                </c:pt>
                <c:pt idx="4">
                  <c:v>36.75</c:v>
                </c:pt>
                <c:pt idx="5">
                  <c:v>35.799999999999997</c:v>
                </c:pt>
                <c:pt idx="6">
                  <c:v>37.92</c:v>
                </c:pt>
                <c:pt idx="7">
                  <c:v>40.299999999999997</c:v>
                </c:pt>
                <c:pt idx="8">
                  <c:v>37.93</c:v>
                </c:pt>
                <c:pt idx="9">
                  <c:v>31.974761904761902</c:v>
                </c:pt>
                <c:pt idx="10">
                  <c:v>33.08</c:v>
                </c:pt>
                <c:pt idx="1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диаграмма!$S$102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469947903926153E-2"/>
                  <c:y val="-4.75462736020928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5443975961993701E-2"/>
                  <c:y val="-4.1566945667018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28774523652E-2"/>
                  <c:y val="-2.825742648005783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2754502102030323E-2"/>
                  <c:y val="-1.807566094121190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99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диаграмма!$S$103:$S$114</c:f>
              <c:numCache>
                <c:formatCode>0.0</c:formatCode>
                <c:ptCount val="12"/>
                <c:pt idx="0">
                  <c:v>30.77</c:v>
                </c:pt>
                <c:pt idx="1">
                  <c:v>34.14</c:v>
                </c:pt>
              </c:numCache>
            </c:numRef>
          </c:val>
        </c:ser>
        <c:dLbls>
          <c:showVal val="1"/>
        </c:dLbls>
        <c:marker val="1"/>
        <c:axId val="65272064"/>
        <c:axId val="65376256"/>
      </c:lineChart>
      <c:catAx>
        <c:axId val="65272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76256"/>
        <c:crosses val="autoZero"/>
        <c:auto val="1"/>
        <c:lblAlgn val="ctr"/>
        <c:lblOffset val="100"/>
        <c:tickLblSkip val="1"/>
        <c:tickMarkSkip val="1"/>
      </c:catAx>
      <c:valAx>
        <c:axId val="65376256"/>
        <c:scaling>
          <c:orientation val="minMax"/>
          <c:max val="45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459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27206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716"/>
          <c:y val="0.91028175345485163"/>
          <c:w val="0.28101813890443988"/>
          <c:h val="6.053276489610400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555"/>
          <c:y val="7.63025341435349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2468"/>
        </c:manualLayout>
      </c:layout>
      <c:lineChart>
        <c:grouping val="standard"/>
        <c:ser>
          <c:idx val="0"/>
          <c:order val="0"/>
          <c:tx>
            <c:strRef>
              <c:f>диаграмма!$N$102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234418512403949E-2"/>
                  <c:y val="-4.098141268609086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212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95186171805885E-2"/>
                  <c:y val="-4.412756993953403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799520277013649E-2"/>
                  <c:y val="-4.21271110322719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819234029433256E-2"/>
                  <c:y val="-3.861885135564707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807413073215748E-2"/>
                  <c:y val="-4.10240591420004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77653761278751E-2"/>
                  <c:y val="-4.195600193923698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729857039069802E-2"/>
                  <c:y val="-3.89542670395484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4838200299238349E-2"/>
                  <c:y val="-4.097304037572836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диаграмма!$N$103:$N$114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1"/>
          <c:order val="1"/>
          <c:tx>
            <c:strRef>
              <c:f>диаграмма!$O$102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429847345555491E-2"/>
                  <c:y val="-4.178044505632082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377615812676256E-2"/>
                  <c:y val="-3.882815911471190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71479528112487E-2"/>
                  <c:y val="-4.0898474486561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4032202992228958E-2"/>
                  <c:y val="-4.32011214709726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785100365799095E-2"/>
                  <c:y val="-3.946707104925718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01406987386E-2"/>
                  <c:y val="-4.130453153914752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326499759000716E-2"/>
                  <c:y val="-3.586095999526964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9090518571780482E-2"/>
                  <c:y val="-3.92281985692246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792780663212625E-2"/>
                  <c:y val="-3.2371276382262178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диаграмма!$O$103:$O$114</c:f>
              <c:numCache>
                <c:formatCode>0.0</c:formatCode>
                <c:ptCount val="12"/>
                <c:pt idx="0">
                  <c:v>1356.4</c:v>
                </c:pt>
                <c:pt idx="1">
                  <c:v>1372.73</c:v>
                </c:pt>
                <c:pt idx="2">
                  <c:v>1424.01</c:v>
                </c:pt>
                <c:pt idx="3">
                  <c:v>1473.81</c:v>
                </c:pt>
                <c:pt idx="4">
                  <c:v>1510.44</c:v>
                </c:pt>
                <c:pt idx="5">
                  <c:v>1528.66</c:v>
                </c:pt>
                <c:pt idx="6">
                  <c:v>1572.81</c:v>
                </c:pt>
                <c:pt idx="7">
                  <c:v>1755.81</c:v>
                </c:pt>
                <c:pt idx="8">
                  <c:v>1769.76</c:v>
                </c:pt>
                <c:pt idx="9">
                  <c:v>1665.2142857142858</c:v>
                </c:pt>
                <c:pt idx="10">
                  <c:v>1738.98</c:v>
                </c:pt>
                <c:pt idx="11">
                  <c:v>1646.2</c:v>
                </c:pt>
              </c:numCache>
            </c:numRef>
          </c:val>
        </c:ser>
        <c:ser>
          <c:idx val="2"/>
          <c:order val="2"/>
          <c:tx>
            <c:strRef>
              <c:f>диаграмма!$P$102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8910048537835E-2"/>
                  <c:y val="-4.07312899140090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4252E-2"/>
                  <c:y val="-3.041398728106197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810561439522676E-2"/>
                  <c:y val="-3.89164216973057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86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5.0095106086288525E-2"/>
                  <c:y val="-4.4934895266746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8561802256160196E-2"/>
                  <c:y val="5.35107326062315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4.863022710378651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7.0111861680068393E-3"/>
                  <c:y val="-2.0709255503410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диаграмма!$A$103:$A$114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диаграмма!$P$103:$P$114</c:f>
              <c:numCache>
                <c:formatCode>0.0</c:formatCode>
                <c:ptCount val="12"/>
                <c:pt idx="0">
                  <c:v>1656.12</c:v>
                </c:pt>
                <c:pt idx="1">
                  <c:v>1742.62</c:v>
                </c:pt>
              </c:numCache>
            </c:numRef>
          </c:val>
        </c:ser>
        <c:dLbls>
          <c:showVal val="1"/>
        </c:dLbls>
        <c:marker val="1"/>
        <c:axId val="65498112"/>
        <c:axId val="65524480"/>
      </c:lineChart>
      <c:catAx>
        <c:axId val="65498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24480"/>
        <c:crosses val="autoZero"/>
        <c:auto val="1"/>
        <c:lblAlgn val="ctr"/>
        <c:lblOffset val="100"/>
        <c:tickLblSkip val="1"/>
        <c:tickMarkSkip val="1"/>
      </c:catAx>
      <c:valAx>
        <c:axId val="65524480"/>
        <c:scaling>
          <c:orientation val="minMax"/>
          <c:max val="1800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176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811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38.4</c:v>
                </c:pt>
                <c:pt idx="1">
                  <c:v>61.6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5677952"/>
        <c:axId val="65704320"/>
        <c:axId val="0"/>
      </c:bar3DChart>
      <c:catAx>
        <c:axId val="65677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04320"/>
        <c:crosses val="autoZero"/>
        <c:auto val="1"/>
        <c:lblAlgn val="ctr"/>
        <c:lblOffset val="100"/>
        <c:tickLblSkip val="1"/>
        <c:tickMarkSkip val="1"/>
      </c:catAx>
      <c:valAx>
        <c:axId val="6570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67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739008"/>
        <c:axId val="65761280"/>
        <c:axId val="0"/>
      </c:bar3DChart>
      <c:catAx>
        <c:axId val="65739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61280"/>
        <c:crosses val="autoZero"/>
        <c:auto val="1"/>
        <c:lblAlgn val="ctr"/>
        <c:lblOffset val="100"/>
        <c:tickLblSkip val="1"/>
        <c:tickMarkSkip val="1"/>
      </c:catAx>
      <c:valAx>
        <c:axId val="65761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73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65861888"/>
        <c:axId val="65945600"/>
        <c:axId val="0"/>
      </c:bar3DChart>
      <c:catAx>
        <c:axId val="65861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945600"/>
        <c:crosses val="autoZero"/>
        <c:auto val="1"/>
        <c:lblAlgn val="ctr"/>
        <c:lblOffset val="100"/>
        <c:tickLblSkip val="1"/>
        <c:tickMarkSkip val="1"/>
      </c:catAx>
      <c:valAx>
        <c:axId val="6594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861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5996672"/>
        <c:axId val="65998208"/>
        <c:axId val="0"/>
      </c:bar3DChart>
      <c:catAx>
        <c:axId val="65996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998208"/>
        <c:crosses val="autoZero"/>
        <c:auto val="1"/>
        <c:lblAlgn val="ctr"/>
        <c:lblOffset val="100"/>
        <c:tickLblSkip val="1"/>
        <c:tickMarkSkip val="1"/>
      </c:catAx>
      <c:valAx>
        <c:axId val="65998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5996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44.6</c:v>
                </c:pt>
                <c:pt idx="1">
                  <c:v>24.2</c:v>
                </c:pt>
                <c:pt idx="2">
                  <c:v>31.2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01.03.2012г.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738"/>
          <c:w val="0.4410187667560323"/>
          <c:h val="0.3513518150229968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образование- 19,2%
(11г.- 18,4%)</a:t>
                    </a:r>
                  </a:p>
                </c:rich>
              </c:tx>
              <c:spPr>
                <a:noFill/>
              </c:spPr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образование- 16,6%
(11г.- 15,5%)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1115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образование- 32,9%
(11г.- 35,7%)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842485258663E-2"/>
                  <c:y val="0.1196583408971843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образование- 17,8%
(11г.- 18%)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89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образование- 13%
(11г.-11,5%)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19.2</c:v>
                </c:pt>
                <c:pt idx="1">
                  <c:v>16.600000000000001</c:v>
                </c:pt>
                <c:pt idx="2">
                  <c:v>32.9</c:v>
                </c:pt>
                <c:pt idx="3">
                  <c:v>17.8</c:v>
                </c:pt>
                <c:pt idx="4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2007"/>
          <c:y val="9.3243871127756547E-2"/>
          <c:w val="0.76275027147822305"/>
          <c:h val="0.841753609511821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1542"/>
                </c:manualLayout>
              </c:layout>
              <c:showVal val="1"/>
            </c:dLbl>
            <c:dLbl>
              <c:idx val="1"/>
              <c:layout>
                <c:manualLayout>
                  <c:x val="5.4080932162835924E-2"/>
                  <c:y val="-0.1759563962550736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01.03.2011г.</c:v>
                </c:pt>
                <c:pt idx="1">
                  <c:v>на 01.03.2012г.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39.299999999999997</c:v>
                </c:pt>
                <c:pt idx="1">
                  <c:v>38.4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01.03.2011г.</c:v>
                </c:pt>
                <c:pt idx="1">
                  <c:v>на 01.03.2012г.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60.7</c:v>
                </c:pt>
                <c:pt idx="1">
                  <c:v>61.6</c:v>
                </c:pt>
              </c:numCache>
            </c:numRef>
          </c:val>
        </c:ser>
        <c:dLbls>
          <c:showVal val="1"/>
        </c:dLbls>
        <c:shape val="box"/>
        <c:axId val="62001920"/>
        <c:axId val="62003456"/>
        <c:axId val="0"/>
      </c:bar3DChart>
      <c:catAx>
        <c:axId val="6200192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003456"/>
        <c:crosses val="autoZero"/>
        <c:lblAlgn val="ctr"/>
        <c:lblOffset val="100"/>
        <c:tickLblSkip val="1"/>
        <c:tickMarkSkip val="1"/>
      </c:catAx>
      <c:valAx>
        <c:axId val="62003456"/>
        <c:scaling>
          <c:orientation val="minMax"/>
        </c:scaling>
        <c:delete val="1"/>
        <c:axPos val="b"/>
        <c:numFmt formatCode="#,##0.0" sourceLinked="1"/>
        <c:tickLblPos val="none"/>
        <c:crossAx val="620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18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7023E-2"/>
                  <c:y val="-0.1588385925259738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01.03.2011г.</c:v>
                </c:pt>
                <c:pt idx="1">
                  <c:v>на 01.03.2012г.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43.2</c:v>
                </c:pt>
                <c:pt idx="1">
                  <c:v>44.6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738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01.03.2011г.</c:v>
                </c:pt>
                <c:pt idx="1">
                  <c:v>на 01.03.2012г.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25.1</c:v>
                </c:pt>
                <c:pt idx="1">
                  <c:v>24.2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01.03.2011г.</c:v>
                </c:pt>
                <c:pt idx="1">
                  <c:v>на 01.03.2012г.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31.7</c:v>
                </c:pt>
                <c:pt idx="1">
                  <c:v>31.2</c:v>
                </c:pt>
              </c:numCache>
            </c:numRef>
          </c:val>
        </c:ser>
        <c:dLbls>
          <c:showVal val="1"/>
        </c:dLbls>
        <c:shape val="box"/>
        <c:axId val="62043648"/>
        <c:axId val="62045184"/>
        <c:axId val="0"/>
      </c:bar3DChart>
      <c:catAx>
        <c:axId val="62043648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045184"/>
        <c:crosses val="autoZero"/>
        <c:auto val="1"/>
        <c:lblAlgn val="ctr"/>
        <c:lblOffset val="100"/>
        <c:tickLblSkip val="1"/>
        <c:tickMarkSkip val="1"/>
      </c:catAx>
      <c:valAx>
        <c:axId val="62045184"/>
        <c:scaling>
          <c:orientation val="minMax"/>
        </c:scaling>
        <c:delete val="1"/>
        <c:axPos val="b"/>
        <c:numFmt formatCode="#,##0.0" sourceLinked="1"/>
        <c:tickLblPos val="none"/>
        <c:crossAx val="6204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3536"/>
        </c:manualLayout>
      </c:layout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9526277717"/>
          <c:y val="6.7002449524601534E-2"/>
          <c:w val="0.68000068109042577"/>
          <c:h val="0.8064443702293137"/>
        </c:manualLayout>
      </c:layout>
      <c:barChart>
        <c:barDir val="bar"/>
        <c:grouping val="clustered"/>
        <c:ser>
          <c:idx val="0"/>
          <c:order val="0"/>
          <c:tx>
            <c:v>2012 февраль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dLbl>
              <c:idx val="6"/>
              <c:numFmt formatCode="#,##0.0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</c:dLbl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Магаданская область</c:v>
                </c:pt>
                <c:pt idx="6">
                  <c:v>г.Дудинка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диаграмма!$B$74:$B$82</c:f>
              <c:numCache>
                <c:formatCode>0.0</c:formatCode>
                <c:ptCount val="9"/>
                <c:pt idx="0">
                  <c:v>2456</c:v>
                </c:pt>
                <c:pt idx="1">
                  <c:v>2742.57</c:v>
                </c:pt>
                <c:pt idx="2">
                  <c:v>4014.46</c:v>
                </c:pt>
                <c:pt idx="3">
                  <c:v>4054.36</c:v>
                </c:pt>
                <c:pt idx="4">
                  <c:v>4268.6899999999996</c:v>
                </c:pt>
                <c:pt idx="5">
                  <c:v>4529.2299999999996</c:v>
                </c:pt>
                <c:pt idx="6">
                  <c:v>4543.09</c:v>
                </c:pt>
                <c:pt idx="7">
                  <c:v>4566.84</c:v>
                </c:pt>
                <c:pt idx="8">
                  <c:v>6623.26</c:v>
                </c:pt>
              </c:numCache>
            </c:numRef>
          </c:val>
        </c:ser>
        <c:ser>
          <c:idx val="1"/>
          <c:order val="1"/>
          <c:tx>
            <c:v>2011 февраль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numFmt formatCode="#,##0.0" sourceLinked="0"/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showVal val="1"/>
          </c:dLbls>
          <c:cat>
            <c:strRef>
              <c:f>диаграмма!$A$74:$A$82</c:f>
              <c:strCache>
                <c:ptCount val="9"/>
                <c:pt idx="0">
                  <c:v>Российская Федеpация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г.Норильск</c:v>
                </c:pt>
                <c:pt idx="4">
                  <c:v>Камчатский край</c:v>
                </c:pt>
                <c:pt idx="5">
                  <c:v>Магаданская область</c:v>
                </c:pt>
                <c:pt idx="6">
                  <c:v>г.Дудинка</c:v>
                </c:pt>
                <c:pt idx="7">
                  <c:v>Ненецкий авт.округ</c:v>
                </c:pt>
                <c:pt idx="8">
                  <c:v>Чукотский авт.округ</c:v>
                </c:pt>
              </c:strCache>
            </c:strRef>
          </c:cat>
          <c:val>
            <c:numRef>
              <c:f>диаграмма!$C$74:$C$82</c:f>
              <c:numCache>
                <c:formatCode>0.0</c:formatCode>
                <c:ptCount val="9"/>
                <c:pt idx="0">
                  <c:v>2824.88</c:v>
                </c:pt>
                <c:pt idx="1">
                  <c:v>3001.54</c:v>
                </c:pt>
                <c:pt idx="2">
                  <c:v>4104.05</c:v>
                </c:pt>
                <c:pt idx="3">
                  <c:v>4081.7</c:v>
                </c:pt>
                <c:pt idx="4">
                  <c:v>4354.29</c:v>
                </c:pt>
                <c:pt idx="5">
                  <c:v>4443.0600000000004</c:v>
                </c:pt>
                <c:pt idx="6">
                  <c:v>4236.0200000000004</c:v>
                </c:pt>
                <c:pt idx="7">
                  <c:v>4549.2299999999996</c:v>
                </c:pt>
                <c:pt idx="8">
                  <c:v>6340.18</c:v>
                </c:pt>
              </c:numCache>
            </c:numRef>
          </c:val>
        </c:ser>
        <c:gapWidth val="123"/>
        <c:axId val="62433152"/>
        <c:axId val="62434688"/>
      </c:barChart>
      <c:catAx>
        <c:axId val="6243315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434688"/>
        <c:crosses val="autoZero"/>
        <c:auto val="1"/>
        <c:lblAlgn val="ctr"/>
        <c:lblOffset val="100"/>
        <c:tickLblSkip val="1"/>
        <c:tickMarkSkip val="1"/>
      </c:catAx>
      <c:valAx>
        <c:axId val="6243468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62433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2927"/>
          <c:y val="0.95390293541478965"/>
          <c:w val="0.61343078323500755"/>
          <c:h val="3.8697065093387994E-2"/>
        </c:manualLayout>
      </c:layout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2293120"/>
        <c:axId val="62294656"/>
        <c:axId val="0"/>
      </c:bar3DChart>
      <c:catAx>
        <c:axId val="622931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294656"/>
        <c:crosses val="autoZero"/>
        <c:auto val="1"/>
        <c:lblAlgn val="ctr"/>
        <c:lblOffset val="100"/>
        <c:tickLblSkip val="1"/>
        <c:tickMarkSkip val="1"/>
      </c:catAx>
      <c:valAx>
        <c:axId val="6229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293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62567168"/>
        <c:axId val="62568704"/>
        <c:axId val="0"/>
      </c:bar3DChart>
      <c:catAx>
        <c:axId val="625671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568704"/>
        <c:crosses val="autoZero"/>
        <c:auto val="1"/>
        <c:lblAlgn val="ctr"/>
        <c:lblOffset val="100"/>
        <c:tickLblSkip val="1"/>
        <c:tickMarkSkip val="1"/>
      </c:catAx>
      <c:valAx>
        <c:axId val="625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6256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161924</xdr:rowOff>
    </xdr:from>
    <xdr:to>
      <xdr:col>6</xdr:col>
      <xdr:colOff>1152525</xdr:colOff>
      <xdr:row>57</xdr:row>
      <xdr:rowOff>38099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0.62404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6409" y="112162"/>
          <a:ext cx="3270989" cy="3186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58</xdr:row>
      <xdr:rowOff>190499</xdr:rowOff>
    </xdr:from>
    <xdr:to>
      <xdr:col>10</xdr:col>
      <xdr:colOff>428625</xdr:colOff>
      <xdr:row>115</xdr:row>
      <xdr:rowOff>201082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942138</xdr:colOff>
      <xdr:row>18</xdr:row>
      <xdr:rowOff>63500</xdr:rowOff>
    </xdr:from>
    <xdr:to>
      <xdr:col>14</xdr:col>
      <xdr:colOff>15039</xdr:colOff>
      <xdr:row>55</xdr:row>
      <xdr:rowOff>142875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938296</xdr:colOff>
      <xdr:row>56</xdr:row>
      <xdr:rowOff>158751</xdr:rowOff>
    </xdr:from>
    <xdr:to>
      <xdr:col>14</xdr:col>
      <xdr:colOff>50132</xdr:colOff>
      <xdr:row>95</xdr:row>
      <xdr:rowOff>0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AI130"/>
  <sheetViews>
    <sheetView topLeftCell="A76" workbookViewId="0">
      <selection activeCell="D93" sqref="D93"/>
    </sheetView>
  </sheetViews>
  <sheetFormatPr defaultRowHeight="12.75"/>
  <cols>
    <col min="1" max="1" width="57.7109375" style="2" customWidth="1"/>
    <col min="2" max="2" width="16.28515625" style="2" customWidth="1"/>
    <col min="3" max="3" width="16.5703125" style="2" customWidth="1"/>
    <col min="4" max="4" width="15.4257812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4.85546875" style="2" customWidth="1"/>
    <col min="34" max="34" width="15.5703125" style="2" customWidth="1"/>
    <col min="35" max="35" width="14.5703125" style="2" customWidth="1"/>
    <col min="36" max="36" width="15.140625" style="2" customWidth="1"/>
    <col min="37" max="37" width="14" style="2" customWidth="1"/>
    <col min="38" max="38" width="14.42578125" style="2" bestFit="1" customWidth="1"/>
    <col min="39" max="16384" width="9.140625" style="2"/>
  </cols>
  <sheetData>
    <row r="1" spans="1:16" ht="27.75" customHeight="1">
      <c r="A1" s="355" t="s">
        <v>67</v>
      </c>
      <c r="B1" s="358" t="s">
        <v>502</v>
      </c>
      <c r="C1" s="358" t="s">
        <v>503</v>
      </c>
      <c r="D1" s="356"/>
      <c r="F1" s="357"/>
    </row>
    <row r="2" spans="1:16" ht="16.5">
      <c r="A2" s="279"/>
      <c r="B2" s="6"/>
      <c r="C2" s="276"/>
      <c r="D2" s="280"/>
      <c r="E2" s="3"/>
    </row>
    <row r="10" spans="1:16" ht="17.25" thickBot="1">
      <c r="A10" s="281"/>
      <c r="B10" s="282"/>
      <c r="C10" s="283"/>
      <c r="D10" s="23"/>
      <c r="E10" s="23"/>
      <c r="F10" s="3"/>
      <c r="G10" s="23"/>
      <c r="H10" s="23"/>
      <c r="I10" s="23"/>
      <c r="J10" s="23"/>
      <c r="K10" s="23"/>
      <c r="L10" s="23"/>
      <c r="M10" s="23"/>
      <c r="N10" s="284"/>
    </row>
    <row r="11" spans="1:16" ht="16.5">
      <c r="A11" s="359" t="s">
        <v>45</v>
      </c>
      <c r="B11" s="360" t="str">
        <f>B1</f>
        <v>на 01.03.2011г.</v>
      </c>
      <c r="C11" s="277" t="str">
        <f>C1</f>
        <v>на 01.03.2012г.</v>
      </c>
      <c r="D11" s="280"/>
    </row>
    <row r="12" spans="1:16" ht="15.75" customHeight="1">
      <c r="A12" s="364"/>
      <c r="B12" s="365"/>
      <c r="C12" s="366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85"/>
    </row>
    <row r="13" spans="1:16" ht="16.5">
      <c r="A13" s="367" t="s">
        <v>131</v>
      </c>
      <c r="B13" s="326">
        <v>39.299999999999997</v>
      </c>
      <c r="C13" s="368">
        <v>38.4</v>
      </c>
      <c r="D13" s="28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7.25" thickBot="1">
      <c r="A14" s="369" t="s">
        <v>132</v>
      </c>
      <c r="B14" s="370">
        <v>60.7</v>
      </c>
      <c r="C14" s="371">
        <v>61.6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7.25" thickBot="1">
      <c r="A15" s="361"/>
      <c r="B15" s="362"/>
      <c r="C15" s="36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>
      <c r="A16" s="361" t="s">
        <v>46</v>
      </c>
      <c r="B16" s="362" t="str">
        <f>B1</f>
        <v>на 01.03.2011г.</v>
      </c>
      <c r="C16" s="363" t="str">
        <f>C1</f>
        <v>на 01.03.2012г.</v>
      </c>
      <c r="D16" s="28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35" ht="16.5">
      <c r="A17" s="372" t="s">
        <v>133</v>
      </c>
      <c r="B17" s="324">
        <v>43.2</v>
      </c>
      <c r="C17" s="368">
        <v>44.6</v>
      </c>
      <c r="D17" s="28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35" ht="16.5">
      <c r="A18" s="372" t="s">
        <v>134</v>
      </c>
      <c r="B18" s="324">
        <v>25.1</v>
      </c>
      <c r="C18" s="368">
        <v>24.2</v>
      </c>
      <c r="D18" s="2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35" ht="17.25" thickBot="1">
      <c r="A19" s="248" t="s">
        <v>135</v>
      </c>
      <c r="B19" s="373">
        <v>31.7</v>
      </c>
      <c r="C19" s="371">
        <v>31.2</v>
      </c>
      <c r="D19" s="28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35" ht="16.5">
      <c r="A20" s="374"/>
      <c r="B20" s="375"/>
      <c r="C20" s="376"/>
      <c r="D20" s="28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35" ht="15.75">
      <c r="A21" s="377" t="s">
        <v>248</v>
      </c>
      <c r="B21" s="172">
        <v>18.399999999999999</v>
      </c>
      <c r="C21" s="278">
        <v>19.2</v>
      </c>
      <c r="D21" s="9"/>
    </row>
    <row r="22" spans="1:35" ht="16.5">
      <c r="A22" s="377" t="s">
        <v>252</v>
      </c>
      <c r="B22" s="172">
        <v>15.5</v>
      </c>
      <c r="C22" s="278">
        <v>16.600000000000001</v>
      </c>
      <c r="D22" s="1"/>
      <c r="E22" s="275"/>
    </row>
    <row r="23" spans="1:35" ht="16.5">
      <c r="A23" s="377" t="s">
        <v>177</v>
      </c>
      <c r="B23" s="172">
        <v>35.700000000000003</v>
      </c>
      <c r="C23" s="278">
        <v>32.9</v>
      </c>
      <c r="D23" s="1"/>
      <c r="E23" s="275"/>
    </row>
    <row r="24" spans="1:35" ht="16.5">
      <c r="A24" s="377" t="s">
        <v>178</v>
      </c>
      <c r="B24" s="172">
        <v>18</v>
      </c>
      <c r="C24" s="278">
        <v>17.8</v>
      </c>
      <c r="D24" s="1"/>
      <c r="E24" s="275"/>
    </row>
    <row r="25" spans="1:35" ht="17.25" thickBot="1">
      <c r="A25" s="378" t="s">
        <v>179</v>
      </c>
      <c r="B25" s="379">
        <v>11.5</v>
      </c>
      <c r="C25" s="251">
        <v>13</v>
      </c>
      <c r="D25" s="1"/>
      <c r="E25" s="276"/>
    </row>
    <row r="26" spans="1:35" ht="16.5">
      <c r="C26" s="279"/>
      <c r="D26" s="9"/>
    </row>
    <row r="27" spans="1:35" ht="17.25" thickBot="1">
      <c r="C27" s="4"/>
      <c r="D27" s="1"/>
      <c r="E27" s="276"/>
    </row>
    <row r="28" spans="1:35">
      <c r="G28" s="424"/>
      <c r="H28" s="170" t="s">
        <v>374</v>
      </c>
      <c r="I28" s="170" t="s">
        <v>375</v>
      </c>
      <c r="J28" s="170" t="s">
        <v>376</v>
      </c>
      <c r="K28" s="170" t="s">
        <v>377</v>
      </c>
      <c r="L28" s="170" t="s">
        <v>378</v>
      </c>
      <c r="M28" s="170" t="s">
        <v>379</v>
      </c>
      <c r="N28" s="170" t="s">
        <v>380</v>
      </c>
      <c r="O28" s="170" t="s">
        <v>381</v>
      </c>
      <c r="P28" s="170" t="s">
        <v>382</v>
      </c>
      <c r="Q28" s="170" t="s">
        <v>383</v>
      </c>
      <c r="R28" s="170" t="s">
        <v>384</v>
      </c>
      <c r="S28" s="170" t="s">
        <v>385</v>
      </c>
      <c r="T28" s="170" t="s">
        <v>386</v>
      </c>
      <c r="U28" s="170" t="s">
        <v>387</v>
      </c>
      <c r="V28" s="170" t="s">
        <v>388</v>
      </c>
      <c r="W28" s="170" t="s">
        <v>389</v>
      </c>
      <c r="X28" s="170" t="s">
        <v>390</v>
      </c>
      <c r="Y28" s="170" t="s">
        <v>391</v>
      </c>
      <c r="Z28" s="170" t="s">
        <v>392</v>
      </c>
      <c r="AA28" s="432" t="s">
        <v>393</v>
      </c>
      <c r="AB28" s="432" t="s">
        <v>394</v>
      </c>
      <c r="AC28" s="432" t="s">
        <v>395</v>
      </c>
      <c r="AD28" s="432" t="s">
        <v>396</v>
      </c>
      <c r="AE28" s="432" t="s">
        <v>397</v>
      </c>
      <c r="AF28" s="432" t="s">
        <v>398</v>
      </c>
      <c r="AG28" s="432" t="s">
        <v>399</v>
      </c>
      <c r="AH28" s="433" t="s">
        <v>400</v>
      </c>
      <c r="AI28" s="433" t="s">
        <v>434</v>
      </c>
    </row>
    <row r="29" spans="1:35" ht="16.5">
      <c r="G29" s="425" t="s">
        <v>77</v>
      </c>
      <c r="H29" s="426">
        <v>697</v>
      </c>
      <c r="I29" s="426">
        <v>675</v>
      </c>
      <c r="J29" s="426">
        <v>619</v>
      </c>
      <c r="K29" s="426">
        <v>826</v>
      </c>
      <c r="L29" s="426">
        <v>655</v>
      </c>
      <c r="M29" s="426">
        <v>815</v>
      </c>
      <c r="N29" s="426">
        <v>681</v>
      </c>
      <c r="O29" s="426">
        <v>1011</v>
      </c>
      <c r="P29" s="426">
        <v>862</v>
      </c>
      <c r="Q29" s="426">
        <v>865</v>
      </c>
      <c r="R29" s="426">
        <v>903</v>
      </c>
      <c r="S29" s="426">
        <v>829</v>
      </c>
      <c r="T29" s="426">
        <v>957</v>
      </c>
      <c r="U29" s="426">
        <v>1049</v>
      </c>
      <c r="V29" s="426">
        <v>1015</v>
      </c>
      <c r="W29" s="426">
        <v>1149</v>
      </c>
      <c r="X29" s="426">
        <v>601</v>
      </c>
      <c r="Y29" s="426">
        <v>1069</v>
      </c>
      <c r="Z29" s="426">
        <v>939</v>
      </c>
      <c r="AA29" s="430">
        <v>552</v>
      </c>
      <c r="AB29" s="430">
        <v>855</v>
      </c>
      <c r="AC29" s="430">
        <v>976</v>
      </c>
      <c r="AD29" s="430">
        <v>1392</v>
      </c>
      <c r="AE29" s="430">
        <v>1125</v>
      </c>
      <c r="AF29" s="430">
        <v>2202</v>
      </c>
      <c r="AG29" s="430">
        <v>2004</v>
      </c>
      <c r="AH29" s="431">
        <v>2503</v>
      </c>
      <c r="AI29" s="431">
        <v>2952</v>
      </c>
    </row>
    <row r="30" spans="1:35" ht="16.5">
      <c r="G30" s="425" t="s">
        <v>78</v>
      </c>
      <c r="H30" s="426">
        <v>1383</v>
      </c>
      <c r="I30" s="426">
        <v>1752</v>
      </c>
      <c r="J30" s="426">
        <v>2669</v>
      </c>
      <c r="K30" s="426">
        <v>2226</v>
      </c>
      <c r="L30" s="426">
        <v>1365</v>
      </c>
      <c r="M30" s="426">
        <v>1856</v>
      </c>
      <c r="N30" s="426">
        <v>2686</v>
      </c>
      <c r="O30" s="426">
        <v>2182</v>
      </c>
      <c r="P30" s="426">
        <v>1672</v>
      </c>
      <c r="Q30" s="426">
        <v>1752</v>
      </c>
      <c r="R30" s="426">
        <v>2555</v>
      </c>
      <c r="S30" s="426">
        <v>1755</v>
      </c>
      <c r="T30" s="426">
        <v>1600</v>
      </c>
      <c r="U30" s="426">
        <v>1821</v>
      </c>
      <c r="V30" s="426">
        <v>2705</v>
      </c>
      <c r="W30" s="426">
        <v>1746</v>
      </c>
      <c r="X30" s="426">
        <v>1356</v>
      </c>
      <c r="Y30" s="426">
        <v>1657</v>
      </c>
      <c r="Z30" s="426">
        <v>2159</v>
      </c>
      <c r="AA30" s="430">
        <v>1580</v>
      </c>
      <c r="AB30" s="430">
        <v>1256</v>
      </c>
      <c r="AC30" s="430">
        <v>1748</v>
      </c>
      <c r="AD30" s="430">
        <v>2311</v>
      </c>
      <c r="AE30" s="430">
        <v>1681</v>
      </c>
      <c r="AF30" s="430">
        <v>1486</v>
      </c>
      <c r="AG30" s="430">
        <v>2039</v>
      </c>
      <c r="AH30" s="431">
        <v>2667</v>
      </c>
      <c r="AI30" s="431">
        <v>2687</v>
      </c>
    </row>
    <row r="31" spans="1:35" ht="17.25" thickBot="1">
      <c r="G31" s="427" t="s">
        <v>401</v>
      </c>
      <c r="H31" s="428">
        <f t="shared" ref="H31:Y31" si="0">H30-H29</f>
        <v>686</v>
      </c>
      <c r="I31" s="428">
        <f t="shared" si="0"/>
        <v>1077</v>
      </c>
      <c r="J31" s="428">
        <f t="shared" si="0"/>
        <v>2050</v>
      </c>
      <c r="K31" s="428">
        <f t="shared" si="0"/>
        <v>1400</v>
      </c>
      <c r="L31" s="428">
        <f t="shared" si="0"/>
        <v>710</v>
      </c>
      <c r="M31" s="428">
        <f t="shared" si="0"/>
        <v>1041</v>
      </c>
      <c r="N31" s="428">
        <f t="shared" si="0"/>
        <v>2005</v>
      </c>
      <c r="O31" s="428">
        <f t="shared" si="0"/>
        <v>1171</v>
      </c>
      <c r="P31" s="428">
        <f t="shared" si="0"/>
        <v>810</v>
      </c>
      <c r="Q31" s="428">
        <f t="shared" si="0"/>
        <v>887</v>
      </c>
      <c r="R31" s="428">
        <f t="shared" si="0"/>
        <v>1652</v>
      </c>
      <c r="S31" s="428">
        <f t="shared" si="0"/>
        <v>926</v>
      </c>
      <c r="T31" s="428">
        <f t="shared" si="0"/>
        <v>643</v>
      </c>
      <c r="U31" s="428">
        <f t="shared" si="0"/>
        <v>772</v>
      </c>
      <c r="V31" s="428">
        <f t="shared" si="0"/>
        <v>1690</v>
      </c>
      <c r="W31" s="428">
        <f t="shared" si="0"/>
        <v>597</v>
      </c>
      <c r="X31" s="428">
        <f t="shared" si="0"/>
        <v>755</v>
      </c>
      <c r="Y31" s="428">
        <f t="shared" si="0"/>
        <v>588</v>
      </c>
      <c r="Z31" s="428">
        <f>Z29-Z30</f>
        <v>-1220</v>
      </c>
      <c r="AA31" s="428">
        <f t="shared" ref="AA31:AH31" si="1">AA29-AA30</f>
        <v>-1028</v>
      </c>
      <c r="AB31" s="428">
        <f t="shared" si="1"/>
        <v>-401</v>
      </c>
      <c r="AC31" s="428">
        <f t="shared" si="1"/>
        <v>-772</v>
      </c>
      <c r="AD31" s="428">
        <f t="shared" si="1"/>
        <v>-919</v>
      </c>
      <c r="AE31" s="428">
        <f t="shared" si="1"/>
        <v>-556</v>
      </c>
      <c r="AF31" s="428">
        <f t="shared" si="1"/>
        <v>716</v>
      </c>
      <c r="AG31" s="428">
        <f t="shared" si="1"/>
        <v>-35</v>
      </c>
      <c r="AH31" s="429">
        <f t="shared" si="1"/>
        <v>-164</v>
      </c>
      <c r="AI31" s="429">
        <f t="shared" ref="AI31" si="2">AI29-AI30</f>
        <v>265</v>
      </c>
    </row>
    <row r="33" spans="1:2">
      <c r="A33" s="4"/>
      <c r="B33" s="4"/>
    </row>
    <row r="34" spans="1:2" ht="15.75" customHeight="1"/>
    <row r="35" spans="1:2" ht="15.75" customHeight="1"/>
    <row r="43" spans="1:2" ht="17.25" customHeight="1"/>
    <row r="52" spans="4:4" ht="15.75">
      <c r="D52" s="253"/>
    </row>
    <row r="70" spans="1:10" ht="16.5">
      <c r="A70" s="8"/>
      <c r="B70" s="11"/>
      <c r="C70" s="11"/>
    </row>
    <row r="71" spans="1:10" ht="13.5" thickBot="1"/>
    <row r="72" spans="1:10" ht="30.75" customHeight="1" thickBot="1">
      <c r="A72" s="529" t="s">
        <v>35</v>
      </c>
      <c r="B72" s="530" t="s">
        <v>504</v>
      </c>
      <c r="C72" s="531" t="s">
        <v>505</v>
      </c>
      <c r="D72" s="268"/>
      <c r="E72" s="268"/>
    </row>
    <row r="73" spans="1:10" ht="13.5" customHeight="1">
      <c r="A73" s="532"/>
      <c r="B73" s="533"/>
      <c r="C73" s="534"/>
      <c r="D73" s="268"/>
      <c r="E73" s="268"/>
      <c r="G73" s="254"/>
    </row>
    <row r="74" spans="1:10" s="17" customFormat="1" ht="15.75">
      <c r="A74" s="523" t="s">
        <v>232</v>
      </c>
      <c r="B74" s="527">
        <v>2456</v>
      </c>
      <c r="C74" s="525">
        <v>2824.88</v>
      </c>
      <c r="D74" s="268"/>
      <c r="E74" s="268"/>
      <c r="G74" s="256"/>
      <c r="I74" s="257"/>
      <c r="J74" s="258"/>
    </row>
    <row r="75" spans="1:10" s="17" customFormat="1" ht="15.75">
      <c r="A75" s="523" t="s">
        <v>68</v>
      </c>
      <c r="B75" s="527">
        <v>2742.57</v>
      </c>
      <c r="C75" s="525">
        <v>3001.54</v>
      </c>
      <c r="D75" s="268"/>
      <c r="E75" s="268"/>
      <c r="G75" s="256"/>
      <c r="I75" s="257"/>
      <c r="J75" s="258"/>
    </row>
    <row r="76" spans="1:10" s="17" customFormat="1" ht="15.75">
      <c r="A76" s="523" t="s">
        <v>194</v>
      </c>
      <c r="B76" s="527">
        <v>4014.46</v>
      </c>
      <c r="C76" s="525">
        <v>4104.05</v>
      </c>
      <c r="D76" s="268"/>
      <c r="E76" s="268"/>
      <c r="G76" s="256"/>
      <c r="I76" s="257"/>
      <c r="J76" s="258"/>
    </row>
    <row r="77" spans="1:10" s="17" customFormat="1" ht="14.25" customHeight="1">
      <c r="A77" s="637" t="s">
        <v>360</v>
      </c>
      <c r="B77" s="638">
        <v>4054.36</v>
      </c>
      <c r="C77" s="639">
        <v>4081.7</v>
      </c>
      <c r="D77" s="268"/>
      <c r="E77" s="268"/>
      <c r="F77" s="259"/>
      <c r="G77" s="256"/>
      <c r="I77" s="257"/>
      <c r="J77" s="258"/>
    </row>
    <row r="78" spans="1:10" s="17" customFormat="1" ht="15.75">
      <c r="A78" s="523" t="s">
        <v>3</v>
      </c>
      <c r="B78" s="527">
        <v>4268.6899999999996</v>
      </c>
      <c r="C78" s="525">
        <v>4354.29</v>
      </c>
      <c r="D78" s="268"/>
      <c r="E78" s="268"/>
      <c r="F78" s="259"/>
      <c r="G78" s="256"/>
      <c r="I78" s="257"/>
      <c r="J78" s="258"/>
    </row>
    <row r="79" spans="1:10" s="17" customFormat="1" ht="15.75">
      <c r="A79" s="523" t="s">
        <v>0</v>
      </c>
      <c r="B79" s="527">
        <v>4529.2299999999996</v>
      </c>
      <c r="C79" s="597">
        <v>4443.0600000000004</v>
      </c>
      <c r="D79" s="268"/>
      <c r="E79" s="268"/>
      <c r="F79" s="260"/>
      <c r="G79" s="261"/>
      <c r="I79" s="262"/>
      <c r="J79" s="263"/>
    </row>
    <row r="80" spans="1:10" ht="15.75">
      <c r="A80" s="637" t="s">
        <v>359</v>
      </c>
      <c r="B80" s="638">
        <v>4543.09</v>
      </c>
      <c r="C80" s="640">
        <v>4236.0200000000004</v>
      </c>
      <c r="D80" s="268"/>
      <c r="E80" s="268"/>
      <c r="F80" s="264"/>
      <c r="G80" s="4"/>
      <c r="H80" s="4"/>
      <c r="I80" s="265"/>
      <c r="J80" s="265"/>
    </row>
    <row r="81" spans="1:11" ht="15.75">
      <c r="A81" s="523" t="s">
        <v>231</v>
      </c>
      <c r="B81" s="527">
        <v>4566.84</v>
      </c>
      <c r="C81" s="525">
        <v>4549.2299999999996</v>
      </c>
      <c r="D81" s="268"/>
      <c r="E81" s="268"/>
      <c r="F81" s="4"/>
      <c r="G81" s="266"/>
      <c r="H81" s="267"/>
      <c r="I81" s="268"/>
      <c r="J81" s="269"/>
      <c r="K81" s="255"/>
    </row>
    <row r="82" spans="1:11" s="63" customFormat="1" ht="16.5" thickBot="1">
      <c r="A82" s="524" t="s">
        <v>1</v>
      </c>
      <c r="B82" s="528">
        <v>6623.26</v>
      </c>
      <c r="C82" s="526">
        <v>6340.18</v>
      </c>
      <c r="D82" s="268"/>
      <c r="E82" s="268"/>
      <c r="F82" s="270"/>
      <c r="G82" s="271"/>
      <c r="H82" s="272"/>
      <c r="I82" s="273"/>
      <c r="J82" s="274"/>
    </row>
    <row r="83" spans="1:11">
      <c r="F83" s="4"/>
    </row>
    <row r="84" spans="1:11" ht="29.25" customHeight="1">
      <c r="A84" s="510"/>
      <c r="C84" s="511"/>
      <c r="E84" s="4"/>
      <c r="G84" s="4"/>
    </row>
    <row r="85" spans="1:11" ht="31.5" customHeight="1">
      <c r="A85" s="4"/>
      <c r="B85" s="4"/>
      <c r="C85" s="4"/>
      <c r="D85" s="4"/>
      <c r="E85" s="4"/>
      <c r="F85" s="4"/>
      <c r="G85" s="4"/>
    </row>
    <row r="86" spans="1:11">
      <c r="A86" s="4"/>
      <c r="B86" s="4"/>
      <c r="C86" s="4"/>
      <c r="D86" s="4"/>
      <c r="E86" s="4"/>
      <c r="F86" s="4"/>
      <c r="G86" s="4"/>
    </row>
    <row r="87" spans="1:11">
      <c r="A87" s="4"/>
      <c r="B87" s="4"/>
      <c r="C87" s="4"/>
      <c r="D87" s="4"/>
      <c r="E87" s="4"/>
      <c r="F87" s="4"/>
      <c r="G87" s="4"/>
    </row>
    <row r="88" spans="1:11">
      <c r="A88" s="4"/>
      <c r="B88" s="4"/>
      <c r="C88" s="4"/>
      <c r="D88" s="4"/>
      <c r="E88" s="4"/>
      <c r="F88" s="4"/>
      <c r="G88" s="4"/>
    </row>
    <row r="89" spans="1:11">
      <c r="A89" s="4"/>
      <c r="B89" s="4"/>
      <c r="C89" s="4"/>
      <c r="D89" s="4"/>
      <c r="E89" s="4"/>
      <c r="F89" s="4"/>
      <c r="G89" s="4"/>
    </row>
    <row r="90" spans="1:11">
      <c r="A90" s="4"/>
      <c r="B90" s="4"/>
      <c r="C90" s="4"/>
      <c r="D90" s="4"/>
      <c r="E90" s="4"/>
      <c r="F90" s="4"/>
      <c r="G90" s="4"/>
    </row>
    <row r="91" spans="1:11">
      <c r="A91" s="4"/>
      <c r="B91" s="4"/>
      <c r="C91" s="4"/>
      <c r="D91" s="4"/>
      <c r="E91" s="4"/>
      <c r="F91" s="4"/>
      <c r="G91" s="4"/>
    </row>
    <row r="92" spans="1:11">
      <c r="A92" s="4"/>
      <c r="B92" s="4"/>
      <c r="C92" s="4"/>
      <c r="D92" s="4"/>
      <c r="E92" s="4"/>
      <c r="F92" s="4"/>
      <c r="G92" s="4"/>
    </row>
    <row r="93" spans="1:11">
      <c r="A93" s="4"/>
      <c r="B93" s="4"/>
      <c r="C93" s="4"/>
      <c r="D93" s="4"/>
      <c r="E93" s="4"/>
      <c r="F93" s="4"/>
      <c r="G93" s="4"/>
    </row>
    <row r="94" spans="1:11">
      <c r="A94" s="4"/>
      <c r="B94" s="4"/>
      <c r="C94" s="4"/>
      <c r="D94" s="4"/>
      <c r="E94" s="4"/>
      <c r="F94" s="4"/>
      <c r="G94" s="4"/>
    </row>
    <row r="95" spans="1:11">
      <c r="A95" s="4"/>
      <c r="B95" s="4"/>
      <c r="C95" s="4"/>
      <c r="D95" s="4"/>
      <c r="E95" s="4"/>
      <c r="F95" s="4"/>
      <c r="G95" s="4"/>
    </row>
    <row r="96" spans="1:11">
      <c r="A96" s="4"/>
      <c r="B96" s="4"/>
      <c r="C96" s="4"/>
      <c r="D96" s="4"/>
      <c r="E96" s="4"/>
      <c r="F96" s="4"/>
      <c r="G96" s="4"/>
    </row>
    <row r="97" spans="1:19">
      <c r="A97" s="4"/>
      <c r="B97" s="4"/>
      <c r="C97" s="4"/>
      <c r="D97" s="4"/>
      <c r="E97" s="4"/>
      <c r="F97" s="4"/>
      <c r="G97" s="4"/>
    </row>
    <row r="98" spans="1:19">
      <c r="A98" s="4"/>
      <c r="B98" s="4"/>
      <c r="C98" s="4"/>
      <c r="D98" s="4"/>
      <c r="E98" s="4"/>
      <c r="F98" s="4"/>
      <c r="G98" s="4"/>
    </row>
    <row r="99" spans="1:19">
      <c r="A99" s="4"/>
      <c r="B99" s="4"/>
      <c r="C99" s="250"/>
      <c r="D99" s="4"/>
      <c r="E99" s="4"/>
      <c r="F99" s="4"/>
      <c r="G99" s="4"/>
    </row>
    <row r="100" spans="1:19" ht="13.5" thickBot="1">
      <c r="A100" s="4"/>
      <c r="B100" s="4"/>
      <c r="C100" s="4"/>
      <c r="D100" s="4"/>
      <c r="E100" s="4"/>
      <c r="F100" s="4"/>
      <c r="G100" s="4"/>
    </row>
    <row r="101" spans="1:19" ht="16.5" customHeight="1" thickBot="1">
      <c r="A101" s="645" t="s">
        <v>239</v>
      </c>
      <c r="B101" s="647" t="s">
        <v>7</v>
      </c>
      <c r="C101" s="648"/>
      <c r="D101" s="649"/>
      <c r="E101" s="647" t="s">
        <v>8</v>
      </c>
      <c r="F101" s="648"/>
      <c r="G101" s="649"/>
      <c r="H101" s="642" t="s">
        <v>10</v>
      </c>
      <c r="I101" s="643"/>
      <c r="J101" s="644"/>
      <c r="K101" s="642" t="s">
        <v>9</v>
      </c>
      <c r="L101" s="643"/>
      <c r="M101" s="644"/>
      <c r="N101" s="642" t="s">
        <v>227</v>
      </c>
      <c r="O101" s="643"/>
      <c r="P101" s="644"/>
      <c r="Q101" s="642" t="s">
        <v>228</v>
      </c>
      <c r="R101" s="643"/>
      <c r="S101" s="644"/>
    </row>
    <row r="102" spans="1:19" ht="16.5" thickBot="1">
      <c r="A102" s="646"/>
      <c r="B102" s="286">
        <v>2010</v>
      </c>
      <c r="C102" s="287">
        <v>2011</v>
      </c>
      <c r="D102" s="288">
        <v>2012</v>
      </c>
      <c r="E102" s="286">
        <v>2010</v>
      </c>
      <c r="F102" s="287">
        <v>2011</v>
      </c>
      <c r="G102" s="288">
        <v>2012</v>
      </c>
      <c r="H102" s="286">
        <v>2010</v>
      </c>
      <c r="I102" s="287">
        <v>2011</v>
      </c>
      <c r="J102" s="288">
        <v>2012</v>
      </c>
      <c r="K102" s="286">
        <v>2010</v>
      </c>
      <c r="L102" s="287">
        <v>2011</v>
      </c>
      <c r="M102" s="288">
        <v>2012</v>
      </c>
      <c r="N102" s="286">
        <v>2010</v>
      </c>
      <c r="O102" s="287">
        <v>2011</v>
      </c>
      <c r="P102" s="288">
        <v>2012</v>
      </c>
      <c r="Q102" s="286">
        <v>2010</v>
      </c>
      <c r="R102" s="287">
        <v>2011</v>
      </c>
      <c r="S102" s="288">
        <v>2012</v>
      </c>
    </row>
    <row r="103" spans="1:19" ht="16.5">
      <c r="A103" s="246" t="s">
        <v>11</v>
      </c>
      <c r="B103" s="289">
        <v>7385.6125000000002</v>
      </c>
      <c r="C103" s="290">
        <v>9554.92</v>
      </c>
      <c r="D103" s="291">
        <v>8043</v>
      </c>
      <c r="E103" s="300">
        <v>18434.625</v>
      </c>
      <c r="F103" s="291">
        <v>25642.38</v>
      </c>
      <c r="G103" s="301">
        <v>19818.21</v>
      </c>
      <c r="H103" s="289">
        <v>1562.75</v>
      </c>
      <c r="I103" s="290">
        <v>1786.95</v>
      </c>
      <c r="J103" s="291">
        <v>1506.24</v>
      </c>
      <c r="K103" s="308">
        <v>434.1</v>
      </c>
      <c r="L103" s="309">
        <v>793.35</v>
      </c>
      <c r="M103" s="291">
        <v>659.14</v>
      </c>
      <c r="N103" s="308">
        <v>1117.9625000000001</v>
      </c>
      <c r="O103" s="309">
        <v>1356.4</v>
      </c>
      <c r="P103" s="291">
        <v>1656.12</v>
      </c>
      <c r="Q103" s="308">
        <v>17.805500000000002</v>
      </c>
      <c r="R103" s="309">
        <v>28.4</v>
      </c>
      <c r="S103" s="291">
        <v>30.77</v>
      </c>
    </row>
    <row r="104" spans="1:19" ht="16.5">
      <c r="A104" s="247" t="s">
        <v>12</v>
      </c>
      <c r="B104" s="292">
        <v>6847.6875</v>
      </c>
      <c r="C104" s="293">
        <v>9867.18</v>
      </c>
      <c r="D104" s="294">
        <v>8222.0300000000007</v>
      </c>
      <c r="E104" s="302">
        <v>18970.375</v>
      </c>
      <c r="F104" s="294">
        <v>28249.5</v>
      </c>
      <c r="G104" s="303">
        <v>20461.55</v>
      </c>
      <c r="H104" s="292">
        <v>1520.35</v>
      </c>
      <c r="I104" s="293">
        <v>1825.9</v>
      </c>
      <c r="J104" s="294">
        <v>1657.86</v>
      </c>
      <c r="K104" s="310">
        <v>425.5</v>
      </c>
      <c r="L104" s="311">
        <v>821.35</v>
      </c>
      <c r="M104" s="294">
        <v>703.05</v>
      </c>
      <c r="N104" s="310">
        <v>1095.4124999999999</v>
      </c>
      <c r="O104" s="311">
        <v>1372.73</v>
      </c>
      <c r="P104" s="294">
        <v>1742.62</v>
      </c>
      <c r="Q104" s="310">
        <v>15.873000000000001</v>
      </c>
      <c r="R104" s="311">
        <v>30.78</v>
      </c>
      <c r="S104" s="294">
        <v>34.14</v>
      </c>
    </row>
    <row r="105" spans="1:19" ht="16.5">
      <c r="A105" s="247" t="s">
        <v>13</v>
      </c>
      <c r="B105" s="292">
        <v>7462.4</v>
      </c>
      <c r="C105" s="293">
        <v>9530.11</v>
      </c>
      <c r="D105" s="294"/>
      <c r="E105" s="302">
        <v>22453.8</v>
      </c>
      <c r="F105" s="294">
        <v>26807.39</v>
      </c>
      <c r="G105" s="303"/>
      <c r="H105" s="292">
        <v>1599.43</v>
      </c>
      <c r="I105" s="293">
        <v>1770.17</v>
      </c>
      <c r="J105" s="294"/>
      <c r="K105" s="310">
        <v>461.5</v>
      </c>
      <c r="L105" s="311">
        <v>762</v>
      </c>
      <c r="M105" s="294"/>
      <c r="N105" s="310">
        <v>1113.3399999999999</v>
      </c>
      <c r="O105" s="311">
        <v>1424.01</v>
      </c>
      <c r="P105" s="294"/>
      <c r="Q105" s="310">
        <v>17.11</v>
      </c>
      <c r="R105" s="311">
        <v>35.81</v>
      </c>
      <c r="S105" s="294"/>
    </row>
    <row r="106" spans="1:19" ht="16.5">
      <c r="A106" s="247" t="s">
        <v>14</v>
      </c>
      <c r="B106" s="292">
        <v>7744.4</v>
      </c>
      <c r="C106" s="293">
        <v>9482.91</v>
      </c>
      <c r="D106" s="294"/>
      <c r="E106" s="302">
        <v>26022.799999999999</v>
      </c>
      <c r="F106" s="294">
        <v>26325.14</v>
      </c>
      <c r="G106" s="303"/>
      <c r="H106" s="292">
        <v>1715.55</v>
      </c>
      <c r="I106" s="293">
        <v>1794</v>
      </c>
      <c r="J106" s="294"/>
      <c r="K106" s="310">
        <v>533.25</v>
      </c>
      <c r="L106" s="311">
        <v>771.31</v>
      </c>
      <c r="M106" s="294"/>
      <c r="N106" s="310">
        <v>1148.69</v>
      </c>
      <c r="O106" s="311">
        <v>1473.81</v>
      </c>
      <c r="P106" s="294"/>
      <c r="Q106" s="310">
        <v>18.100000000000001</v>
      </c>
      <c r="R106" s="311">
        <v>41.97</v>
      </c>
      <c r="S106" s="294"/>
    </row>
    <row r="107" spans="1:19" ht="16.5">
      <c r="A107" s="247" t="s">
        <v>15</v>
      </c>
      <c r="B107" s="292">
        <v>6837.2</v>
      </c>
      <c r="C107" s="293">
        <v>8926.49</v>
      </c>
      <c r="D107" s="294"/>
      <c r="E107" s="302">
        <v>22001.71</v>
      </c>
      <c r="F107" s="294">
        <v>24206.5</v>
      </c>
      <c r="G107" s="303"/>
      <c r="H107" s="292">
        <v>1622.58</v>
      </c>
      <c r="I107" s="293">
        <v>1784.15</v>
      </c>
      <c r="J107" s="294"/>
      <c r="K107" s="310">
        <v>488.58</v>
      </c>
      <c r="L107" s="311">
        <v>736.15</v>
      </c>
      <c r="M107" s="294"/>
      <c r="N107" s="310">
        <v>1205.43</v>
      </c>
      <c r="O107" s="311">
        <v>1510.44</v>
      </c>
      <c r="P107" s="294"/>
      <c r="Q107" s="310">
        <v>18.420000000000002</v>
      </c>
      <c r="R107" s="311">
        <v>36.75</v>
      </c>
      <c r="S107" s="294"/>
    </row>
    <row r="108" spans="1:19" ht="16.5">
      <c r="A108" s="247" t="s">
        <v>16</v>
      </c>
      <c r="B108" s="295">
        <v>6498.66</v>
      </c>
      <c r="C108" s="293">
        <v>9045.1200000000008</v>
      </c>
      <c r="D108" s="294"/>
      <c r="E108" s="304">
        <v>19383.2</v>
      </c>
      <c r="F108" s="294">
        <v>22349.21</v>
      </c>
      <c r="G108" s="303"/>
      <c r="H108" s="295">
        <v>1553.95</v>
      </c>
      <c r="I108" s="293">
        <v>1768.5</v>
      </c>
      <c r="J108" s="294"/>
      <c r="K108" s="312">
        <v>463</v>
      </c>
      <c r="L108" s="311">
        <v>770.57</v>
      </c>
      <c r="M108" s="294"/>
      <c r="N108" s="312">
        <v>1234.075</v>
      </c>
      <c r="O108" s="311">
        <v>1528.66</v>
      </c>
      <c r="P108" s="294"/>
      <c r="Q108" s="312">
        <v>18.46</v>
      </c>
      <c r="R108" s="311">
        <v>35.799999999999997</v>
      </c>
      <c r="S108" s="294"/>
    </row>
    <row r="109" spans="1:19" ht="16.5">
      <c r="A109" s="247" t="s">
        <v>146</v>
      </c>
      <c r="B109" s="295">
        <v>6734.63</v>
      </c>
      <c r="C109" s="293">
        <v>9618.7999999999993</v>
      </c>
      <c r="D109" s="294"/>
      <c r="E109" s="304">
        <v>19512.84</v>
      </c>
      <c r="F109" s="294">
        <v>23726.31</v>
      </c>
      <c r="G109" s="303"/>
      <c r="H109" s="295">
        <v>1526.32</v>
      </c>
      <c r="I109" s="293">
        <v>1759.76</v>
      </c>
      <c r="J109" s="294"/>
      <c r="K109" s="312">
        <v>455.61</v>
      </c>
      <c r="L109" s="311">
        <v>788.74</v>
      </c>
      <c r="M109" s="294"/>
      <c r="N109" s="312">
        <v>1192.97</v>
      </c>
      <c r="O109" s="311">
        <v>1572.81</v>
      </c>
      <c r="P109" s="294"/>
      <c r="Q109" s="312">
        <v>17.96</v>
      </c>
      <c r="R109" s="311">
        <v>37.92</v>
      </c>
      <c r="S109" s="294"/>
    </row>
    <row r="110" spans="1:19" ht="16.5">
      <c r="A110" s="248" t="s">
        <v>157</v>
      </c>
      <c r="B110" s="296">
        <v>7283.04</v>
      </c>
      <c r="C110" s="293">
        <v>9040.82</v>
      </c>
      <c r="D110" s="294"/>
      <c r="E110" s="305">
        <v>21408.93</v>
      </c>
      <c r="F110" s="294">
        <v>22079.55</v>
      </c>
      <c r="G110" s="303"/>
      <c r="H110" s="296">
        <v>1540.95</v>
      </c>
      <c r="I110" s="293">
        <v>1804.36</v>
      </c>
      <c r="J110" s="294"/>
      <c r="K110" s="313">
        <v>489.12</v>
      </c>
      <c r="L110" s="311">
        <v>763.7</v>
      </c>
      <c r="M110" s="294"/>
      <c r="N110" s="313">
        <v>1215.81</v>
      </c>
      <c r="O110" s="311">
        <v>1755.81</v>
      </c>
      <c r="P110" s="294"/>
      <c r="Q110" s="313">
        <v>18.36</v>
      </c>
      <c r="R110" s="311">
        <v>40.299999999999997</v>
      </c>
      <c r="S110" s="294"/>
    </row>
    <row r="111" spans="1:19" ht="16.5">
      <c r="A111" s="248" t="s">
        <v>164</v>
      </c>
      <c r="B111" s="296">
        <v>7708.931818181818</v>
      </c>
      <c r="C111" s="293">
        <v>8314.33</v>
      </c>
      <c r="D111" s="294"/>
      <c r="E111" s="305">
        <v>22640.56818181818</v>
      </c>
      <c r="F111" s="294">
        <v>20388.3</v>
      </c>
      <c r="G111" s="303"/>
      <c r="H111" s="296">
        <v>1591.61</v>
      </c>
      <c r="I111" s="293">
        <v>1743.44</v>
      </c>
      <c r="J111" s="294"/>
      <c r="K111" s="313">
        <v>539.02</v>
      </c>
      <c r="L111" s="311">
        <v>708.17</v>
      </c>
      <c r="M111" s="294"/>
      <c r="N111" s="313">
        <v>1270.98</v>
      </c>
      <c r="O111" s="311">
        <v>1769.76</v>
      </c>
      <c r="P111" s="294"/>
      <c r="Q111" s="313">
        <v>20.55</v>
      </c>
      <c r="R111" s="311">
        <v>37.93</v>
      </c>
      <c r="S111" s="294"/>
    </row>
    <row r="112" spans="1:19" ht="16.5">
      <c r="A112" s="248" t="s">
        <v>165</v>
      </c>
      <c r="B112" s="296">
        <v>8291.85</v>
      </c>
      <c r="C112" s="293">
        <v>7347.1049999999996</v>
      </c>
      <c r="D112" s="294"/>
      <c r="E112" s="305">
        <v>23802.02</v>
      </c>
      <c r="F112" s="294">
        <v>18882.859285714287</v>
      </c>
      <c r="G112" s="303"/>
      <c r="H112" s="296">
        <v>1688.69</v>
      </c>
      <c r="I112" s="293">
        <v>1535.1904761904761</v>
      </c>
      <c r="J112" s="294"/>
      <c r="K112" s="313">
        <v>591.71</v>
      </c>
      <c r="L112" s="311">
        <v>616.21904761904761</v>
      </c>
      <c r="M112" s="294"/>
      <c r="N112" s="313">
        <v>1342</v>
      </c>
      <c r="O112" s="311">
        <v>1665.2142857142858</v>
      </c>
      <c r="P112" s="294"/>
      <c r="Q112" s="313">
        <v>23.39</v>
      </c>
      <c r="R112" s="311">
        <v>31.974761904761902</v>
      </c>
      <c r="S112" s="294"/>
    </row>
    <row r="113" spans="1:19" ht="16.5">
      <c r="A113" s="248" t="s">
        <v>170</v>
      </c>
      <c r="B113" s="296">
        <v>8469.14</v>
      </c>
      <c r="C113" s="293">
        <v>7551.3613636363634</v>
      </c>
      <c r="D113" s="294"/>
      <c r="E113" s="305">
        <v>22905.46</v>
      </c>
      <c r="F113" s="294">
        <v>17879.439999999999</v>
      </c>
      <c r="G113" s="303"/>
      <c r="H113" s="296">
        <v>1692.77</v>
      </c>
      <c r="I113" s="293">
        <v>1594.93</v>
      </c>
      <c r="J113" s="294"/>
      <c r="K113" s="313">
        <v>682.91</v>
      </c>
      <c r="L113" s="311">
        <v>628.23</v>
      </c>
      <c r="M113" s="294"/>
      <c r="N113" s="313">
        <v>1369.89</v>
      </c>
      <c r="O113" s="311">
        <v>1738.98</v>
      </c>
      <c r="P113" s="294"/>
      <c r="Q113" s="313">
        <v>26.54</v>
      </c>
      <c r="R113" s="311">
        <v>33.08</v>
      </c>
      <c r="S113" s="294"/>
    </row>
    <row r="114" spans="1:19" ht="17.25" thickBot="1">
      <c r="A114" s="249" t="s">
        <v>171</v>
      </c>
      <c r="B114" s="297">
        <v>9146.67</v>
      </c>
      <c r="C114" s="298">
        <v>7567.2</v>
      </c>
      <c r="D114" s="299"/>
      <c r="E114" s="306">
        <v>24107.26</v>
      </c>
      <c r="F114" s="299">
        <v>18148.900000000001</v>
      </c>
      <c r="G114" s="307"/>
      <c r="H114" s="297">
        <v>1709.48</v>
      </c>
      <c r="I114" s="298">
        <v>1462.2</v>
      </c>
      <c r="J114" s="299"/>
      <c r="K114" s="314">
        <v>755.12</v>
      </c>
      <c r="L114" s="315">
        <v>643.20000000000005</v>
      </c>
      <c r="M114" s="299"/>
      <c r="N114" s="314">
        <v>1391.01</v>
      </c>
      <c r="O114" s="315">
        <v>1646.2</v>
      </c>
      <c r="P114" s="299"/>
      <c r="Q114" s="314">
        <v>29.35</v>
      </c>
      <c r="R114" s="315">
        <v>30.4</v>
      </c>
      <c r="S114" s="299"/>
    </row>
    <row r="115" spans="1:19">
      <c r="A115" s="4"/>
      <c r="B115" s="4"/>
      <c r="C115" s="4"/>
      <c r="D115" s="4"/>
      <c r="E115" s="4"/>
      <c r="F115" s="4"/>
      <c r="G115" s="4"/>
    </row>
    <row r="116" spans="1:19">
      <c r="A116" s="4"/>
      <c r="B116" s="4"/>
      <c r="C116" s="4"/>
      <c r="D116" s="4"/>
      <c r="E116" s="4"/>
      <c r="F116" s="4"/>
      <c r="G116" s="4"/>
    </row>
    <row r="117" spans="1:19">
      <c r="A117" s="4"/>
      <c r="B117" s="4"/>
      <c r="C117" s="4"/>
      <c r="D117" s="4"/>
      <c r="E117" s="4"/>
      <c r="F117" s="4"/>
      <c r="G117" s="4"/>
    </row>
    <row r="118" spans="1:19">
      <c r="A118" s="4"/>
      <c r="B118" s="4"/>
      <c r="C118" s="4"/>
      <c r="D118" s="4"/>
      <c r="E118" s="4"/>
      <c r="F118" s="4"/>
      <c r="G118" s="4"/>
    </row>
    <row r="119" spans="1:19">
      <c r="A119" s="4"/>
      <c r="B119" s="4"/>
      <c r="C119" s="4"/>
      <c r="D119" s="4"/>
      <c r="E119" s="4"/>
      <c r="F119" s="4"/>
      <c r="G119" s="4"/>
    </row>
    <row r="120" spans="1:19">
      <c r="A120" s="4"/>
      <c r="B120" s="4"/>
      <c r="C120" s="4"/>
      <c r="D120" s="4"/>
      <c r="E120" s="4"/>
      <c r="F120" s="4"/>
      <c r="G120" s="4"/>
    </row>
    <row r="121" spans="1:19">
      <c r="A121" s="4"/>
      <c r="B121" s="4"/>
      <c r="C121" s="4"/>
      <c r="D121" s="4"/>
      <c r="E121" s="4"/>
      <c r="F121" s="4"/>
      <c r="G121" s="4"/>
    </row>
    <row r="122" spans="1:19">
      <c r="A122" s="4"/>
      <c r="B122" s="4"/>
      <c r="C122" s="4"/>
      <c r="D122" s="4"/>
      <c r="E122" s="4"/>
      <c r="F122" s="4"/>
      <c r="G122" s="4"/>
    </row>
    <row r="123" spans="1:19">
      <c r="A123" s="4"/>
      <c r="B123" s="4"/>
      <c r="C123" s="4"/>
      <c r="D123" s="4"/>
      <c r="E123" s="4"/>
      <c r="F123" s="4"/>
      <c r="G123" s="4"/>
    </row>
    <row r="124" spans="1:19">
      <c r="A124" s="4"/>
      <c r="B124" s="4"/>
      <c r="C124" s="4"/>
      <c r="D124" s="4"/>
      <c r="E124" s="4"/>
      <c r="F124" s="4"/>
      <c r="G124" s="4"/>
    </row>
    <row r="125" spans="1:19">
      <c r="A125" s="4"/>
      <c r="B125" s="4"/>
      <c r="C125" s="4"/>
      <c r="D125" s="4"/>
      <c r="E125" s="4"/>
      <c r="F125" s="4"/>
      <c r="G125" s="4"/>
    </row>
    <row r="126" spans="1:19">
      <c r="A126" s="4"/>
      <c r="B126" s="4"/>
      <c r="C126" s="4"/>
      <c r="D126" s="4"/>
      <c r="E126" s="4"/>
      <c r="F126" s="4"/>
      <c r="G126" s="4"/>
    </row>
    <row r="127" spans="1:19">
      <c r="A127" s="4"/>
      <c r="B127" s="4"/>
      <c r="C127" s="4"/>
      <c r="D127" s="4"/>
      <c r="E127" s="4"/>
      <c r="F127" s="4"/>
      <c r="G127" s="4"/>
    </row>
    <row r="128" spans="1:19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</sheetData>
  <mergeCells count="7">
    <mergeCell ref="Q101:S101"/>
    <mergeCell ref="A101:A102"/>
    <mergeCell ref="B101:D101"/>
    <mergeCell ref="E101:G101"/>
    <mergeCell ref="N101:P101"/>
    <mergeCell ref="K101:M101"/>
    <mergeCell ref="H101:J10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5:M69"/>
  <sheetViews>
    <sheetView view="pageBreakPreview" topLeftCell="A40" zoomScale="130" zoomScaleNormal="80" zoomScaleSheetLayoutView="130" workbookViewId="0">
      <selection activeCell="M65" sqref="M65"/>
    </sheetView>
  </sheetViews>
  <sheetFormatPr defaultRowHeight="12.75"/>
  <cols>
    <col min="1" max="1" width="17.140625" style="13" customWidth="1"/>
    <col min="2" max="2" width="14.28515625" style="13" customWidth="1"/>
    <col min="3" max="12" width="7.7109375" style="13" customWidth="1"/>
    <col min="13" max="13" width="10.28515625" style="13" customWidth="1"/>
    <col min="14" max="14" width="9.140625" style="13"/>
    <col min="15" max="15" width="13" style="13" bestFit="1" customWidth="1"/>
    <col min="16" max="256" width="9.140625" style="13"/>
    <col min="257" max="257" width="17.140625" style="13" customWidth="1"/>
    <col min="258" max="258" width="14.28515625" style="13" customWidth="1"/>
    <col min="259" max="268" width="7.7109375" style="13" customWidth="1"/>
    <col min="269" max="269" width="10.28515625" style="13" customWidth="1"/>
    <col min="270" max="270" width="9.140625" style="13"/>
    <col min="271" max="271" width="13" style="13" bestFit="1" customWidth="1"/>
    <col min="272" max="512" width="9.140625" style="13"/>
    <col min="513" max="513" width="17.140625" style="13" customWidth="1"/>
    <col min="514" max="514" width="14.28515625" style="13" customWidth="1"/>
    <col min="515" max="524" width="7.7109375" style="13" customWidth="1"/>
    <col min="525" max="525" width="10.28515625" style="13" customWidth="1"/>
    <col min="526" max="526" width="9.140625" style="13"/>
    <col min="527" max="527" width="13" style="13" bestFit="1" customWidth="1"/>
    <col min="528" max="768" width="9.140625" style="13"/>
    <col min="769" max="769" width="17.140625" style="13" customWidth="1"/>
    <col min="770" max="770" width="14.28515625" style="13" customWidth="1"/>
    <col min="771" max="780" width="7.7109375" style="13" customWidth="1"/>
    <col min="781" max="781" width="10.28515625" style="13" customWidth="1"/>
    <col min="782" max="782" width="9.140625" style="13"/>
    <col min="783" max="783" width="13" style="13" bestFit="1" customWidth="1"/>
    <col min="784" max="1024" width="9.140625" style="13"/>
    <col min="1025" max="1025" width="17.140625" style="13" customWidth="1"/>
    <col min="1026" max="1026" width="14.28515625" style="13" customWidth="1"/>
    <col min="1027" max="1036" width="7.7109375" style="13" customWidth="1"/>
    <col min="1037" max="1037" width="10.28515625" style="13" customWidth="1"/>
    <col min="1038" max="1038" width="9.140625" style="13"/>
    <col min="1039" max="1039" width="13" style="13" bestFit="1" customWidth="1"/>
    <col min="1040" max="1280" width="9.140625" style="13"/>
    <col min="1281" max="1281" width="17.140625" style="13" customWidth="1"/>
    <col min="1282" max="1282" width="14.28515625" style="13" customWidth="1"/>
    <col min="1283" max="1292" width="7.7109375" style="13" customWidth="1"/>
    <col min="1293" max="1293" width="10.28515625" style="13" customWidth="1"/>
    <col min="1294" max="1294" width="9.140625" style="13"/>
    <col min="1295" max="1295" width="13" style="13" bestFit="1" customWidth="1"/>
    <col min="1296" max="1536" width="9.140625" style="13"/>
    <col min="1537" max="1537" width="17.140625" style="13" customWidth="1"/>
    <col min="1538" max="1538" width="14.28515625" style="13" customWidth="1"/>
    <col min="1539" max="1548" width="7.7109375" style="13" customWidth="1"/>
    <col min="1549" max="1549" width="10.28515625" style="13" customWidth="1"/>
    <col min="1550" max="1550" width="9.140625" style="13"/>
    <col min="1551" max="1551" width="13" style="13" bestFit="1" customWidth="1"/>
    <col min="1552" max="1792" width="9.140625" style="13"/>
    <col min="1793" max="1793" width="17.140625" style="13" customWidth="1"/>
    <col min="1794" max="1794" width="14.28515625" style="13" customWidth="1"/>
    <col min="1795" max="1804" width="7.7109375" style="13" customWidth="1"/>
    <col min="1805" max="1805" width="10.28515625" style="13" customWidth="1"/>
    <col min="1806" max="1806" width="9.140625" style="13"/>
    <col min="1807" max="1807" width="13" style="13" bestFit="1" customWidth="1"/>
    <col min="1808" max="2048" width="9.140625" style="13"/>
    <col min="2049" max="2049" width="17.140625" style="13" customWidth="1"/>
    <col min="2050" max="2050" width="14.28515625" style="13" customWidth="1"/>
    <col min="2051" max="2060" width="7.7109375" style="13" customWidth="1"/>
    <col min="2061" max="2061" width="10.28515625" style="13" customWidth="1"/>
    <col min="2062" max="2062" width="9.140625" style="13"/>
    <col min="2063" max="2063" width="13" style="13" bestFit="1" customWidth="1"/>
    <col min="2064" max="2304" width="9.140625" style="13"/>
    <col min="2305" max="2305" width="17.140625" style="13" customWidth="1"/>
    <col min="2306" max="2306" width="14.28515625" style="13" customWidth="1"/>
    <col min="2307" max="2316" width="7.7109375" style="13" customWidth="1"/>
    <col min="2317" max="2317" width="10.28515625" style="13" customWidth="1"/>
    <col min="2318" max="2318" width="9.140625" style="13"/>
    <col min="2319" max="2319" width="13" style="13" bestFit="1" customWidth="1"/>
    <col min="2320" max="2560" width="9.140625" style="13"/>
    <col min="2561" max="2561" width="17.140625" style="13" customWidth="1"/>
    <col min="2562" max="2562" width="14.28515625" style="13" customWidth="1"/>
    <col min="2563" max="2572" width="7.7109375" style="13" customWidth="1"/>
    <col min="2573" max="2573" width="10.28515625" style="13" customWidth="1"/>
    <col min="2574" max="2574" width="9.140625" style="13"/>
    <col min="2575" max="2575" width="13" style="13" bestFit="1" customWidth="1"/>
    <col min="2576" max="2816" width="9.140625" style="13"/>
    <col min="2817" max="2817" width="17.140625" style="13" customWidth="1"/>
    <col min="2818" max="2818" width="14.28515625" style="13" customWidth="1"/>
    <col min="2819" max="2828" width="7.7109375" style="13" customWidth="1"/>
    <col min="2829" max="2829" width="10.28515625" style="13" customWidth="1"/>
    <col min="2830" max="2830" width="9.140625" style="13"/>
    <col min="2831" max="2831" width="13" style="13" bestFit="1" customWidth="1"/>
    <col min="2832" max="3072" width="9.140625" style="13"/>
    <col min="3073" max="3073" width="17.140625" style="13" customWidth="1"/>
    <col min="3074" max="3074" width="14.28515625" style="13" customWidth="1"/>
    <col min="3075" max="3084" width="7.7109375" style="13" customWidth="1"/>
    <col min="3085" max="3085" width="10.28515625" style="13" customWidth="1"/>
    <col min="3086" max="3086" width="9.140625" style="13"/>
    <col min="3087" max="3087" width="13" style="13" bestFit="1" customWidth="1"/>
    <col min="3088" max="3328" width="9.140625" style="13"/>
    <col min="3329" max="3329" width="17.140625" style="13" customWidth="1"/>
    <col min="3330" max="3330" width="14.28515625" style="13" customWidth="1"/>
    <col min="3331" max="3340" width="7.7109375" style="13" customWidth="1"/>
    <col min="3341" max="3341" width="10.28515625" style="13" customWidth="1"/>
    <col min="3342" max="3342" width="9.140625" style="13"/>
    <col min="3343" max="3343" width="13" style="13" bestFit="1" customWidth="1"/>
    <col min="3344" max="3584" width="9.140625" style="13"/>
    <col min="3585" max="3585" width="17.140625" style="13" customWidth="1"/>
    <col min="3586" max="3586" width="14.28515625" style="13" customWidth="1"/>
    <col min="3587" max="3596" width="7.7109375" style="13" customWidth="1"/>
    <col min="3597" max="3597" width="10.28515625" style="13" customWidth="1"/>
    <col min="3598" max="3598" width="9.140625" style="13"/>
    <col min="3599" max="3599" width="13" style="13" bestFit="1" customWidth="1"/>
    <col min="3600" max="3840" width="9.140625" style="13"/>
    <col min="3841" max="3841" width="17.140625" style="13" customWidth="1"/>
    <col min="3842" max="3842" width="14.28515625" style="13" customWidth="1"/>
    <col min="3843" max="3852" width="7.7109375" style="13" customWidth="1"/>
    <col min="3853" max="3853" width="10.28515625" style="13" customWidth="1"/>
    <col min="3854" max="3854" width="9.140625" style="13"/>
    <col min="3855" max="3855" width="13" style="13" bestFit="1" customWidth="1"/>
    <col min="3856" max="4096" width="9.140625" style="13"/>
    <col min="4097" max="4097" width="17.140625" style="13" customWidth="1"/>
    <col min="4098" max="4098" width="14.28515625" style="13" customWidth="1"/>
    <col min="4099" max="4108" width="7.7109375" style="13" customWidth="1"/>
    <col min="4109" max="4109" width="10.28515625" style="13" customWidth="1"/>
    <col min="4110" max="4110" width="9.140625" style="13"/>
    <col min="4111" max="4111" width="13" style="13" bestFit="1" customWidth="1"/>
    <col min="4112" max="4352" width="9.140625" style="13"/>
    <col min="4353" max="4353" width="17.140625" style="13" customWidth="1"/>
    <col min="4354" max="4354" width="14.28515625" style="13" customWidth="1"/>
    <col min="4355" max="4364" width="7.7109375" style="13" customWidth="1"/>
    <col min="4365" max="4365" width="10.28515625" style="13" customWidth="1"/>
    <col min="4366" max="4366" width="9.140625" style="13"/>
    <col min="4367" max="4367" width="13" style="13" bestFit="1" customWidth="1"/>
    <col min="4368" max="4608" width="9.140625" style="13"/>
    <col min="4609" max="4609" width="17.140625" style="13" customWidth="1"/>
    <col min="4610" max="4610" width="14.28515625" style="13" customWidth="1"/>
    <col min="4611" max="4620" width="7.7109375" style="13" customWidth="1"/>
    <col min="4621" max="4621" width="10.28515625" style="13" customWidth="1"/>
    <col min="4622" max="4622" width="9.140625" style="13"/>
    <col min="4623" max="4623" width="13" style="13" bestFit="1" customWidth="1"/>
    <col min="4624" max="4864" width="9.140625" style="13"/>
    <col min="4865" max="4865" width="17.140625" style="13" customWidth="1"/>
    <col min="4866" max="4866" width="14.28515625" style="13" customWidth="1"/>
    <col min="4867" max="4876" width="7.7109375" style="13" customWidth="1"/>
    <col min="4877" max="4877" width="10.28515625" style="13" customWidth="1"/>
    <col min="4878" max="4878" width="9.140625" style="13"/>
    <col min="4879" max="4879" width="13" style="13" bestFit="1" customWidth="1"/>
    <col min="4880" max="5120" width="9.140625" style="13"/>
    <col min="5121" max="5121" width="17.140625" style="13" customWidth="1"/>
    <col min="5122" max="5122" width="14.28515625" style="13" customWidth="1"/>
    <col min="5123" max="5132" width="7.7109375" style="13" customWidth="1"/>
    <col min="5133" max="5133" width="10.28515625" style="13" customWidth="1"/>
    <col min="5134" max="5134" width="9.140625" style="13"/>
    <col min="5135" max="5135" width="13" style="13" bestFit="1" customWidth="1"/>
    <col min="5136" max="5376" width="9.140625" style="13"/>
    <col min="5377" max="5377" width="17.140625" style="13" customWidth="1"/>
    <col min="5378" max="5378" width="14.28515625" style="13" customWidth="1"/>
    <col min="5379" max="5388" width="7.7109375" style="13" customWidth="1"/>
    <col min="5389" max="5389" width="10.28515625" style="13" customWidth="1"/>
    <col min="5390" max="5390" width="9.140625" style="13"/>
    <col min="5391" max="5391" width="13" style="13" bestFit="1" customWidth="1"/>
    <col min="5392" max="5632" width="9.140625" style="13"/>
    <col min="5633" max="5633" width="17.140625" style="13" customWidth="1"/>
    <col min="5634" max="5634" width="14.28515625" style="13" customWidth="1"/>
    <col min="5635" max="5644" width="7.7109375" style="13" customWidth="1"/>
    <col min="5645" max="5645" width="10.28515625" style="13" customWidth="1"/>
    <col min="5646" max="5646" width="9.140625" style="13"/>
    <col min="5647" max="5647" width="13" style="13" bestFit="1" customWidth="1"/>
    <col min="5648" max="5888" width="9.140625" style="13"/>
    <col min="5889" max="5889" width="17.140625" style="13" customWidth="1"/>
    <col min="5890" max="5890" width="14.28515625" style="13" customWidth="1"/>
    <col min="5891" max="5900" width="7.7109375" style="13" customWidth="1"/>
    <col min="5901" max="5901" width="10.28515625" style="13" customWidth="1"/>
    <col min="5902" max="5902" width="9.140625" style="13"/>
    <col min="5903" max="5903" width="13" style="13" bestFit="1" customWidth="1"/>
    <col min="5904" max="6144" width="9.140625" style="13"/>
    <col min="6145" max="6145" width="17.140625" style="13" customWidth="1"/>
    <col min="6146" max="6146" width="14.28515625" style="13" customWidth="1"/>
    <col min="6147" max="6156" width="7.7109375" style="13" customWidth="1"/>
    <col min="6157" max="6157" width="10.28515625" style="13" customWidth="1"/>
    <col min="6158" max="6158" width="9.140625" style="13"/>
    <col min="6159" max="6159" width="13" style="13" bestFit="1" customWidth="1"/>
    <col min="6160" max="6400" width="9.140625" style="13"/>
    <col min="6401" max="6401" width="17.140625" style="13" customWidth="1"/>
    <col min="6402" max="6402" width="14.28515625" style="13" customWidth="1"/>
    <col min="6403" max="6412" width="7.7109375" style="13" customWidth="1"/>
    <col min="6413" max="6413" width="10.28515625" style="13" customWidth="1"/>
    <col min="6414" max="6414" width="9.140625" style="13"/>
    <col min="6415" max="6415" width="13" style="13" bestFit="1" customWidth="1"/>
    <col min="6416" max="6656" width="9.140625" style="13"/>
    <col min="6657" max="6657" width="17.140625" style="13" customWidth="1"/>
    <col min="6658" max="6658" width="14.28515625" style="13" customWidth="1"/>
    <col min="6659" max="6668" width="7.7109375" style="13" customWidth="1"/>
    <col min="6669" max="6669" width="10.28515625" style="13" customWidth="1"/>
    <col min="6670" max="6670" width="9.140625" style="13"/>
    <col min="6671" max="6671" width="13" style="13" bestFit="1" customWidth="1"/>
    <col min="6672" max="6912" width="9.140625" style="13"/>
    <col min="6913" max="6913" width="17.140625" style="13" customWidth="1"/>
    <col min="6914" max="6914" width="14.28515625" style="13" customWidth="1"/>
    <col min="6915" max="6924" width="7.7109375" style="13" customWidth="1"/>
    <col min="6925" max="6925" width="10.28515625" style="13" customWidth="1"/>
    <col min="6926" max="6926" width="9.140625" style="13"/>
    <col min="6927" max="6927" width="13" style="13" bestFit="1" customWidth="1"/>
    <col min="6928" max="7168" width="9.140625" style="13"/>
    <col min="7169" max="7169" width="17.140625" style="13" customWidth="1"/>
    <col min="7170" max="7170" width="14.28515625" style="13" customWidth="1"/>
    <col min="7171" max="7180" width="7.7109375" style="13" customWidth="1"/>
    <col min="7181" max="7181" width="10.28515625" style="13" customWidth="1"/>
    <col min="7182" max="7182" width="9.140625" style="13"/>
    <col min="7183" max="7183" width="13" style="13" bestFit="1" customWidth="1"/>
    <col min="7184" max="7424" width="9.140625" style="13"/>
    <col min="7425" max="7425" width="17.140625" style="13" customWidth="1"/>
    <col min="7426" max="7426" width="14.28515625" style="13" customWidth="1"/>
    <col min="7427" max="7436" width="7.7109375" style="13" customWidth="1"/>
    <col min="7437" max="7437" width="10.28515625" style="13" customWidth="1"/>
    <col min="7438" max="7438" width="9.140625" style="13"/>
    <col min="7439" max="7439" width="13" style="13" bestFit="1" customWidth="1"/>
    <col min="7440" max="7680" width="9.140625" style="13"/>
    <col min="7681" max="7681" width="17.140625" style="13" customWidth="1"/>
    <col min="7682" max="7682" width="14.28515625" style="13" customWidth="1"/>
    <col min="7683" max="7692" width="7.7109375" style="13" customWidth="1"/>
    <col min="7693" max="7693" width="10.28515625" style="13" customWidth="1"/>
    <col min="7694" max="7694" width="9.140625" style="13"/>
    <col min="7695" max="7695" width="13" style="13" bestFit="1" customWidth="1"/>
    <col min="7696" max="7936" width="9.140625" style="13"/>
    <col min="7937" max="7937" width="17.140625" style="13" customWidth="1"/>
    <col min="7938" max="7938" width="14.28515625" style="13" customWidth="1"/>
    <col min="7939" max="7948" width="7.7109375" style="13" customWidth="1"/>
    <col min="7949" max="7949" width="10.28515625" style="13" customWidth="1"/>
    <col min="7950" max="7950" width="9.140625" style="13"/>
    <col min="7951" max="7951" width="13" style="13" bestFit="1" customWidth="1"/>
    <col min="7952" max="8192" width="9.140625" style="13"/>
    <col min="8193" max="8193" width="17.140625" style="13" customWidth="1"/>
    <col min="8194" max="8194" width="14.28515625" style="13" customWidth="1"/>
    <col min="8195" max="8204" width="7.7109375" style="13" customWidth="1"/>
    <col min="8205" max="8205" width="10.28515625" style="13" customWidth="1"/>
    <col min="8206" max="8206" width="9.140625" style="13"/>
    <col min="8207" max="8207" width="13" style="13" bestFit="1" customWidth="1"/>
    <col min="8208" max="8448" width="9.140625" style="13"/>
    <col min="8449" max="8449" width="17.140625" style="13" customWidth="1"/>
    <col min="8450" max="8450" width="14.28515625" style="13" customWidth="1"/>
    <col min="8451" max="8460" width="7.7109375" style="13" customWidth="1"/>
    <col min="8461" max="8461" width="10.28515625" style="13" customWidth="1"/>
    <col min="8462" max="8462" width="9.140625" style="13"/>
    <col min="8463" max="8463" width="13" style="13" bestFit="1" customWidth="1"/>
    <col min="8464" max="8704" width="9.140625" style="13"/>
    <col min="8705" max="8705" width="17.140625" style="13" customWidth="1"/>
    <col min="8706" max="8706" width="14.28515625" style="13" customWidth="1"/>
    <col min="8707" max="8716" width="7.7109375" style="13" customWidth="1"/>
    <col min="8717" max="8717" width="10.28515625" style="13" customWidth="1"/>
    <col min="8718" max="8718" width="9.140625" style="13"/>
    <col min="8719" max="8719" width="13" style="13" bestFit="1" customWidth="1"/>
    <col min="8720" max="8960" width="9.140625" style="13"/>
    <col min="8961" max="8961" width="17.140625" style="13" customWidth="1"/>
    <col min="8962" max="8962" width="14.28515625" style="13" customWidth="1"/>
    <col min="8963" max="8972" width="7.7109375" style="13" customWidth="1"/>
    <col min="8973" max="8973" width="10.28515625" style="13" customWidth="1"/>
    <col min="8974" max="8974" width="9.140625" style="13"/>
    <col min="8975" max="8975" width="13" style="13" bestFit="1" customWidth="1"/>
    <col min="8976" max="9216" width="9.140625" style="13"/>
    <col min="9217" max="9217" width="17.140625" style="13" customWidth="1"/>
    <col min="9218" max="9218" width="14.28515625" style="13" customWidth="1"/>
    <col min="9219" max="9228" width="7.7109375" style="13" customWidth="1"/>
    <col min="9229" max="9229" width="10.28515625" style="13" customWidth="1"/>
    <col min="9230" max="9230" width="9.140625" style="13"/>
    <col min="9231" max="9231" width="13" style="13" bestFit="1" customWidth="1"/>
    <col min="9232" max="9472" width="9.140625" style="13"/>
    <col min="9473" max="9473" width="17.140625" style="13" customWidth="1"/>
    <col min="9474" max="9474" width="14.28515625" style="13" customWidth="1"/>
    <col min="9475" max="9484" width="7.7109375" style="13" customWidth="1"/>
    <col min="9485" max="9485" width="10.28515625" style="13" customWidth="1"/>
    <col min="9486" max="9486" width="9.140625" style="13"/>
    <col min="9487" max="9487" width="13" style="13" bestFit="1" customWidth="1"/>
    <col min="9488" max="9728" width="9.140625" style="13"/>
    <col min="9729" max="9729" width="17.140625" style="13" customWidth="1"/>
    <col min="9730" max="9730" width="14.28515625" style="13" customWidth="1"/>
    <col min="9731" max="9740" width="7.7109375" style="13" customWidth="1"/>
    <col min="9741" max="9741" width="10.28515625" style="13" customWidth="1"/>
    <col min="9742" max="9742" width="9.140625" style="13"/>
    <col min="9743" max="9743" width="13" style="13" bestFit="1" customWidth="1"/>
    <col min="9744" max="9984" width="9.140625" style="13"/>
    <col min="9985" max="9985" width="17.140625" style="13" customWidth="1"/>
    <col min="9986" max="9986" width="14.28515625" style="13" customWidth="1"/>
    <col min="9987" max="9996" width="7.7109375" style="13" customWidth="1"/>
    <col min="9997" max="9997" width="10.28515625" style="13" customWidth="1"/>
    <col min="9998" max="9998" width="9.140625" style="13"/>
    <col min="9999" max="9999" width="13" style="13" bestFit="1" customWidth="1"/>
    <col min="10000" max="10240" width="9.140625" style="13"/>
    <col min="10241" max="10241" width="17.140625" style="13" customWidth="1"/>
    <col min="10242" max="10242" width="14.28515625" style="13" customWidth="1"/>
    <col min="10243" max="10252" width="7.7109375" style="13" customWidth="1"/>
    <col min="10253" max="10253" width="10.28515625" style="13" customWidth="1"/>
    <col min="10254" max="10254" width="9.140625" style="13"/>
    <col min="10255" max="10255" width="13" style="13" bestFit="1" customWidth="1"/>
    <col min="10256" max="10496" width="9.140625" style="13"/>
    <col min="10497" max="10497" width="17.140625" style="13" customWidth="1"/>
    <col min="10498" max="10498" width="14.28515625" style="13" customWidth="1"/>
    <col min="10499" max="10508" width="7.7109375" style="13" customWidth="1"/>
    <col min="10509" max="10509" width="10.28515625" style="13" customWidth="1"/>
    <col min="10510" max="10510" width="9.140625" style="13"/>
    <col min="10511" max="10511" width="13" style="13" bestFit="1" customWidth="1"/>
    <col min="10512" max="10752" width="9.140625" style="13"/>
    <col min="10753" max="10753" width="17.140625" style="13" customWidth="1"/>
    <col min="10754" max="10754" width="14.28515625" style="13" customWidth="1"/>
    <col min="10755" max="10764" width="7.7109375" style="13" customWidth="1"/>
    <col min="10765" max="10765" width="10.28515625" style="13" customWidth="1"/>
    <col min="10766" max="10766" width="9.140625" style="13"/>
    <col min="10767" max="10767" width="13" style="13" bestFit="1" customWidth="1"/>
    <col min="10768" max="11008" width="9.140625" style="13"/>
    <col min="11009" max="11009" width="17.140625" style="13" customWidth="1"/>
    <col min="11010" max="11010" width="14.28515625" style="13" customWidth="1"/>
    <col min="11011" max="11020" width="7.7109375" style="13" customWidth="1"/>
    <col min="11021" max="11021" width="10.28515625" style="13" customWidth="1"/>
    <col min="11022" max="11022" width="9.140625" style="13"/>
    <col min="11023" max="11023" width="13" style="13" bestFit="1" customWidth="1"/>
    <col min="11024" max="11264" width="9.140625" style="13"/>
    <col min="11265" max="11265" width="17.140625" style="13" customWidth="1"/>
    <col min="11266" max="11266" width="14.28515625" style="13" customWidth="1"/>
    <col min="11267" max="11276" width="7.7109375" style="13" customWidth="1"/>
    <col min="11277" max="11277" width="10.28515625" style="13" customWidth="1"/>
    <col min="11278" max="11278" width="9.140625" style="13"/>
    <col min="11279" max="11279" width="13" style="13" bestFit="1" customWidth="1"/>
    <col min="11280" max="11520" width="9.140625" style="13"/>
    <col min="11521" max="11521" width="17.140625" style="13" customWidth="1"/>
    <col min="11522" max="11522" width="14.28515625" style="13" customWidth="1"/>
    <col min="11523" max="11532" width="7.7109375" style="13" customWidth="1"/>
    <col min="11533" max="11533" width="10.28515625" style="13" customWidth="1"/>
    <col min="11534" max="11534" width="9.140625" style="13"/>
    <col min="11535" max="11535" width="13" style="13" bestFit="1" customWidth="1"/>
    <col min="11536" max="11776" width="9.140625" style="13"/>
    <col min="11777" max="11777" width="17.140625" style="13" customWidth="1"/>
    <col min="11778" max="11778" width="14.28515625" style="13" customWidth="1"/>
    <col min="11779" max="11788" width="7.7109375" style="13" customWidth="1"/>
    <col min="11789" max="11789" width="10.28515625" style="13" customWidth="1"/>
    <col min="11790" max="11790" width="9.140625" style="13"/>
    <col min="11791" max="11791" width="13" style="13" bestFit="1" customWidth="1"/>
    <col min="11792" max="12032" width="9.140625" style="13"/>
    <col min="12033" max="12033" width="17.140625" style="13" customWidth="1"/>
    <col min="12034" max="12034" width="14.28515625" style="13" customWidth="1"/>
    <col min="12035" max="12044" width="7.7109375" style="13" customWidth="1"/>
    <col min="12045" max="12045" width="10.28515625" style="13" customWidth="1"/>
    <col min="12046" max="12046" width="9.140625" style="13"/>
    <col min="12047" max="12047" width="13" style="13" bestFit="1" customWidth="1"/>
    <col min="12048" max="12288" width="9.140625" style="13"/>
    <col min="12289" max="12289" width="17.140625" style="13" customWidth="1"/>
    <col min="12290" max="12290" width="14.28515625" style="13" customWidth="1"/>
    <col min="12291" max="12300" width="7.7109375" style="13" customWidth="1"/>
    <col min="12301" max="12301" width="10.28515625" style="13" customWidth="1"/>
    <col min="12302" max="12302" width="9.140625" style="13"/>
    <col min="12303" max="12303" width="13" style="13" bestFit="1" customWidth="1"/>
    <col min="12304" max="12544" width="9.140625" style="13"/>
    <col min="12545" max="12545" width="17.140625" style="13" customWidth="1"/>
    <col min="12546" max="12546" width="14.28515625" style="13" customWidth="1"/>
    <col min="12547" max="12556" width="7.7109375" style="13" customWidth="1"/>
    <col min="12557" max="12557" width="10.28515625" style="13" customWidth="1"/>
    <col min="12558" max="12558" width="9.140625" style="13"/>
    <col min="12559" max="12559" width="13" style="13" bestFit="1" customWidth="1"/>
    <col min="12560" max="12800" width="9.140625" style="13"/>
    <col min="12801" max="12801" width="17.140625" style="13" customWidth="1"/>
    <col min="12802" max="12802" width="14.28515625" style="13" customWidth="1"/>
    <col min="12803" max="12812" width="7.7109375" style="13" customWidth="1"/>
    <col min="12813" max="12813" width="10.28515625" style="13" customWidth="1"/>
    <col min="12814" max="12814" width="9.140625" style="13"/>
    <col min="12815" max="12815" width="13" style="13" bestFit="1" customWidth="1"/>
    <col min="12816" max="13056" width="9.140625" style="13"/>
    <col min="13057" max="13057" width="17.140625" style="13" customWidth="1"/>
    <col min="13058" max="13058" width="14.28515625" style="13" customWidth="1"/>
    <col min="13059" max="13068" width="7.7109375" style="13" customWidth="1"/>
    <col min="13069" max="13069" width="10.28515625" style="13" customWidth="1"/>
    <col min="13070" max="13070" width="9.140625" style="13"/>
    <col min="13071" max="13071" width="13" style="13" bestFit="1" customWidth="1"/>
    <col min="13072" max="13312" width="9.140625" style="13"/>
    <col min="13313" max="13313" width="17.140625" style="13" customWidth="1"/>
    <col min="13314" max="13314" width="14.28515625" style="13" customWidth="1"/>
    <col min="13315" max="13324" width="7.7109375" style="13" customWidth="1"/>
    <col min="13325" max="13325" width="10.28515625" style="13" customWidth="1"/>
    <col min="13326" max="13326" width="9.140625" style="13"/>
    <col min="13327" max="13327" width="13" style="13" bestFit="1" customWidth="1"/>
    <col min="13328" max="13568" width="9.140625" style="13"/>
    <col min="13569" max="13569" width="17.140625" style="13" customWidth="1"/>
    <col min="13570" max="13570" width="14.28515625" style="13" customWidth="1"/>
    <col min="13571" max="13580" width="7.7109375" style="13" customWidth="1"/>
    <col min="13581" max="13581" width="10.28515625" style="13" customWidth="1"/>
    <col min="13582" max="13582" width="9.140625" style="13"/>
    <col min="13583" max="13583" width="13" style="13" bestFit="1" customWidth="1"/>
    <col min="13584" max="13824" width="9.140625" style="13"/>
    <col min="13825" max="13825" width="17.140625" style="13" customWidth="1"/>
    <col min="13826" max="13826" width="14.28515625" style="13" customWidth="1"/>
    <col min="13827" max="13836" width="7.7109375" style="13" customWidth="1"/>
    <col min="13837" max="13837" width="10.28515625" style="13" customWidth="1"/>
    <col min="13838" max="13838" width="9.140625" style="13"/>
    <col min="13839" max="13839" width="13" style="13" bestFit="1" customWidth="1"/>
    <col min="13840" max="14080" width="9.140625" style="13"/>
    <col min="14081" max="14081" width="17.140625" style="13" customWidth="1"/>
    <col min="14082" max="14082" width="14.28515625" style="13" customWidth="1"/>
    <col min="14083" max="14092" width="7.7109375" style="13" customWidth="1"/>
    <col min="14093" max="14093" width="10.28515625" style="13" customWidth="1"/>
    <col min="14094" max="14094" width="9.140625" style="13"/>
    <col min="14095" max="14095" width="13" style="13" bestFit="1" customWidth="1"/>
    <col min="14096" max="14336" width="9.140625" style="13"/>
    <col min="14337" max="14337" width="17.140625" style="13" customWidth="1"/>
    <col min="14338" max="14338" width="14.28515625" style="13" customWidth="1"/>
    <col min="14339" max="14348" width="7.7109375" style="13" customWidth="1"/>
    <col min="14349" max="14349" width="10.28515625" style="13" customWidth="1"/>
    <col min="14350" max="14350" width="9.140625" style="13"/>
    <col min="14351" max="14351" width="13" style="13" bestFit="1" customWidth="1"/>
    <col min="14352" max="14592" width="9.140625" style="13"/>
    <col min="14593" max="14593" width="17.140625" style="13" customWidth="1"/>
    <col min="14594" max="14594" width="14.28515625" style="13" customWidth="1"/>
    <col min="14595" max="14604" width="7.7109375" style="13" customWidth="1"/>
    <col min="14605" max="14605" width="10.28515625" style="13" customWidth="1"/>
    <col min="14606" max="14606" width="9.140625" style="13"/>
    <col min="14607" max="14607" width="13" style="13" bestFit="1" customWidth="1"/>
    <col min="14608" max="14848" width="9.140625" style="13"/>
    <col min="14849" max="14849" width="17.140625" style="13" customWidth="1"/>
    <col min="14850" max="14850" width="14.28515625" style="13" customWidth="1"/>
    <col min="14851" max="14860" width="7.7109375" style="13" customWidth="1"/>
    <col min="14861" max="14861" width="10.28515625" style="13" customWidth="1"/>
    <col min="14862" max="14862" width="9.140625" style="13"/>
    <col min="14863" max="14863" width="13" style="13" bestFit="1" customWidth="1"/>
    <col min="14864" max="15104" width="9.140625" style="13"/>
    <col min="15105" max="15105" width="17.140625" style="13" customWidth="1"/>
    <col min="15106" max="15106" width="14.28515625" style="13" customWidth="1"/>
    <col min="15107" max="15116" width="7.7109375" style="13" customWidth="1"/>
    <col min="15117" max="15117" width="10.28515625" style="13" customWidth="1"/>
    <col min="15118" max="15118" width="9.140625" style="13"/>
    <col min="15119" max="15119" width="13" style="13" bestFit="1" customWidth="1"/>
    <col min="15120" max="15360" width="9.140625" style="13"/>
    <col min="15361" max="15361" width="17.140625" style="13" customWidth="1"/>
    <col min="15362" max="15362" width="14.28515625" style="13" customWidth="1"/>
    <col min="15363" max="15372" width="7.7109375" style="13" customWidth="1"/>
    <col min="15373" max="15373" width="10.28515625" style="13" customWidth="1"/>
    <col min="15374" max="15374" width="9.140625" style="13"/>
    <col min="15375" max="15375" width="13" style="13" bestFit="1" customWidth="1"/>
    <col min="15376" max="15616" width="9.140625" style="13"/>
    <col min="15617" max="15617" width="17.140625" style="13" customWidth="1"/>
    <col min="15618" max="15618" width="14.28515625" style="13" customWidth="1"/>
    <col min="15619" max="15628" width="7.7109375" style="13" customWidth="1"/>
    <col min="15629" max="15629" width="10.28515625" style="13" customWidth="1"/>
    <col min="15630" max="15630" width="9.140625" style="13"/>
    <col min="15631" max="15631" width="13" style="13" bestFit="1" customWidth="1"/>
    <col min="15632" max="15872" width="9.140625" style="13"/>
    <col min="15873" max="15873" width="17.140625" style="13" customWidth="1"/>
    <col min="15874" max="15874" width="14.28515625" style="13" customWidth="1"/>
    <col min="15875" max="15884" width="7.7109375" style="13" customWidth="1"/>
    <col min="15885" max="15885" width="10.28515625" style="13" customWidth="1"/>
    <col min="15886" max="15886" width="9.140625" style="13"/>
    <col min="15887" max="15887" width="13" style="13" bestFit="1" customWidth="1"/>
    <col min="15888" max="16128" width="9.140625" style="13"/>
    <col min="16129" max="16129" width="17.140625" style="13" customWidth="1"/>
    <col min="16130" max="16130" width="14.28515625" style="13" customWidth="1"/>
    <col min="16131" max="16140" width="7.7109375" style="13" customWidth="1"/>
    <col min="16141" max="16141" width="10.28515625" style="13" customWidth="1"/>
    <col min="16142" max="16142" width="9.140625" style="13"/>
    <col min="16143" max="16143" width="13" style="13" bestFit="1" customWidth="1"/>
    <col min="16144" max="16384" width="9.140625" style="13"/>
  </cols>
  <sheetData>
    <row r="35" spans="1:13" ht="15" thickBot="1">
      <c r="A35" s="809" t="s">
        <v>173</v>
      </c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</row>
    <row r="36" spans="1:13" ht="12.75" customHeight="1">
      <c r="A36" s="818" t="s">
        <v>167</v>
      </c>
      <c r="B36" s="819"/>
      <c r="C36" s="822">
        <v>2008</v>
      </c>
      <c r="D36" s="822">
        <v>2009</v>
      </c>
      <c r="E36" s="822">
        <v>2010</v>
      </c>
      <c r="F36" s="822">
        <v>2011</v>
      </c>
      <c r="G36" s="827">
        <v>2012</v>
      </c>
      <c r="H36" s="827"/>
      <c r="I36" s="827"/>
      <c r="J36" s="827"/>
      <c r="K36" s="827"/>
      <c r="L36" s="827"/>
      <c r="M36" s="828" t="s">
        <v>514</v>
      </c>
    </row>
    <row r="37" spans="1:13">
      <c r="A37" s="820"/>
      <c r="B37" s="821"/>
      <c r="C37" s="823"/>
      <c r="D37" s="823"/>
      <c r="E37" s="823"/>
      <c r="F37" s="823"/>
      <c r="G37" s="130" t="s">
        <v>4</v>
      </c>
      <c r="H37" s="130" t="s">
        <v>5</v>
      </c>
      <c r="I37" s="130" t="s">
        <v>13</v>
      </c>
      <c r="J37" s="130" t="s">
        <v>6</v>
      </c>
      <c r="K37" s="130" t="s">
        <v>15</v>
      </c>
      <c r="L37" s="130" t="s">
        <v>16</v>
      </c>
      <c r="M37" s="829"/>
    </row>
    <row r="38" spans="1:13" ht="12.75" customHeight="1">
      <c r="A38" s="795" t="s">
        <v>215</v>
      </c>
      <c r="B38" s="796"/>
      <c r="C38" s="801">
        <v>111.8</v>
      </c>
      <c r="D38" s="801">
        <v>107.7</v>
      </c>
      <c r="E38" s="801">
        <v>107.9</v>
      </c>
      <c r="F38" s="841">
        <v>106.1</v>
      </c>
      <c r="G38" s="145">
        <v>100.3</v>
      </c>
      <c r="H38" s="145">
        <v>100.6</v>
      </c>
      <c r="I38" s="145"/>
      <c r="J38" s="145"/>
      <c r="K38" s="145"/>
      <c r="L38" s="145"/>
      <c r="M38" s="807">
        <v>100.8</v>
      </c>
    </row>
    <row r="39" spans="1:13" ht="12.75" customHeight="1">
      <c r="A39" s="797"/>
      <c r="B39" s="798"/>
      <c r="C39" s="802"/>
      <c r="D39" s="802"/>
      <c r="E39" s="802"/>
      <c r="F39" s="842"/>
      <c r="G39" s="131" t="s">
        <v>146</v>
      </c>
      <c r="H39" s="131" t="s">
        <v>158</v>
      </c>
      <c r="I39" s="131" t="s">
        <v>159</v>
      </c>
      <c r="J39" s="131" t="s">
        <v>160</v>
      </c>
      <c r="K39" s="131" t="s">
        <v>161</v>
      </c>
      <c r="L39" s="131" t="s">
        <v>162</v>
      </c>
      <c r="M39" s="807"/>
    </row>
    <row r="40" spans="1:13" ht="12.75" customHeight="1" thickBot="1">
      <c r="A40" s="799"/>
      <c r="B40" s="800"/>
      <c r="C40" s="803"/>
      <c r="D40" s="803"/>
      <c r="E40" s="803"/>
      <c r="F40" s="843"/>
      <c r="G40" s="171"/>
      <c r="H40" s="171"/>
      <c r="I40" s="171"/>
      <c r="J40" s="171"/>
      <c r="K40" s="171"/>
      <c r="L40" s="171"/>
      <c r="M40" s="808"/>
    </row>
    <row r="41" spans="1:13" ht="12.75" customHeight="1">
      <c r="A41" s="830" t="s">
        <v>168</v>
      </c>
      <c r="B41" s="831"/>
      <c r="C41" s="836">
        <v>110.6</v>
      </c>
      <c r="D41" s="836">
        <v>107.4</v>
      </c>
      <c r="E41" s="836">
        <v>107.5</v>
      </c>
      <c r="F41" s="837">
        <v>105.9</v>
      </c>
      <c r="G41" s="131" t="s">
        <v>4</v>
      </c>
      <c r="H41" s="131" t="s">
        <v>5</v>
      </c>
      <c r="I41" s="131" t="s">
        <v>13</v>
      </c>
      <c r="J41" s="131" t="s">
        <v>6</v>
      </c>
      <c r="K41" s="131" t="s">
        <v>15</v>
      </c>
      <c r="L41" s="131" t="s">
        <v>16</v>
      </c>
      <c r="M41" s="837">
        <v>101</v>
      </c>
    </row>
    <row r="42" spans="1:13" ht="12.75" customHeight="1">
      <c r="A42" s="832"/>
      <c r="B42" s="833"/>
      <c r="C42" s="802"/>
      <c r="D42" s="802"/>
      <c r="E42" s="802"/>
      <c r="F42" s="838"/>
      <c r="G42" s="145">
        <v>100.4</v>
      </c>
      <c r="H42" s="145">
        <v>100.7</v>
      </c>
      <c r="I42" s="145"/>
      <c r="J42" s="145"/>
      <c r="K42" s="145"/>
      <c r="L42" s="145"/>
      <c r="M42" s="838"/>
    </row>
    <row r="43" spans="1:13" ht="12.75" customHeight="1">
      <c r="A43" s="832"/>
      <c r="B43" s="833"/>
      <c r="C43" s="802"/>
      <c r="D43" s="802"/>
      <c r="E43" s="802"/>
      <c r="F43" s="838"/>
      <c r="G43" s="131" t="s">
        <v>146</v>
      </c>
      <c r="H43" s="131" t="s">
        <v>158</v>
      </c>
      <c r="I43" s="131" t="s">
        <v>159</v>
      </c>
      <c r="J43" s="131" t="s">
        <v>160</v>
      </c>
      <c r="K43" s="131" t="s">
        <v>161</v>
      </c>
      <c r="L43" s="131" t="s">
        <v>162</v>
      </c>
      <c r="M43" s="838"/>
    </row>
    <row r="44" spans="1:13" ht="12.75" customHeight="1" thickBot="1">
      <c r="A44" s="834"/>
      <c r="B44" s="835"/>
      <c r="C44" s="803"/>
      <c r="D44" s="803"/>
      <c r="E44" s="803"/>
      <c r="F44" s="839"/>
      <c r="G44" s="144"/>
      <c r="H44" s="144"/>
      <c r="I44" s="144"/>
      <c r="J44" s="144"/>
      <c r="K44" s="144"/>
      <c r="L44" s="144"/>
      <c r="M44" s="839"/>
    </row>
    <row r="45" spans="1:13" ht="12.75" customHeight="1">
      <c r="A45" s="830" t="s">
        <v>166</v>
      </c>
      <c r="B45" s="831"/>
      <c r="C45" s="836">
        <v>115.6</v>
      </c>
      <c r="D45" s="836">
        <v>108.6</v>
      </c>
      <c r="E45" s="836">
        <v>109.1</v>
      </c>
      <c r="F45" s="837">
        <v>106.6</v>
      </c>
      <c r="G45" s="132" t="s">
        <v>4</v>
      </c>
      <c r="H45" s="132" t="s">
        <v>5</v>
      </c>
      <c r="I45" s="132" t="s">
        <v>13</v>
      </c>
      <c r="J45" s="132" t="s">
        <v>6</v>
      </c>
      <c r="K45" s="132" t="s">
        <v>15</v>
      </c>
      <c r="L45" s="132" t="s">
        <v>16</v>
      </c>
      <c r="M45" s="837">
        <v>100.4</v>
      </c>
    </row>
    <row r="46" spans="1:13" ht="12.75" customHeight="1">
      <c r="A46" s="832"/>
      <c r="B46" s="833"/>
      <c r="C46" s="802"/>
      <c r="D46" s="802"/>
      <c r="E46" s="802"/>
      <c r="F46" s="838"/>
      <c r="G46" s="145">
        <v>100.1</v>
      </c>
      <c r="H46" s="145">
        <v>100.3</v>
      </c>
      <c r="I46" s="145"/>
      <c r="J46" s="145"/>
      <c r="K46" s="145"/>
      <c r="L46" s="145"/>
      <c r="M46" s="838"/>
    </row>
    <row r="47" spans="1:13" ht="12.75" customHeight="1">
      <c r="A47" s="832"/>
      <c r="B47" s="833"/>
      <c r="C47" s="802"/>
      <c r="D47" s="802"/>
      <c r="E47" s="802"/>
      <c r="F47" s="838"/>
      <c r="G47" s="131" t="s">
        <v>146</v>
      </c>
      <c r="H47" s="131" t="s">
        <v>158</v>
      </c>
      <c r="I47" s="131" t="s">
        <v>159</v>
      </c>
      <c r="J47" s="131" t="s">
        <v>160</v>
      </c>
      <c r="K47" s="131" t="s">
        <v>161</v>
      </c>
      <c r="L47" s="131" t="s">
        <v>162</v>
      </c>
      <c r="M47" s="838"/>
    </row>
    <row r="48" spans="1:13" ht="12.75" customHeight="1" thickBot="1">
      <c r="A48" s="834"/>
      <c r="B48" s="835"/>
      <c r="C48" s="803"/>
      <c r="D48" s="803"/>
      <c r="E48" s="803"/>
      <c r="F48" s="839"/>
      <c r="G48" s="144"/>
      <c r="H48" s="144"/>
      <c r="I48" s="144"/>
      <c r="J48" s="144"/>
      <c r="K48" s="144"/>
      <c r="L48" s="133"/>
      <c r="M48" s="840"/>
    </row>
    <row r="49" spans="1:13" ht="17.25" customHeight="1" thickBot="1">
      <c r="A49" s="809" t="s">
        <v>507</v>
      </c>
      <c r="B49" s="809"/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</row>
    <row r="50" spans="1:13" ht="13.5" customHeight="1" thickBot="1">
      <c r="A50" s="810" t="s">
        <v>167</v>
      </c>
      <c r="B50" s="811"/>
      <c r="C50" s="812" t="s">
        <v>226</v>
      </c>
      <c r="D50" s="813"/>
      <c r="E50" s="813"/>
      <c r="F50" s="814"/>
      <c r="G50" s="812" t="s">
        <v>364</v>
      </c>
      <c r="H50" s="813"/>
      <c r="I50" s="813"/>
      <c r="J50" s="814"/>
      <c r="K50" s="812" t="s">
        <v>409</v>
      </c>
      <c r="L50" s="813"/>
      <c r="M50" s="815"/>
    </row>
    <row r="51" spans="1:13">
      <c r="A51" s="782" t="s">
        <v>169</v>
      </c>
      <c r="B51" s="783"/>
      <c r="C51" s="784">
        <v>106.4</v>
      </c>
      <c r="D51" s="785"/>
      <c r="E51" s="785"/>
      <c r="F51" s="786"/>
      <c r="G51" s="784">
        <v>108.4</v>
      </c>
      <c r="H51" s="785"/>
      <c r="I51" s="785"/>
      <c r="J51" s="786"/>
      <c r="K51" s="787">
        <v>104.1</v>
      </c>
      <c r="L51" s="788"/>
      <c r="M51" s="789"/>
    </row>
    <row r="52" spans="1:13">
      <c r="A52" s="763" t="s">
        <v>168</v>
      </c>
      <c r="B52" s="764"/>
      <c r="C52" s="765">
        <v>106.2</v>
      </c>
      <c r="D52" s="766"/>
      <c r="E52" s="766"/>
      <c r="F52" s="767"/>
      <c r="G52" s="765">
        <v>108.6</v>
      </c>
      <c r="H52" s="766"/>
      <c r="I52" s="766"/>
      <c r="J52" s="767"/>
      <c r="K52" s="768">
        <v>104.4</v>
      </c>
      <c r="L52" s="769"/>
      <c r="M52" s="770"/>
    </row>
    <row r="53" spans="1:13" ht="13.5" thickBot="1">
      <c r="A53" s="771" t="s">
        <v>166</v>
      </c>
      <c r="B53" s="772"/>
      <c r="C53" s="773">
        <v>107</v>
      </c>
      <c r="D53" s="774"/>
      <c r="E53" s="774"/>
      <c r="F53" s="775"/>
      <c r="G53" s="773">
        <v>107.7</v>
      </c>
      <c r="H53" s="774"/>
      <c r="I53" s="774"/>
      <c r="J53" s="775"/>
      <c r="K53" s="776">
        <v>103.2</v>
      </c>
      <c r="L53" s="777"/>
      <c r="M53" s="778"/>
    </row>
    <row r="54" spans="1:13" ht="15" thickBot="1">
      <c r="A54" s="779" t="s">
        <v>508</v>
      </c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1"/>
    </row>
    <row r="55" spans="1:13">
      <c r="A55" s="782" t="s">
        <v>169</v>
      </c>
      <c r="B55" s="783"/>
      <c r="C55" s="784">
        <v>106.7</v>
      </c>
      <c r="D55" s="785"/>
      <c r="E55" s="785"/>
      <c r="F55" s="786"/>
      <c r="G55" s="784">
        <v>108.4</v>
      </c>
      <c r="H55" s="785"/>
      <c r="I55" s="785"/>
      <c r="J55" s="786"/>
      <c r="K55" s="787">
        <v>104.2</v>
      </c>
      <c r="L55" s="788"/>
      <c r="M55" s="789"/>
    </row>
    <row r="56" spans="1:13">
      <c r="A56" s="763" t="s">
        <v>168</v>
      </c>
      <c r="B56" s="764"/>
      <c r="C56" s="765">
        <v>106.8</v>
      </c>
      <c r="D56" s="766"/>
      <c r="E56" s="766"/>
      <c r="F56" s="767"/>
      <c r="G56" s="765">
        <v>108.5</v>
      </c>
      <c r="H56" s="766"/>
      <c r="I56" s="766"/>
      <c r="J56" s="767"/>
      <c r="K56" s="768">
        <v>104.6</v>
      </c>
      <c r="L56" s="769"/>
      <c r="M56" s="770"/>
    </row>
    <row r="57" spans="1:13" ht="13.5" thickBot="1">
      <c r="A57" s="771" t="s">
        <v>166</v>
      </c>
      <c r="B57" s="772"/>
      <c r="C57" s="773">
        <v>106.3</v>
      </c>
      <c r="D57" s="774"/>
      <c r="E57" s="774"/>
      <c r="F57" s="775"/>
      <c r="G57" s="773">
        <v>108.1</v>
      </c>
      <c r="H57" s="774"/>
      <c r="I57" s="774"/>
      <c r="J57" s="775"/>
      <c r="K57" s="776">
        <v>103.3</v>
      </c>
      <c r="L57" s="777"/>
      <c r="M57" s="778"/>
    </row>
    <row r="58" spans="1:13" ht="15" thickBot="1">
      <c r="A58" s="817" t="s">
        <v>365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</row>
    <row r="59" spans="1:13">
      <c r="A59" s="818" t="s">
        <v>167</v>
      </c>
      <c r="B59" s="819"/>
      <c r="C59" s="822">
        <v>2008</v>
      </c>
      <c r="D59" s="822">
        <v>2009</v>
      </c>
      <c r="E59" s="822">
        <v>2010</v>
      </c>
      <c r="F59" s="824">
        <v>2011</v>
      </c>
      <c r="G59" s="826">
        <v>2012</v>
      </c>
      <c r="H59" s="827"/>
      <c r="I59" s="827"/>
      <c r="J59" s="827"/>
      <c r="K59" s="827"/>
      <c r="L59" s="827"/>
      <c r="M59" s="828" t="s">
        <v>514</v>
      </c>
    </row>
    <row r="60" spans="1:13" ht="12.75" customHeight="1">
      <c r="A60" s="820"/>
      <c r="B60" s="821"/>
      <c r="C60" s="823"/>
      <c r="D60" s="823"/>
      <c r="E60" s="823"/>
      <c r="F60" s="825"/>
      <c r="G60" s="521" t="s">
        <v>4</v>
      </c>
      <c r="H60" s="130" t="s">
        <v>5</v>
      </c>
      <c r="I60" s="130" t="s">
        <v>13</v>
      </c>
      <c r="J60" s="130" t="s">
        <v>6</v>
      </c>
      <c r="K60" s="130" t="s">
        <v>15</v>
      </c>
      <c r="L60" s="130" t="s">
        <v>16</v>
      </c>
      <c r="M60" s="829"/>
    </row>
    <row r="61" spans="1:13">
      <c r="A61" s="795" t="s">
        <v>215</v>
      </c>
      <c r="B61" s="796"/>
      <c r="C61" s="801">
        <v>113.3</v>
      </c>
      <c r="D61" s="801">
        <v>108.8</v>
      </c>
      <c r="E61" s="801">
        <v>108.8</v>
      </c>
      <c r="F61" s="804">
        <v>106.1</v>
      </c>
      <c r="G61" s="536">
        <v>100.5</v>
      </c>
      <c r="H61" s="145">
        <v>100.37</v>
      </c>
      <c r="I61" s="145"/>
      <c r="J61" s="145"/>
      <c r="K61" s="145"/>
      <c r="L61" s="145"/>
      <c r="M61" s="807">
        <v>100.87</v>
      </c>
    </row>
    <row r="62" spans="1:13" ht="13.5" customHeight="1">
      <c r="A62" s="797"/>
      <c r="B62" s="798"/>
      <c r="C62" s="802"/>
      <c r="D62" s="802"/>
      <c r="E62" s="802"/>
      <c r="F62" s="805"/>
      <c r="G62" s="519" t="s">
        <v>146</v>
      </c>
      <c r="H62" s="131" t="s">
        <v>158</v>
      </c>
      <c r="I62" s="131" t="s">
        <v>159</v>
      </c>
      <c r="J62" s="131" t="s">
        <v>160</v>
      </c>
      <c r="K62" s="131" t="s">
        <v>161</v>
      </c>
      <c r="L62" s="131" t="s">
        <v>162</v>
      </c>
      <c r="M62" s="807"/>
    </row>
    <row r="63" spans="1:13" ht="13.5" thickBot="1">
      <c r="A63" s="799"/>
      <c r="B63" s="800"/>
      <c r="C63" s="803"/>
      <c r="D63" s="803"/>
      <c r="E63" s="803"/>
      <c r="F63" s="806"/>
      <c r="G63" s="520"/>
      <c r="H63" s="518"/>
      <c r="I63" s="518"/>
      <c r="J63" s="518"/>
      <c r="K63" s="518"/>
      <c r="L63" s="518"/>
      <c r="M63" s="808"/>
    </row>
    <row r="65" spans="1:13" ht="15" thickBot="1">
      <c r="A65" s="809" t="s">
        <v>506</v>
      </c>
      <c r="B65" s="809"/>
      <c r="C65" s="809"/>
      <c r="D65" s="809"/>
      <c r="E65" s="809"/>
      <c r="F65" s="809"/>
      <c r="G65" s="809"/>
      <c r="H65" s="809"/>
      <c r="I65" s="809"/>
      <c r="J65" s="809"/>
      <c r="K65" s="508"/>
      <c r="L65" s="508"/>
      <c r="M65" s="508"/>
    </row>
    <row r="66" spans="1:13" ht="13.5" thickBot="1">
      <c r="A66" s="810" t="s">
        <v>167</v>
      </c>
      <c r="B66" s="811"/>
      <c r="C66" s="812" t="s">
        <v>364</v>
      </c>
      <c r="D66" s="813"/>
      <c r="E66" s="813"/>
      <c r="F66" s="814"/>
      <c r="G66" s="812" t="s">
        <v>409</v>
      </c>
      <c r="H66" s="813"/>
      <c r="I66" s="813"/>
      <c r="J66" s="815"/>
      <c r="K66" s="816"/>
      <c r="L66" s="816"/>
      <c r="M66" s="816"/>
    </row>
    <row r="67" spans="1:13">
      <c r="A67" s="782" t="s">
        <v>169</v>
      </c>
      <c r="B67" s="783"/>
      <c r="C67" s="784">
        <v>109.48</v>
      </c>
      <c r="D67" s="785"/>
      <c r="E67" s="785"/>
      <c r="F67" s="786"/>
      <c r="G67" s="784">
        <v>103.73</v>
      </c>
      <c r="H67" s="785"/>
      <c r="I67" s="785"/>
      <c r="J67" s="793"/>
      <c r="K67" s="794"/>
      <c r="L67" s="794"/>
      <c r="M67" s="794"/>
    </row>
    <row r="68" spans="1:13">
      <c r="A68" s="763" t="s">
        <v>168</v>
      </c>
      <c r="B68" s="764"/>
      <c r="C68" s="765">
        <v>110.04</v>
      </c>
      <c r="D68" s="766"/>
      <c r="E68" s="766"/>
      <c r="F68" s="767"/>
      <c r="G68" s="765">
        <v>103.66</v>
      </c>
      <c r="H68" s="766"/>
      <c r="I68" s="766"/>
      <c r="J68" s="790"/>
      <c r="K68" s="791"/>
      <c r="L68" s="791"/>
      <c r="M68" s="791"/>
    </row>
    <row r="69" spans="1:13" ht="13.5" thickBot="1">
      <c r="A69" s="771" t="s">
        <v>166</v>
      </c>
      <c r="B69" s="772"/>
      <c r="C69" s="773">
        <v>107.93</v>
      </c>
      <c r="D69" s="774"/>
      <c r="E69" s="774"/>
      <c r="F69" s="775"/>
      <c r="G69" s="773">
        <v>103.86</v>
      </c>
      <c r="H69" s="774"/>
      <c r="I69" s="774"/>
      <c r="J69" s="792"/>
      <c r="K69" s="791"/>
      <c r="L69" s="791"/>
      <c r="M69" s="791"/>
    </row>
  </sheetData>
  <mergeCells count="87">
    <mergeCell ref="A35:M35"/>
    <mergeCell ref="A36:B37"/>
    <mergeCell ref="C36:C37"/>
    <mergeCell ref="D36:D37"/>
    <mergeCell ref="E36:E37"/>
    <mergeCell ref="F36:F37"/>
    <mergeCell ref="G36:L36"/>
    <mergeCell ref="M36:M37"/>
    <mergeCell ref="M41:M44"/>
    <mergeCell ref="A38:B40"/>
    <mergeCell ref="C38:C40"/>
    <mergeCell ref="D38:D40"/>
    <mergeCell ref="E38:E40"/>
    <mergeCell ref="F38:F40"/>
    <mergeCell ref="M38:M40"/>
    <mergeCell ref="A41:B44"/>
    <mergeCell ref="C41:C44"/>
    <mergeCell ref="D41:D44"/>
    <mergeCell ref="E41:E44"/>
    <mergeCell ref="F41:F44"/>
    <mergeCell ref="A51:B51"/>
    <mergeCell ref="C51:F51"/>
    <mergeCell ref="G51:J51"/>
    <mergeCell ref="K51:M51"/>
    <mergeCell ref="A45:B48"/>
    <mergeCell ref="C45:C48"/>
    <mergeCell ref="D45:D48"/>
    <mergeCell ref="E45:E48"/>
    <mergeCell ref="F45:F48"/>
    <mergeCell ref="M45:M48"/>
    <mergeCell ref="A49:M49"/>
    <mergeCell ref="A50:B50"/>
    <mergeCell ref="C50:F50"/>
    <mergeCell ref="G50:J50"/>
    <mergeCell ref="K50:M50"/>
    <mergeCell ref="A52:B52"/>
    <mergeCell ref="C52:F52"/>
    <mergeCell ref="G52:J52"/>
    <mergeCell ref="K52:M52"/>
    <mergeCell ref="A53:B53"/>
    <mergeCell ref="C53:F53"/>
    <mergeCell ref="G53:J53"/>
    <mergeCell ref="K53:M53"/>
    <mergeCell ref="A58:M58"/>
    <mergeCell ref="A59:B60"/>
    <mergeCell ref="C59:C60"/>
    <mergeCell ref="D59:D60"/>
    <mergeCell ref="E59:E60"/>
    <mergeCell ref="F59:F60"/>
    <mergeCell ref="G59:L59"/>
    <mergeCell ref="M59:M60"/>
    <mergeCell ref="A67:B67"/>
    <mergeCell ref="C67:F67"/>
    <mergeCell ref="G67:J67"/>
    <mergeCell ref="K67:M67"/>
    <mergeCell ref="A61:B63"/>
    <mergeCell ref="C61:C63"/>
    <mergeCell ref="D61:D63"/>
    <mergeCell ref="E61:E63"/>
    <mergeCell ref="F61:F63"/>
    <mergeCell ref="M61:M63"/>
    <mergeCell ref="A65:J65"/>
    <mergeCell ref="A66:B66"/>
    <mergeCell ref="C66:F66"/>
    <mergeCell ref="G66:J66"/>
    <mergeCell ref="K66:M66"/>
    <mergeCell ref="A68:B68"/>
    <mergeCell ref="C68:F68"/>
    <mergeCell ref="G68:J68"/>
    <mergeCell ref="K68:M68"/>
    <mergeCell ref="A69:B69"/>
    <mergeCell ref="C69:F69"/>
    <mergeCell ref="G69:J69"/>
    <mergeCell ref="K69:M69"/>
    <mergeCell ref="A54:M54"/>
    <mergeCell ref="A55:B55"/>
    <mergeCell ref="C55:F55"/>
    <mergeCell ref="G55:J55"/>
    <mergeCell ref="K55:M55"/>
    <mergeCell ref="A56:B56"/>
    <mergeCell ref="C56:F56"/>
    <mergeCell ref="G56:J56"/>
    <mergeCell ref="K56:M56"/>
    <mergeCell ref="A57:B57"/>
    <mergeCell ref="C57:F57"/>
    <mergeCell ref="G57:J57"/>
    <mergeCell ref="K57:M57"/>
  </mergeCells>
  <pageMargins left="0.86614173228346458" right="0.47244094488188981" top="2.57" bottom="0.39370078740157483" header="0.51181102362204722" footer="0.27559055118110237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51"/>
  <sheetViews>
    <sheetView workbookViewId="0">
      <selection activeCell="E51" sqref="E51"/>
    </sheetView>
  </sheetViews>
  <sheetFormatPr defaultColWidth="4.5703125" defaultRowHeight="15.75"/>
  <cols>
    <col min="1" max="1" width="3.7109375" style="16" customWidth="1"/>
    <col min="2" max="2" width="3.85546875" style="19" customWidth="1"/>
    <col min="3" max="3" width="5.42578125" style="19" customWidth="1"/>
    <col min="4" max="4" width="4.28515625" style="19" customWidth="1"/>
    <col min="5" max="8" width="4.7109375" style="16" customWidth="1"/>
    <col min="9" max="9" width="4.85546875" style="16" customWidth="1"/>
    <col min="10" max="11" width="4.28515625" style="16" customWidth="1"/>
    <col min="12" max="12" width="5.42578125" style="16" customWidth="1"/>
    <col min="13" max="13" width="6.140625" style="16" customWidth="1"/>
    <col min="14" max="14" width="5.28515625" style="16" customWidth="1"/>
    <col min="15" max="15" width="6" style="16" customWidth="1"/>
    <col min="16" max="16" width="4.85546875" style="16" customWidth="1"/>
    <col min="17" max="17" width="5.140625" style="16" customWidth="1"/>
    <col min="18" max="18" width="4.42578125" style="16" customWidth="1"/>
    <col min="19" max="19" width="5.7109375" style="16" customWidth="1"/>
    <col min="20" max="20" width="5" style="16" customWidth="1"/>
    <col min="21" max="21" width="3.5703125" style="16" customWidth="1"/>
    <col min="22" max="228" width="4.28515625" style="16" customWidth="1"/>
    <col min="229" max="16384" width="4.5703125" style="16"/>
  </cols>
  <sheetData>
    <row r="1" spans="1:47" ht="15" customHeight="1">
      <c r="A1" s="867" t="s">
        <v>410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</row>
    <row r="2" spans="1:47" ht="12.75" customHeight="1" thickBot="1">
      <c r="A2" s="83"/>
      <c r="B2" s="83"/>
      <c r="C2" s="83"/>
      <c r="D2" s="83"/>
      <c r="E2" s="83"/>
      <c r="S2" s="902" t="s">
        <v>154</v>
      </c>
      <c r="T2" s="902"/>
      <c r="U2" s="902"/>
    </row>
    <row r="3" spans="1:47" ht="30.75" customHeight="1" thickBot="1">
      <c r="A3" s="903" t="s">
        <v>17</v>
      </c>
      <c r="B3" s="904"/>
      <c r="C3" s="904"/>
      <c r="D3" s="904"/>
      <c r="E3" s="905"/>
      <c r="F3" s="906" t="s">
        <v>130</v>
      </c>
      <c r="G3" s="907"/>
      <c r="H3" s="906" t="s">
        <v>58</v>
      </c>
      <c r="I3" s="907"/>
      <c r="J3" s="906" t="s">
        <v>59</v>
      </c>
      <c r="K3" s="907"/>
      <c r="L3" s="908" t="s">
        <v>19</v>
      </c>
      <c r="M3" s="909"/>
      <c r="N3" s="908" t="s">
        <v>68</v>
      </c>
      <c r="O3" s="909"/>
      <c r="P3" s="906" t="s">
        <v>18</v>
      </c>
      <c r="Q3" s="907"/>
      <c r="R3" s="906" t="s">
        <v>20</v>
      </c>
      <c r="S3" s="907"/>
      <c r="T3" s="906" t="s">
        <v>21</v>
      </c>
      <c r="U3" s="90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4" spans="1:47" ht="31.5" customHeight="1">
      <c r="A4" s="727" t="s">
        <v>151</v>
      </c>
      <c r="B4" s="870"/>
      <c r="C4" s="870"/>
      <c r="D4" s="870"/>
      <c r="E4" s="871"/>
      <c r="F4" s="872" t="s">
        <v>22</v>
      </c>
      <c r="G4" s="873"/>
      <c r="H4" s="865">
        <v>22</v>
      </c>
      <c r="I4" s="866"/>
      <c r="J4" s="865">
        <v>17</v>
      </c>
      <c r="K4" s="866"/>
      <c r="L4" s="865">
        <v>13</v>
      </c>
      <c r="M4" s="866"/>
      <c r="N4" s="910">
        <v>13.27</v>
      </c>
      <c r="O4" s="911"/>
      <c r="P4" s="865">
        <v>25</v>
      </c>
      <c r="Q4" s="866"/>
      <c r="R4" s="865">
        <v>15</v>
      </c>
      <c r="S4" s="866"/>
      <c r="T4" s="865">
        <v>16.5</v>
      </c>
      <c r="U4" s="866"/>
    </row>
    <row r="5" spans="1:47" ht="32.25" customHeight="1">
      <c r="A5" s="728" t="s">
        <v>23</v>
      </c>
      <c r="B5" s="882"/>
      <c r="C5" s="882"/>
      <c r="D5" s="882"/>
      <c r="E5" s="883"/>
      <c r="F5" s="874" t="s">
        <v>24</v>
      </c>
      <c r="G5" s="875"/>
      <c r="H5" s="876">
        <v>440.6</v>
      </c>
      <c r="I5" s="877"/>
      <c r="J5" s="878">
        <v>327.35000000000002</v>
      </c>
      <c r="K5" s="879"/>
      <c r="L5" s="876">
        <v>178.4</v>
      </c>
      <c r="M5" s="877"/>
      <c r="N5" s="878">
        <v>243.77</v>
      </c>
      <c r="O5" s="879"/>
      <c r="P5" s="878">
        <v>356.1</v>
      </c>
      <c r="Q5" s="879"/>
      <c r="R5" s="878">
        <v>227.2</v>
      </c>
      <c r="S5" s="879"/>
      <c r="T5" s="878">
        <v>426.8</v>
      </c>
      <c r="U5" s="879"/>
    </row>
    <row r="6" spans="1:47" ht="30.75" customHeight="1">
      <c r="A6" s="912" t="s">
        <v>25</v>
      </c>
      <c r="B6" s="913"/>
      <c r="C6" s="913"/>
      <c r="D6" s="913"/>
      <c r="E6" s="914"/>
      <c r="F6" s="874" t="s">
        <v>155</v>
      </c>
      <c r="G6" s="875"/>
      <c r="H6" s="876">
        <v>29.4</v>
      </c>
      <c r="I6" s="877"/>
      <c r="J6" s="878">
        <v>31.1</v>
      </c>
      <c r="K6" s="879"/>
      <c r="L6" s="876">
        <v>22.6</v>
      </c>
      <c r="M6" s="877"/>
      <c r="N6" s="880">
        <v>24.73</v>
      </c>
      <c r="O6" s="881"/>
      <c r="P6" s="876">
        <v>21.2</v>
      </c>
      <c r="Q6" s="877"/>
      <c r="R6" s="876">
        <v>46.4</v>
      </c>
      <c r="S6" s="877"/>
      <c r="T6" s="878">
        <v>35.6</v>
      </c>
      <c r="U6" s="879"/>
    </row>
    <row r="7" spans="1:47" ht="30.75" customHeight="1">
      <c r="A7" s="728" t="s">
        <v>26</v>
      </c>
      <c r="B7" s="882"/>
      <c r="C7" s="882"/>
      <c r="D7" s="882"/>
      <c r="E7" s="883"/>
      <c r="F7" s="874" t="s">
        <v>24</v>
      </c>
      <c r="G7" s="875"/>
      <c r="H7" s="876">
        <v>215.7</v>
      </c>
      <c r="I7" s="877"/>
      <c r="J7" s="878">
        <v>256.98</v>
      </c>
      <c r="K7" s="879"/>
      <c r="L7" s="876">
        <v>316.10000000000002</v>
      </c>
      <c r="M7" s="877"/>
      <c r="N7" s="880">
        <v>276.82</v>
      </c>
      <c r="O7" s="881"/>
      <c r="P7" s="878">
        <v>500.4</v>
      </c>
      <c r="Q7" s="879"/>
      <c r="R7" s="878">
        <v>500.7</v>
      </c>
      <c r="S7" s="879"/>
      <c r="T7" s="878">
        <v>518.70000000000005</v>
      </c>
      <c r="U7" s="879"/>
    </row>
    <row r="8" spans="1:47" ht="34.5" customHeight="1" thickBot="1">
      <c r="A8" s="729" t="s">
        <v>150</v>
      </c>
      <c r="B8" s="931"/>
      <c r="C8" s="931"/>
      <c r="D8" s="931"/>
      <c r="E8" s="932"/>
      <c r="F8" s="933" t="s">
        <v>27</v>
      </c>
      <c r="G8" s="934"/>
      <c r="H8" s="915">
        <v>116</v>
      </c>
      <c r="I8" s="916"/>
      <c r="J8" s="915">
        <v>106</v>
      </c>
      <c r="K8" s="916"/>
      <c r="L8" s="915">
        <v>121.2</v>
      </c>
      <c r="M8" s="916"/>
      <c r="N8" s="935">
        <v>106.74</v>
      </c>
      <c r="O8" s="936"/>
      <c r="P8" s="929">
        <v>311.60000000000002</v>
      </c>
      <c r="Q8" s="930"/>
      <c r="R8" s="915">
        <v>159.80000000000001</v>
      </c>
      <c r="S8" s="916"/>
      <c r="T8" s="915">
        <v>155.5</v>
      </c>
      <c r="U8" s="916"/>
    </row>
    <row r="9" spans="1:47" ht="15.75" customHeight="1">
      <c r="A9" s="83"/>
      <c r="B9" s="83"/>
      <c r="C9" s="83"/>
      <c r="D9" s="83"/>
      <c r="E9" s="83"/>
    </row>
    <row r="10" spans="1:47" ht="15" customHeight="1" thickBot="1">
      <c r="A10" s="867" t="s">
        <v>2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</row>
    <row r="11" spans="1:47" ht="15" customHeight="1" thickBot="1">
      <c r="A11" s="918"/>
      <c r="B11" s="919"/>
      <c r="C11" s="920"/>
      <c r="D11" s="921" t="s">
        <v>480</v>
      </c>
      <c r="E11" s="922"/>
      <c r="F11" s="922"/>
      <c r="G11" s="923"/>
      <c r="H11" s="924" t="s">
        <v>481</v>
      </c>
      <c r="I11" s="922"/>
      <c r="J11" s="922"/>
      <c r="K11" s="925"/>
      <c r="L11" s="926" t="s">
        <v>482</v>
      </c>
      <c r="M11" s="927"/>
      <c r="N11" s="927"/>
      <c r="O11" s="928"/>
      <c r="P11" s="921" t="s">
        <v>483</v>
      </c>
      <c r="Q11" s="922"/>
      <c r="R11" s="922"/>
      <c r="S11" s="923"/>
    </row>
    <row r="12" spans="1:47" ht="15" customHeight="1">
      <c r="A12" s="884" t="s">
        <v>29</v>
      </c>
      <c r="B12" s="885"/>
      <c r="C12" s="886"/>
      <c r="D12" s="887" t="s">
        <v>402</v>
      </c>
      <c r="E12" s="888"/>
      <c r="F12" s="888"/>
      <c r="G12" s="889"/>
      <c r="H12" s="890" t="s">
        <v>361</v>
      </c>
      <c r="I12" s="891"/>
      <c r="J12" s="891"/>
      <c r="K12" s="892"/>
      <c r="L12" s="893" t="s">
        <v>412</v>
      </c>
      <c r="M12" s="894"/>
      <c r="N12" s="894"/>
      <c r="O12" s="895"/>
      <c r="P12" s="887" t="s">
        <v>363</v>
      </c>
      <c r="Q12" s="888"/>
      <c r="R12" s="888"/>
      <c r="S12" s="889"/>
    </row>
    <row r="13" spans="1:47" ht="15" customHeight="1">
      <c r="A13" s="896" t="s">
        <v>152</v>
      </c>
      <c r="B13" s="897"/>
      <c r="C13" s="898"/>
      <c r="D13" s="899" t="s">
        <v>403</v>
      </c>
      <c r="E13" s="900"/>
      <c r="F13" s="900"/>
      <c r="G13" s="901"/>
      <c r="H13" s="899" t="s">
        <v>405</v>
      </c>
      <c r="I13" s="900"/>
      <c r="J13" s="900"/>
      <c r="K13" s="901"/>
      <c r="L13" s="937" t="s">
        <v>413</v>
      </c>
      <c r="M13" s="938"/>
      <c r="N13" s="938"/>
      <c r="O13" s="939"/>
      <c r="P13" s="899">
        <v>35</v>
      </c>
      <c r="Q13" s="900"/>
      <c r="R13" s="900"/>
      <c r="S13" s="901"/>
    </row>
    <row r="14" spans="1:47" ht="15" customHeight="1">
      <c r="A14" s="896" t="s">
        <v>153</v>
      </c>
      <c r="B14" s="897"/>
      <c r="C14" s="898"/>
      <c r="D14" s="899" t="s">
        <v>404</v>
      </c>
      <c r="E14" s="900"/>
      <c r="F14" s="900"/>
      <c r="G14" s="901"/>
      <c r="H14" s="899" t="s">
        <v>484</v>
      </c>
      <c r="I14" s="900"/>
      <c r="J14" s="900"/>
      <c r="K14" s="901"/>
      <c r="L14" s="937" t="s">
        <v>363</v>
      </c>
      <c r="M14" s="938"/>
      <c r="N14" s="938"/>
      <c r="O14" s="939"/>
      <c r="P14" s="899">
        <v>38</v>
      </c>
      <c r="Q14" s="900"/>
      <c r="R14" s="900"/>
      <c r="S14" s="901"/>
    </row>
    <row r="15" spans="1:47" ht="15" customHeight="1" thickBot="1">
      <c r="A15" s="940" t="s">
        <v>30</v>
      </c>
      <c r="B15" s="941"/>
      <c r="C15" s="942"/>
      <c r="D15" s="943">
        <v>30</v>
      </c>
      <c r="E15" s="944"/>
      <c r="F15" s="944"/>
      <c r="G15" s="945"/>
      <c r="H15" s="943" t="s">
        <v>411</v>
      </c>
      <c r="I15" s="944"/>
      <c r="J15" s="944"/>
      <c r="K15" s="945"/>
      <c r="L15" s="946" t="s">
        <v>362</v>
      </c>
      <c r="M15" s="947"/>
      <c r="N15" s="947"/>
      <c r="O15" s="948"/>
      <c r="P15" s="943" t="s">
        <v>406</v>
      </c>
      <c r="Q15" s="944"/>
      <c r="R15" s="944"/>
      <c r="S15" s="945"/>
    </row>
    <row r="16" spans="1:47" ht="9.75" customHeight="1">
      <c r="A16" s="27"/>
      <c r="B16" s="27"/>
      <c r="C16" s="27"/>
      <c r="D16" s="27"/>
      <c r="E16" s="27"/>
    </row>
    <row r="17" spans="1:34" ht="16.5" customHeight="1" thickBot="1">
      <c r="A17" s="867" t="s">
        <v>223</v>
      </c>
      <c r="B17" s="867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</row>
    <row r="18" spans="1:34" ht="15" customHeight="1">
      <c r="A18" s="868" t="s">
        <v>149</v>
      </c>
      <c r="B18" s="850"/>
      <c r="C18" s="850"/>
      <c r="D18" s="850" t="s">
        <v>32</v>
      </c>
      <c r="E18" s="850"/>
      <c r="F18" s="850"/>
      <c r="G18" s="850"/>
      <c r="H18" s="854" t="s">
        <v>201</v>
      </c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5"/>
    </row>
    <row r="19" spans="1:34">
      <c r="A19" s="869"/>
      <c r="B19" s="851"/>
      <c r="C19" s="851"/>
      <c r="D19" s="851"/>
      <c r="E19" s="851"/>
      <c r="F19" s="851"/>
      <c r="G19" s="851"/>
      <c r="H19" s="852" t="s">
        <v>31</v>
      </c>
      <c r="I19" s="852"/>
      <c r="J19" s="852"/>
      <c r="K19" s="852"/>
      <c r="L19" s="851" t="s">
        <v>147</v>
      </c>
      <c r="M19" s="851"/>
      <c r="N19" s="851"/>
      <c r="O19" s="851"/>
      <c r="P19" s="852" t="s">
        <v>148</v>
      </c>
      <c r="Q19" s="852"/>
      <c r="R19" s="852"/>
      <c r="S19" s="853"/>
    </row>
    <row r="20" spans="1:34" ht="15.75" customHeight="1">
      <c r="A20" s="844" t="s">
        <v>420</v>
      </c>
      <c r="B20" s="845"/>
      <c r="C20" s="845"/>
      <c r="D20" s="846">
        <v>32.01</v>
      </c>
      <c r="E20" s="846"/>
      <c r="F20" s="846"/>
      <c r="G20" s="846"/>
      <c r="H20" s="847" t="s">
        <v>414</v>
      </c>
      <c r="I20" s="847"/>
      <c r="J20" s="847"/>
      <c r="K20" s="847"/>
      <c r="L20" s="848" t="s">
        <v>415</v>
      </c>
      <c r="M20" s="848"/>
      <c r="N20" s="848"/>
      <c r="O20" s="848"/>
      <c r="P20" s="847" t="s">
        <v>416</v>
      </c>
      <c r="Q20" s="847"/>
      <c r="R20" s="847"/>
      <c r="S20" s="849"/>
    </row>
    <row r="21" spans="1:34" ht="15.75" customHeight="1">
      <c r="A21" s="856" t="s">
        <v>230</v>
      </c>
      <c r="B21" s="857"/>
      <c r="C21" s="857"/>
      <c r="D21" s="858">
        <v>30.36</v>
      </c>
      <c r="E21" s="858"/>
      <c r="F21" s="858"/>
      <c r="G21" s="858"/>
      <c r="H21" s="852" t="s">
        <v>421</v>
      </c>
      <c r="I21" s="852"/>
      <c r="J21" s="852"/>
      <c r="K21" s="852"/>
      <c r="L21" s="851" t="s">
        <v>422</v>
      </c>
      <c r="M21" s="851"/>
      <c r="N21" s="851"/>
      <c r="O21" s="851"/>
      <c r="P21" s="852" t="s">
        <v>423</v>
      </c>
      <c r="Q21" s="852"/>
      <c r="R21" s="852"/>
      <c r="S21" s="853"/>
    </row>
    <row r="22" spans="1:34" ht="15.75" customHeight="1" thickBot="1">
      <c r="A22" s="859" t="s">
        <v>12</v>
      </c>
      <c r="B22" s="860"/>
      <c r="C22" s="860"/>
      <c r="D22" s="861">
        <v>28.95</v>
      </c>
      <c r="E22" s="861"/>
      <c r="F22" s="861"/>
      <c r="G22" s="861"/>
      <c r="H22" s="862" t="s">
        <v>474</v>
      </c>
      <c r="I22" s="862"/>
      <c r="J22" s="862"/>
      <c r="K22" s="862"/>
      <c r="L22" s="863" t="s">
        <v>475</v>
      </c>
      <c r="M22" s="863"/>
      <c r="N22" s="863"/>
      <c r="O22" s="863"/>
      <c r="P22" s="862" t="s">
        <v>476</v>
      </c>
      <c r="Q22" s="862"/>
      <c r="R22" s="862"/>
      <c r="S22" s="864"/>
    </row>
    <row r="23" spans="1:34" ht="15.75" customHeight="1" thickBot="1">
      <c r="A23" s="867" t="s">
        <v>473</v>
      </c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6.5" customHeight="1">
      <c r="A24" s="868" t="s">
        <v>149</v>
      </c>
      <c r="B24" s="850"/>
      <c r="C24" s="850"/>
      <c r="D24" s="850" t="s">
        <v>32</v>
      </c>
      <c r="E24" s="850"/>
      <c r="F24" s="850"/>
      <c r="G24" s="850"/>
      <c r="H24" s="854" t="s">
        <v>201</v>
      </c>
      <c r="I24" s="854"/>
      <c r="J24" s="854"/>
      <c r="K24" s="854"/>
      <c r="L24" s="854"/>
      <c r="M24" s="854"/>
      <c r="N24" s="854"/>
      <c r="O24" s="854"/>
      <c r="P24" s="854"/>
      <c r="Q24" s="854"/>
      <c r="R24" s="854"/>
      <c r="S24" s="855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>
      <c r="A25" s="869"/>
      <c r="B25" s="851"/>
      <c r="C25" s="851"/>
      <c r="D25" s="851"/>
      <c r="E25" s="851"/>
      <c r="F25" s="851"/>
      <c r="G25" s="851"/>
      <c r="H25" s="852" t="s">
        <v>31</v>
      </c>
      <c r="I25" s="852"/>
      <c r="J25" s="852"/>
      <c r="K25" s="852"/>
      <c r="L25" s="851" t="s">
        <v>147</v>
      </c>
      <c r="M25" s="851"/>
      <c r="N25" s="851"/>
      <c r="O25" s="851"/>
      <c r="P25" s="852" t="s">
        <v>148</v>
      </c>
      <c r="Q25" s="852"/>
      <c r="R25" s="852"/>
      <c r="S25" s="853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>
      <c r="A26" s="844" t="s">
        <v>420</v>
      </c>
      <c r="B26" s="845"/>
      <c r="C26" s="845"/>
      <c r="D26" s="951">
        <v>41.4</v>
      </c>
      <c r="E26" s="951"/>
      <c r="F26" s="951"/>
      <c r="G26" s="951"/>
      <c r="H26" s="847" t="s">
        <v>417</v>
      </c>
      <c r="I26" s="847"/>
      <c r="J26" s="847"/>
      <c r="K26" s="847"/>
      <c r="L26" s="848" t="s">
        <v>418</v>
      </c>
      <c r="M26" s="848"/>
      <c r="N26" s="848"/>
      <c r="O26" s="848"/>
      <c r="P26" s="847" t="s">
        <v>419</v>
      </c>
      <c r="Q26" s="847"/>
      <c r="R26" s="847"/>
      <c r="S26" s="849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16.5" customHeight="1">
      <c r="A27" s="856" t="s">
        <v>230</v>
      </c>
      <c r="B27" s="857"/>
      <c r="C27" s="857"/>
      <c r="D27" s="851">
        <v>39.78</v>
      </c>
      <c r="E27" s="851"/>
      <c r="F27" s="851"/>
      <c r="G27" s="851"/>
      <c r="H27" s="852" t="s">
        <v>424</v>
      </c>
      <c r="I27" s="852"/>
      <c r="J27" s="852"/>
      <c r="K27" s="852"/>
      <c r="L27" s="851" t="s">
        <v>425</v>
      </c>
      <c r="M27" s="851"/>
      <c r="N27" s="851"/>
      <c r="O27" s="851"/>
      <c r="P27" s="852" t="s">
        <v>426</v>
      </c>
      <c r="Q27" s="852"/>
      <c r="R27" s="852"/>
      <c r="S27" s="853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6.5" customHeight="1" thickBot="1">
      <c r="A28" s="859" t="s">
        <v>12</v>
      </c>
      <c r="B28" s="860"/>
      <c r="C28" s="860"/>
      <c r="D28" s="863">
        <v>38.909999999999997</v>
      </c>
      <c r="E28" s="863"/>
      <c r="F28" s="863"/>
      <c r="G28" s="863"/>
      <c r="H28" s="862" t="s">
        <v>477</v>
      </c>
      <c r="I28" s="862"/>
      <c r="J28" s="862"/>
      <c r="K28" s="862"/>
      <c r="L28" s="863" t="s">
        <v>478</v>
      </c>
      <c r="M28" s="863"/>
      <c r="N28" s="863"/>
      <c r="O28" s="863"/>
      <c r="P28" s="862" t="s">
        <v>479</v>
      </c>
      <c r="Q28" s="862"/>
      <c r="R28" s="862"/>
      <c r="S28" s="864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23.25" customHeight="1">
      <c r="A29" s="950" t="s">
        <v>222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8.75" customHeight="1">
      <c r="A30" s="542"/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18.75">
      <c r="A31" s="509" t="s">
        <v>469</v>
      </c>
      <c r="B31" s="65"/>
      <c r="C31" s="66"/>
      <c r="D31" s="66"/>
      <c r="E31" s="66"/>
      <c r="F31" s="67"/>
      <c r="G31" s="68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18.75">
      <c r="A32" s="509" t="s">
        <v>142</v>
      </c>
      <c r="B32" s="65"/>
      <c r="C32" s="6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949" t="s">
        <v>470</v>
      </c>
      <c r="P32" s="949"/>
      <c r="Q32" s="949"/>
      <c r="R32" s="949"/>
      <c r="S32" s="949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19" ht="33.75" customHeight="1">
      <c r="A33" s="65"/>
      <c r="B33" s="65"/>
      <c r="C33" s="66"/>
      <c r="D33" s="66"/>
      <c r="E33" s="66"/>
      <c r="F33" s="67"/>
      <c r="G33" s="68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15.75" customHeight="1">
      <c r="A34" s="65"/>
      <c r="B34" s="65"/>
      <c r="C34" s="66"/>
      <c r="D34" s="66"/>
      <c r="E34" s="66"/>
      <c r="F34" s="67"/>
      <c r="G34" s="6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18.75">
      <c r="A35" s="24"/>
      <c r="B35" s="25"/>
      <c r="C35" s="25"/>
      <c r="D35" s="2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Q35" s="24"/>
      <c r="R35" s="24"/>
      <c r="S35" s="24"/>
    </row>
    <row r="51" spans="1:3" ht="18.75">
      <c r="A51" s="65" t="s">
        <v>69</v>
      </c>
      <c r="B51" s="65"/>
      <c r="C51" s="66"/>
    </row>
  </sheetData>
  <mergeCells count="128">
    <mergeCell ref="A27:C27"/>
    <mergeCell ref="D27:G27"/>
    <mergeCell ref="H27:K27"/>
    <mergeCell ref="L27:O27"/>
    <mergeCell ref="P27:S27"/>
    <mergeCell ref="O32:S32"/>
    <mergeCell ref="A29:S29"/>
    <mergeCell ref="A26:C26"/>
    <mergeCell ref="D26:G26"/>
    <mergeCell ref="H26:K26"/>
    <mergeCell ref="L26:O26"/>
    <mergeCell ref="P26:S26"/>
    <mergeCell ref="A28:C28"/>
    <mergeCell ref="D28:G28"/>
    <mergeCell ref="H28:K28"/>
    <mergeCell ref="L28:O28"/>
    <mergeCell ref="P28:S28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P4:Q4"/>
    <mergeCell ref="H19:K19"/>
    <mergeCell ref="A23:S23"/>
    <mergeCell ref="A24:C25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20:C20"/>
    <mergeCell ref="D20:G20"/>
    <mergeCell ref="H20:K20"/>
    <mergeCell ref="L20:O20"/>
    <mergeCell ref="P20:S20"/>
    <mergeCell ref="D24:G25"/>
    <mergeCell ref="H25:K25"/>
    <mergeCell ref="L25:O25"/>
    <mergeCell ref="P25:S25"/>
    <mergeCell ref="H24:S24"/>
    <mergeCell ref="A21:C21"/>
    <mergeCell ref="D21:G21"/>
    <mergeCell ref="H21:K21"/>
    <mergeCell ref="L21:O21"/>
    <mergeCell ref="P21:S21"/>
    <mergeCell ref="A22:C22"/>
    <mergeCell ref="D22:G22"/>
    <mergeCell ref="H22:K22"/>
    <mergeCell ref="L22:O22"/>
    <mergeCell ref="P22:S22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G1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30" bestFit="1" customWidth="1"/>
    <col min="4" max="4" width="14.85546875" style="30" customWidth="1"/>
    <col min="5" max="5" width="14.85546875" style="2" bestFit="1" customWidth="1"/>
    <col min="6" max="7" width="17.85546875" style="2" customWidth="1"/>
    <col min="8" max="256" width="9.140625" style="2"/>
    <col min="257" max="257" width="42.140625" style="2" bestFit="1" customWidth="1"/>
    <col min="258" max="258" width="7.7109375" style="2" bestFit="1" customWidth="1"/>
    <col min="259" max="259" width="14.85546875" style="2" bestFit="1" customWidth="1"/>
    <col min="260" max="260" width="14.85546875" style="2" customWidth="1"/>
    <col min="261" max="261" width="14.85546875" style="2" bestFit="1" customWidth="1"/>
    <col min="262" max="263" width="17.85546875" style="2" customWidth="1"/>
    <col min="264" max="512" width="9.140625" style="2"/>
    <col min="513" max="513" width="42.140625" style="2" bestFit="1" customWidth="1"/>
    <col min="514" max="514" width="7.7109375" style="2" bestFit="1" customWidth="1"/>
    <col min="515" max="515" width="14.85546875" style="2" bestFit="1" customWidth="1"/>
    <col min="516" max="516" width="14.85546875" style="2" customWidth="1"/>
    <col min="517" max="517" width="14.85546875" style="2" bestFit="1" customWidth="1"/>
    <col min="518" max="519" width="17.85546875" style="2" customWidth="1"/>
    <col min="520" max="768" width="9.140625" style="2"/>
    <col min="769" max="769" width="42.140625" style="2" bestFit="1" customWidth="1"/>
    <col min="770" max="770" width="7.7109375" style="2" bestFit="1" customWidth="1"/>
    <col min="771" max="771" width="14.85546875" style="2" bestFit="1" customWidth="1"/>
    <col min="772" max="772" width="14.85546875" style="2" customWidth="1"/>
    <col min="773" max="773" width="14.85546875" style="2" bestFit="1" customWidth="1"/>
    <col min="774" max="775" width="17.85546875" style="2" customWidth="1"/>
    <col min="776" max="1024" width="9.140625" style="2"/>
    <col min="1025" max="1025" width="42.140625" style="2" bestFit="1" customWidth="1"/>
    <col min="1026" max="1026" width="7.7109375" style="2" bestFit="1" customWidth="1"/>
    <col min="1027" max="1027" width="14.85546875" style="2" bestFit="1" customWidth="1"/>
    <col min="1028" max="1028" width="14.85546875" style="2" customWidth="1"/>
    <col min="1029" max="1029" width="14.85546875" style="2" bestFit="1" customWidth="1"/>
    <col min="1030" max="1031" width="17.85546875" style="2" customWidth="1"/>
    <col min="1032" max="1280" width="9.140625" style="2"/>
    <col min="1281" max="1281" width="42.140625" style="2" bestFit="1" customWidth="1"/>
    <col min="1282" max="1282" width="7.7109375" style="2" bestFit="1" customWidth="1"/>
    <col min="1283" max="1283" width="14.85546875" style="2" bestFit="1" customWidth="1"/>
    <col min="1284" max="1284" width="14.85546875" style="2" customWidth="1"/>
    <col min="1285" max="1285" width="14.85546875" style="2" bestFit="1" customWidth="1"/>
    <col min="1286" max="1287" width="17.85546875" style="2" customWidth="1"/>
    <col min="1288" max="1536" width="9.140625" style="2"/>
    <col min="1537" max="1537" width="42.140625" style="2" bestFit="1" customWidth="1"/>
    <col min="1538" max="1538" width="7.7109375" style="2" bestFit="1" customWidth="1"/>
    <col min="1539" max="1539" width="14.85546875" style="2" bestFit="1" customWidth="1"/>
    <col min="1540" max="1540" width="14.85546875" style="2" customWidth="1"/>
    <col min="1541" max="1541" width="14.85546875" style="2" bestFit="1" customWidth="1"/>
    <col min="1542" max="1543" width="17.85546875" style="2" customWidth="1"/>
    <col min="1544" max="1792" width="9.140625" style="2"/>
    <col min="1793" max="1793" width="42.140625" style="2" bestFit="1" customWidth="1"/>
    <col min="1794" max="1794" width="7.7109375" style="2" bestFit="1" customWidth="1"/>
    <col min="1795" max="1795" width="14.85546875" style="2" bestFit="1" customWidth="1"/>
    <col min="1796" max="1796" width="14.85546875" style="2" customWidth="1"/>
    <col min="1797" max="1797" width="14.85546875" style="2" bestFit="1" customWidth="1"/>
    <col min="1798" max="1799" width="17.85546875" style="2" customWidth="1"/>
    <col min="1800" max="2048" width="9.140625" style="2"/>
    <col min="2049" max="2049" width="42.140625" style="2" bestFit="1" customWidth="1"/>
    <col min="2050" max="2050" width="7.7109375" style="2" bestFit="1" customWidth="1"/>
    <col min="2051" max="2051" width="14.85546875" style="2" bestFit="1" customWidth="1"/>
    <col min="2052" max="2052" width="14.85546875" style="2" customWidth="1"/>
    <col min="2053" max="2053" width="14.85546875" style="2" bestFit="1" customWidth="1"/>
    <col min="2054" max="2055" width="17.85546875" style="2" customWidth="1"/>
    <col min="2056" max="2304" width="9.140625" style="2"/>
    <col min="2305" max="2305" width="42.140625" style="2" bestFit="1" customWidth="1"/>
    <col min="2306" max="2306" width="7.7109375" style="2" bestFit="1" customWidth="1"/>
    <col min="2307" max="2307" width="14.85546875" style="2" bestFit="1" customWidth="1"/>
    <col min="2308" max="2308" width="14.85546875" style="2" customWidth="1"/>
    <col min="2309" max="2309" width="14.85546875" style="2" bestFit="1" customWidth="1"/>
    <col min="2310" max="2311" width="17.85546875" style="2" customWidth="1"/>
    <col min="2312" max="2560" width="9.140625" style="2"/>
    <col min="2561" max="2561" width="42.140625" style="2" bestFit="1" customWidth="1"/>
    <col min="2562" max="2562" width="7.7109375" style="2" bestFit="1" customWidth="1"/>
    <col min="2563" max="2563" width="14.85546875" style="2" bestFit="1" customWidth="1"/>
    <col min="2564" max="2564" width="14.85546875" style="2" customWidth="1"/>
    <col min="2565" max="2565" width="14.85546875" style="2" bestFit="1" customWidth="1"/>
    <col min="2566" max="2567" width="17.85546875" style="2" customWidth="1"/>
    <col min="2568" max="2816" width="9.140625" style="2"/>
    <col min="2817" max="2817" width="42.140625" style="2" bestFit="1" customWidth="1"/>
    <col min="2818" max="2818" width="7.7109375" style="2" bestFit="1" customWidth="1"/>
    <col min="2819" max="2819" width="14.85546875" style="2" bestFit="1" customWidth="1"/>
    <col min="2820" max="2820" width="14.85546875" style="2" customWidth="1"/>
    <col min="2821" max="2821" width="14.85546875" style="2" bestFit="1" customWidth="1"/>
    <col min="2822" max="2823" width="17.85546875" style="2" customWidth="1"/>
    <col min="2824" max="3072" width="9.140625" style="2"/>
    <col min="3073" max="3073" width="42.140625" style="2" bestFit="1" customWidth="1"/>
    <col min="3074" max="3074" width="7.7109375" style="2" bestFit="1" customWidth="1"/>
    <col min="3075" max="3075" width="14.85546875" style="2" bestFit="1" customWidth="1"/>
    <col min="3076" max="3076" width="14.85546875" style="2" customWidth="1"/>
    <col min="3077" max="3077" width="14.85546875" style="2" bestFit="1" customWidth="1"/>
    <col min="3078" max="3079" width="17.85546875" style="2" customWidth="1"/>
    <col min="3080" max="3328" width="9.140625" style="2"/>
    <col min="3329" max="3329" width="42.140625" style="2" bestFit="1" customWidth="1"/>
    <col min="3330" max="3330" width="7.7109375" style="2" bestFit="1" customWidth="1"/>
    <col min="3331" max="3331" width="14.85546875" style="2" bestFit="1" customWidth="1"/>
    <col min="3332" max="3332" width="14.85546875" style="2" customWidth="1"/>
    <col min="3333" max="3333" width="14.85546875" style="2" bestFit="1" customWidth="1"/>
    <col min="3334" max="3335" width="17.85546875" style="2" customWidth="1"/>
    <col min="3336" max="3584" width="9.140625" style="2"/>
    <col min="3585" max="3585" width="42.140625" style="2" bestFit="1" customWidth="1"/>
    <col min="3586" max="3586" width="7.7109375" style="2" bestFit="1" customWidth="1"/>
    <col min="3587" max="3587" width="14.85546875" style="2" bestFit="1" customWidth="1"/>
    <col min="3588" max="3588" width="14.85546875" style="2" customWidth="1"/>
    <col min="3589" max="3589" width="14.85546875" style="2" bestFit="1" customWidth="1"/>
    <col min="3590" max="3591" width="17.85546875" style="2" customWidth="1"/>
    <col min="3592" max="3840" width="9.140625" style="2"/>
    <col min="3841" max="3841" width="42.140625" style="2" bestFit="1" customWidth="1"/>
    <col min="3842" max="3842" width="7.7109375" style="2" bestFit="1" customWidth="1"/>
    <col min="3843" max="3843" width="14.85546875" style="2" bestFit="1" customWidth="1"/>
    <col min="3844" max="3844" width="14.85546875" style="2" customWidth="1"/>
    <col min="3845" max="3845" width="14.85546875" style="2" bestFit="1" customWidth="1"/>
    <col min="3846" max="3847" width="17.85546875" style="2" customWidth="1"/>
    <col min="3848" max="4096" width="9.140625" style="2"/>
    <col min="4097" max="4097" width="42.140625" style="2" bestFit="1" customWidth="1"/>
    <col min="4098" max="4098" width="7.7109375" style="2" bestFit="1" customWidth="1"/>
    <col min="4099" max="4099" width="14.85546875" style="2" bestFit="1" customWidth="1"/>
    <col min="4100" max="4100" width="14.85546875" style="2" customWidth="1"/>
    <col min="4101" max="4101" width="14.85546875" style="2" bestFit="1" customWidth="1"/>
    <col min="4102" max="4103" width="17.85546875" style="2" customWidth="1"/>
    <col min="4104" max="4352" width="9.140625" style="2"/>
    <col min="4353" max="4353" width="42.140625" style="2" bestFit="1" customWidth="1"/>
    <col min="4354" max="4354" width="7.7109375" style="2" bestFit="1" customWidth="1"/>
    <col min="4355" max="4355" width="14.85546875" style="2" bestFit="1" customWidth="1"/>
    <col min="4356" max="4356" width="14.85546875" style="2" customWidth="1"/>
    <col min="4357" max="4357" width="14.85546875" style="2" bestFit="1" customWidth="1"/>
    <col min="4358" max="4359" width="17.85546875" style="2" customWidth="1"/>
    <col min="4360" max="4608" width="9.140625" style="2"/>
    <col min="4609" max="4609" width="42.140625" style="2" bestFit="1" customWidth="1"/>
    <col min="4610" max="4610" width="7.7109375" style="2" bestFit="1" customWidth="1"/>
    <col min="4611" max="4611" width="14.85546875" style="2" bestFit="1" customWidth="1"/>
    <col min="4612" max="4612" width="14.85546875" style="2" customWidth="1"/>
    <col min="4613" max="4613" width="14.85546875" style="2" bestFit="1" customWidth="1"/>
    <col min="4614" max="4615" width="17.85546875" style="2" customWidth="1"/>
    <col min="4616" max="4864" width="9.140625" style="2"/>
    <col min="4865" max="4865" width="42.140625" style="2" bestFit="1" customWidth="1"/>
    <col min="4866" max="4866" width="7.7109375" style="2" bestFit="1" customWidth="1"/>
    <col min="4867" max="4867" width="14.85546875" style="2" bestFit="1" customWidth="1"/>
    <col min="4868" max="4868" width="14.85546875" style="2" customWidth="1"/>
    <col min="4869" max="4869" width="14.85546875" style="2" bestFit="1" customWidth="1"/>
    <col min="4870" max="4871" width="17.85546875" style="2" customWidth="1"/>
    <col min="4872" max="5120" width="9.140625" style="2"/>
    <col min="5121" max="5121" width="42.140625" style="2" bestFit="1" customWidth="1"/>
    <col min="5122" max="5122" width="7.7109375" style="2" bestFit="1" customWidth="1"/>
    <col min="5123" max="5123" width="14.85546875" style="2" bestFit="1" customWidth="1"/>
    <col min="5124" max="5124" width="14.85546875" style="2" customWidth="1"/>
    <col min="5125" max="5125" width="14.85546875" style="2" bestFit="1" customWidth="1"/>
    <col min="5126" max="5127" width="17.85546875" style="2" customWidth="1"/>
    <col min="5128" max="5376" width="9.140625" style="2"/>
    <col min="5377" max="5377" width="42.140625" style="2" bestFit="1" customWidth="1"/>
    <col min="5378" max="5378" width="7.7109375" style="2" bestFit="1" customWidth="1"/>
    <col min="5379" max="5379" width="14.85546875" style="2" bestFit="1" customWidth="1"/>
    <col min="5380" max="5380" width="14.85546875" style="2" customWidth="1"/>
    <col min="5381" max="5381" width="14.85546875" style="2" bestFit="1" customWidth="1"/>
    <col min="5382" max="5383" width="17.85546875" style="2" customWidth="1"/>
    <col min="5384" max="5632" width="9.140625" style="2"/>
    <col min="5633" max="5633" width="42.140625" style="2" bestFit="1" customWidth="1"/>
    <col min="5634" max="5634" width="7.7109375" style="2" bestFit="1" customWidth="1"/>
    <col min="5635" max="5635" width="14.85546875" style="2" bestFit="1" customWidth="1"/>
    <col min="5636" max="5636" width="14.85546875" style="2" customWidth="1"/>
    <col min="5637" max="5637" width="14.85546875" style="2" bestFit="1" customWidth="1"/>
    <col min="5638" max="5639" width="17.85546875" style="2" customWidth="1"/>
    <col min="5640" max="5888" width="9.140625" style="2"/>
    <col min="5889" max="5889" width="42.140625" style="2" bestFit="1" customWidth="1"/>
    <col min="5890" max="5890" width="7.7109375" style="2" bestFit="1" customWidth="1"/>
    <col min="5891" max="5891" width="14.85546875" style="2" bestFit="1" customWidth="1"/>
    <col min="5892" max="5892" width="14.85546875" style="2" customWidth="1"/>
    <col min="5893" max="5893" width="14.85546875" style="2" bestFit="1" customWidth="1"/>
    <col min="5894" max="5895" width="17.85546875" style="2" customWidth="1"/>
    <col min="5896" max="6144" width="9.140625" style="2"/>
    <col min="6145" max="6145" width="42.140625" style="2" bestFit="1" customWidth="1"/>
    <col min="6146" max="6146" width="7.7109375" style="2" bestFit="1" customWidth="1"/>
    <col min="6147" max="6147" width="14.85546875" style="2" bestFit="1" customWidth="1"/>
    <col min="6148" max="6148" width="14.85546875" style="2" customWidth="1"/>
    <col min="6149" max="6149" width="14.85546875" style="2" bestFit="1" customWidth="1"/>
    <col min="6150" max="6151" width="17.85546875" style="2" customWidth="1"/>
    <col min="6152" max="6400" width="9.140625" style="2"/>
    <col min="6401" max="6401" width="42.140625" style="2" bestFit="1" customWidth="1"/>
    <col min="6402" max="6402" width="7.7109375" style="2" bestFit="1" customWidth="1"/>
    <col min="6403" max="6403" width="14.85546875" style="2" bestFit="1" customWidth="1"/>
    <col min="6404" max="6404" width="14.85546875" style="2" customWidth="1"/>
    <col min="6405" max="6405" width="14.85546875" style="2" bestFit="1" customWidth="1"/>
    <col min="6406" max="6407" width="17.85546875" style="2" customWidth="1"/>
    <col min="6408" max="6656" width="9.140625" style="2"/>
    <col min="6657" max="6657" width="42.140625" style="2" bestFit="1" customWidth="1"/>
    <col min="6658" max="6658" width="7.7109375" style="2" bestFit="1" customWidth="1"/>
    <col min="6659" max="6659" width="14.85546875" style="2" bestFit="1" customWidth="1"/>
    <col min="6660" max="6660" width="14.85546875" style="2" customWidth="1"/>
    <col min="6661" max="6661" width="14.85546875" style="2" bestFit="1" customWidth="1"/>
    <col min="6662" max="6663" width="17.85546875" style="2" customWidth="1"/>
    <col min="6664" max="6912" width="9.140625" style="2"/>
    <col min="6913" max="6913" width="42.140625" style="2" bestFit="1" customWidth="1"/>
    <col min="6914" max="6914" width="7.7109375" style="2" bestFit="1" customWidth="1"/>
    <col min="6915" max="6915" width="14.85546875" style="2" bestFit="1" customWidth="1"/>
    <col min="6916" max="6916" width="14.85546875" style="2" customWidth="1"/>
    <col min="6917" max="6917" width="14.85546875" style="2" bestFit="1" customWidth="1"/>
    <col min="6918" max="6919" width="17.85546875" style="2" customWidth="1"/>
    <col min="6920" max="7168" width="9.140625" style="2"/>
    <col min="7169" max="7169" width="42.140625" style="2" bestFit="1" customWidth="1"/>
    <col min="7170" max="7170" width="7.7109375" style="2" bestFit="1" customWidth="1"/>
    <col min="7171" max="7171" width="14.85546875" style="2" bestFit="1" customWidth="1"/>
    <col min="7172" max="7172" width="14.85546875" style="2" customWidth="1"/>
    <col min="7173" max="7173" width="14.85546875" style="2" bestFit="1" customWidth="1"/>
    <col min="7174" max="7175" width="17.85546875" style="2" customWidth="1"/>
    <col min="7176" max="7424" width="9.140625" style="2"/>
    <col min="7425" max="7425" width="42.140625" style="2" bestFit="1" customWidth="1"/>
    <col min="7426" max="7426" width="7.7109375" style="2" bestFit="1" customWidth="1"/>
    <col min="7427" max="7427" width="14.85546875" style="2" bestFit="1" customWidth="1"/>
    <col min="7428" max="7428" width="14.85546875" style="2" customWidth="1"/>
    <col min="7429" max="7429" width="14.85546875" style="2" bestFit="1" customWidth="1"/>
    <col min="7430" max="7431" width="17.85546875" style="2" customWidth="1"/>
    <col min="7432" max="7680" width="9.140625" style="2"/>
    <col min="7681" max="7681" width="42.140625" style="2" bestFit="1" customWidth="1"/>
    <col min="7682" max="7682" width="7.7109375" style="2" bestFit="1" customWidth="1"/>
    <col min="7683" max="7683" width="14.85546875" style="2" bestFit="1" customWidth="1"/>
    <col min="7684" max="7684" width="14.85546875" style="2" customWidth="1"/>
    <col min="7685" max="7685" width="14.85546875" style="2" bestFit="1" customWidth="1"/>
    <col min="7686" max="7687" width="17.85546875" style="2" customWidth="1"/>
    <col min="7688" max="7936" width="9.140625" style="2"/>
    <col min="7937" max="7937" width="42.140625" style="2" bestFit="1" customWidth="1"/>
    <col min="7938" max="7938" width="7.7109375" style="2" bestFit="1" customWidth="1"/>
    <col min="7939" max="7939" width="14.85546875" style="2" bestFit="1" customWidth="1"/>
    <col min="7940" max="7940" width="14.85546875" style="2" customWidth="1"/>
    <col min="7941" max="7941" width="14.85546875" style="2" bestFit="1" customWidth="1"/>
    <col min="7942" max="7943" width="17.85546875" style="2" customWidth="1"/>
    <col min="7944" max="8192" width="9.140625" style="2"/>
    <col min="8193" max="8193" width="42.140625" style="2" bestFit="1" customWidth="1"/>
    <col min="8194" max="8194" width="7.7109375" style="2" bestFit="1" customWidth="1"/>
    <col min="8195" max="8195" width="14.85546875" style="2" bestFit="1" customWidth="1"/>
    <col min="8196" max="8196" width="14.85546875" style="2" customWidth="1"/>
    <col min="8197" max="8197" width="14.85546875" style="2" bestFit="1" customWidth="1"/>
    <col min="8198" max="8199" width="17.85546875" style="2" customWidth="1"/>
    <col min="8200" max="8448" width="9.140625" style="2"/>
    <col min="8449" max="8449" width="42.140625" style="2" bestFit="1" customWidth="1"/>
    <col min="8450" max="8450" width="7.7109375" style="2" bestFit="1" customWidth="1"/>
    <col min="8451" max="8451" width="14.85546875" style="2" bestFit="1" customWidth="1"/>
    <col min="8452" max="8452" width="14.85546875" style="2" customWidth="1"/>
    <col min="8453" max="8453" width="14.85546875" style="2" bestFit="1" customWidth="1"/>
    <col min="8454" max="8455" width="17.85546875" style="2" customWidth="1"/>
    <col min="8456" max="8704" width="9.140625" style="2"/>
    <col min="8705" max="8705" width="42.140625" style="2" bestFit="1" customWidth="1"/>
    <col min="8706" max="8706" width="7.7109375" style="2" bestFit="1" customWidth="1"/>
    <col min="8707" max="8707" width="14.85546875" style="2" bestFit="1" customWidth="1"/>
    <col min="8708" max="8708" width="14.85546875" style="2" customWidth="1"/>
    <col min="8709" max="8709" width="14.85546875" style="2" bestFit="1" customWidth="1"/>
    <col min="8710" max="8711" width="17.85546875" style="2" customWidth="1"/>
    <col min="8712" max="8960" width="9.140625" style="2"/>
    <col min="8961" max="8961" width="42.140625" style="2" bestFit="1" customWidth="1"/>
    <col min="8962" max="8962" width="7.7109375" style="2" bestFit="1" customWidth="1"/>
    <col min="8963" max="8963" width="14.85546875" style="2" bestFit="1" customWidth="1"/>
    <col min="8964" max="8964" width="14.85546875" style="2" customWidth="1"/>
    <col min="8965" max="8965" width="14.85546875" style="2" bestFit="1" customWidth="1"/>
    <col min="8966" max="8967" width="17.85546875" style="2" customWidth="1"/>
    <col min="8968" max="9216" width="9.140625" style="2"/>
    <col min="9217" max="9217" width="42.140625" style="2" bestFit="1" customWidth="1"/>
    <col min="9218" max="9218" width="7.7109375" style="2" bestFit="1" customWidth="1"/>
    <col min="9219" max="9219" width="14.85546875" style="2" bestFit="1" customWidth="1"/>
    <col min="9220" max="9220" width="14.85546875" style="2" customWidth="1"/>
    <col min="9221" max="9221" width="14.85546875" style="2" bestFit="1" customWidth="1"/>
    <col min="9222" max="9223" width="17.85546875" style="2" customWidth="1"/>
    <col min="9224" max="9472" width="9.140625" style="2"/>
    <col min="9473" max="9473" width="42.140625" style="2" bestFit="1" customWidth="1"/>
    <col min="9474" max="9474" width="7.7109375" style="2" bestFit="1" customWidth="1"/>
    <col min="9475" max="9475" width="14.85546875" style="2" bestFit="1" customWidth="1"/>
    <col min="9476" max="9476" width="14.85546875" style="2" customWidth="1"/>
    <col min="9477" max="9477" width="14.85546875" style="2" bestFit="1" customWidth="1"/>
    <col min="9478" max="9479" width="17.85546875" style="2" customWidth="1"/>
    <col min="9480" max="9728" width="9.140625" style="2"/>
    <col min="9729" max="9729" width="42.140625" style="2" bestFit="1" customWidth="1"/>
    <col min="9730" max="9730" width="7.7109375" style="2" bestFit="1" customWidth="1"/>
    <col min="9731" max="9731" width="14.85546875" style="2" bestFit="1" customWidth="1"/>
    <col min="9732" max="9732" width="14.85546875" style="2" customWidth="1"/>
    <col min="9733" max="9733" width="14.85546875" style="2" bestFit="1" customWidth="1"/>
    <col min="9734" max="9735" width="17.85546875" style="2" customWidth="1"/>
    <col min="9736" max="9984" width="9.140625" style="2"/>
    <col min="9985" max="9985" width="42.140625" style="2" bestFit="1" customWidth="1"/>
    <col min="9986" max="9986" width="7.7109375" style="2" bestFit="1" customWidth="1"/>
    <col min="9987" max="9987" width="14.85546875" style="2" bestFit="1" customWidth="1"/>
    <col min="9988" max="9988" width="14.85546875" style="2" customWidth="1"/>
    <col min="9989" max="9989" width="14.85546875" style="2" bestFit="1" customWidth="1"/>
    <col min="9990" max="9991" width="17.85546875" style="2" customWidth="1"/>
    <col min="9992" max="10240" width="9.140625" style="2"/>
    <col min="10241" max="10241" width="42.140625" style="2" bestFit="1" customWidth="1"/>
    <col min="10242" max="10242" width="7.7109375" style="2" bestFit="1" customWidth="1"/>
    <col min="10243" max="10243" width="14.85546875" style="2" bestFit="1" customWidth="1"/>
    <col min="10244" max="10244" width="14.85546875" style="2" customWidth="1"/>
    <col min="10245" max="10245" width="14.85546875" style="2" bestFit="1" customWidth="1"/>
    <col min="10246" max="10247" width="17.85546875" style="2" customWidth="1"/>
    <col min="10248" max="10496" width="9.140625" style="2"/>
    <col min="10497" max="10497" width="42.140625" style="2" bestFit="1" customWidth="1"/>
    <col min="10498" max="10498" width="7.7109375" style="2" bestFit="1" customWidth="1"/>
    <col min="10499" max="10499" width="14.85546875" style="2" bestFit="1" customWidth="1"/>
    <col min="10500" max="10500" width="14.85546875" style="2" customWidth="1"/>
    <col min="10501" max="10501" width="14.85546875" style="2" bestFit="1" customWidth="1"/>
    <col min="10502" max="10503" width="17.85546875" style="2" customWidth="1"/>
    <col min="10504" max="10752" width="9.140625" style="2"/>
    <col min="10753" max="10753" width="42.140625" style="2" bestFit="1" customWidth="1"/>
    <col min="10754" max="10754" width="7.7109375" style="2" bestFit="1" customWidth="1"/>
    <col min="10755" max="10755" width="14.85546875" style="2" bestFit="1" customWidth="1"/>
    <col min="10756" max="10756" width="14.85546875" style="2" customWidth="1"/>
    <col min="10757" max="10757" width="14.85546875" style="2" bestFit="1" customWidth="1"/>
    <col min="10758" max="10759" width="17.85546875" style="2" customWidth="1"/>
    <col min="10760" max="11008" width="9.140625" style="2"/>
    <col min="11009" max="11009" width="42.140625" style="2" bestFit="1" customWidth="1"/>
    <col min="11010" max="11010" width="7.7109375" style="2" bestFit="1" customWidth="1"/>
    <col min="11011" max="11011" width="14.85546875" style="2" bestFit="1" customWidth="1"/>
    <col min="11012" max="11012" width="14.85546875" style="2" customWidth="1"/>
    <col min="11013" max="11013" width="14.85546875" style="2" bestFit="1" customWidth="1"/>
    <col min="11014" max="11015" width="17.85546875" style="2" customWidth="1"/>
    <col min="11016" max="11264" width="9.140625" style="2"/>
    <col min="11265" max="11265" width="42.140625" style="2" bestFit="1" customWidth="1"/>
    <col min="11266" max="11266" width="7.7109375" style="2" bestFit="1" customWidth="1"/>
    <col min="11267" max="11267" width="14.85546875" style="2" bestFit="1" customWidth="1"/>
    <col min="11268" max="11268" width="14.85546875" style="2" customWidth="1"/>
    <col min="11269" max="11269" width="14.85546875" style="2" bestFit="1" customWidth="1"/>
    <col min="11270" max="11271" width="17.85546875" style="2" customWidth="1"/>
    <col min="11272" max="11520" width="9.140625" style="2"/>
    <col min="11521" max="11521" width="42.140625" style="2" bestFit="1" customWidth="1"/>
    <col min="11522" max="11522" width="7.7109375" style="2" bestFit="1" customWidth="1"/>
    <col min="11523" max="11523" width="14.85546875" style="2" bestFit="1" customWidth="1"/>
    <col min="11524" max="11524" width="14.85546875" style="2" customWidth="1"/>
    <col min="11525" max="11525" width="14.85546875" style="2" bestFit="1" customWidth="1"/>
    <col min="11526" max="11527" width="17.85546875" style="2" customWidth="1"/>
    <col min="11528" max="11776" width="9.140625" style="2"/>
    <col min="11777" max="11777" width="42.140625" style="2" bestFit="1" customWidth="1"/>
    <col min="11778" max="11778" width="7.7109375" style="2" bestFit="1" customWidth="1"/>
    <col min="11779" max="11779" width="14.85546875" style="2" bestFit="1" customWidth="1"/>
    <col min="11780" max="11780" width="14.85546875" style="2" customWidth="1"/>
    <col min="11781" max="11781" width="14.85546875" style="2" bestFit="1" customWidth="1"/>
    <col min="11782" max="11783" width="17.85546875" style="2" customWidth="1"/>
    <col min="11784" max="12032" width="9.140625" style="2"/>
    <col min="12033" max="12033" width="42.140625" style="2" bestFit="1" customWidth="1"/>
    <col min="12034" max="12034" width="7.7109375" style="2" bestFit="1" customWidth="1"/>
    <col min="12035" max="12035" width="14.85546875" style="2" bestFit="1" customWidth="1"/>
    <col min="12036" max="12036" width="14.85546875" style="2" customWidth="1"/>
    <col min="12037" max="12037" width="14.85546875" style="2" bestFit="1" customWidth="1"/>
    <col min="12038" max="12039" width="17.85546875" style="2" customWidth="1"/>
    <col min="12040" max="12288" width="9.140625" style="2"/>
    <col min="12289" max="12289" width="42.140625" style="2" bestFit="1" customWidth="1"/>
    <col min="12290" max="12290" width="7.7109375" style="2" bestFit="1" customWidth="1"/>
    <col min="12291" max="12291" width="14.85546875" style="2" bestFit="1" customWidth="1"/>
    <col min="12292" max="12292" width="14.85546875" style="2" customWidth="1"/>
    <col min="12293" max="12293" width="14.85546875" style="2" bestFit="1" customWidth="1"/>
    <col min="12294" max="12295" width="17.85546875" style="2" customWidth="1"/>
    <col min="12296" max="12544" width="9.140625" style="2"/>
    <col min="12545" max="12545" width="42.140625" style="2" bestFit="1" customWidth="1"/>
    <col min="12546" max="12546" width="7.7109375" style="2" bestFit="1" customWidth="1"/>
    <col min="12547" max="12547" width="14.85546875" style="2" bestFit="1" customWidth="1"/>
    <col min="12548" max="12548" width="14.85546875" style="2" customWidth="1"/>
    <col min="12549" max="12549" width="14.85546875" style="2" bestFit="1" customWidth="1"/>
    <col min="12550" max="12551" width="17.85546875" style="2" customWidth="1"/>
    <col min="12552" max="12800" width="9.140625" style="2"/>
    <col min="12801" max="12801" width="42.140625" style="2" bestFit="1" customWidth="1"/>
    <col min="12802" max="12802" width="7.7109375" style="2" bestFit="1" customWidth="1"/>
    <col min="12803" max="12803" width="14.85546875" style="2" bestFit="1" customWidth="1"/>
    <col min="12804" max="12804" width="14.85546875" style="2" customWidth="1"/>
    <col min="12805" max="12805" width="14.85546875" style="2" bestFit="1" customWidth="1"/>
    <col min="12806" max="12807" width="17.85546875" style="2" customWidth="1"/>
    <col min="12808" max="13056" width="9.140625" style="2"/>
    <col min="13057" max="13057" width="42.140625" style="2" bestFit="1" customWidth="1"/>
    <col min="13058" max="13058" width="7.7109375" style="2" bestFit="1" customWidth="1"/>
    <col min="13059" max="13059" width="14.85546875" style="2" bestFit="1" customWidth="1"/>
    <col min="13060" max="13060" width="14.85546875" style="2" customWidth="1"/>
    <col min="13061" max="13061" width="14.85546875" style="2" bestFit="1" customWidth="1"/>
    <col min="13062" max="13063" width="17.85546875" style="2" customWidth="1"/>
    <col min="13064" max="13312" width="9.140625" style="2"/>
    <col min="13313" max="13313" width="42.140625" style="2" bestFit="1" customWidth="1"/>
    <col min="13314" max="13314" width="7.7109375" style="2" bestFit="1" customWidth="1"/>
    <col min="13315" max="13315" width="14.85546875" style="2" bestFit="1" customWidth="1"/>
    <col min="13316" max="13316" width="14.85546875" style="2" customWidth="1"/>
    <col min="13317" max="13317" width="14.85546875" style="2" bestFit="1" customWidth="1"/>
    <col min="13318" max="13319" width="17.85546875" style="2" customWidth="1"/>
    <col min="13320" max="13568" width="9.140625" style="2"/>
    <col min="13569" max="13569" width="42.140625" style="2" bestFit="1" customWidth="1"/>
    <col min="13570" max="13570" width="7.7109375" style="2" bestFit="1" customWidth="1"/>
    <col min="13571" max="13571" width="14.85546875" style="2" bestFit="1" customWidth="1"/>
    <col min="13572" max="13572" width="14.85546875" style="2" customWidth="1"/>
    <col min="13573" max="13573" width="14.85546875" style="2" bestFit="1" customWidth="1"/>
    <col min="13574" max="13575" width="17.85546875" style="2" customWidth="1"/>
    <col min="13576" max="13824" width="9.140625" style="2"/>
    <col min="13825" max="13825" width="42.140625" style="2" bestFit="1" customWidth="1"/>
    <col min="13826" max="13826" width="7.7109375" style="2" bestFit="1" customWidth="1"/>
    <col min="13827" max="13827" width="14.85546875" style="2" bestFit="1" customWidth="1"/>
    <col min="13828" max="13828" width="14.85546875" style="2" customWidth="1"/>
    <col min="13829" max="13829" width="14.85546875" style="2" bestFit="1" customWidth="1"/>
    <col min="13830" max="13831" width="17.85546875" style="2" customWidth="1"/>
    <col min="13832" max="14080" width="9.140625" style="2"/>
    <col min="14081" max="14081" width="42.140625" style="2" bestFit="1" customWidth="1"/>
    <col min="14082" max="14082" width="7.7109375" style="2" bestFit="1" customWidth="1"/>
    <col min="14083" max="14083" width="14.85546875" style="2" bestFit="1" customWidth="1"/>
    <col min="14084" max="14084" width="14.85546875" style="2" customWidth="1"/>
    <col min="14085" max="14085" width="14.85546875" style="2" bestFit="1" customWidth="1"/>
    <col min="14086" max="14087" width="17.85546875" style="2" customWidth="1"/>
    <col min="14088" max="14336" width="9.140625" style="2"/>
    <col min="14337" max="14337" width="42.140625" style="2" bestFit="1" customWidth="1"/>
    <col min="14338" max="14338" width="7.7109375" style="2" bestFit="1" customWidth="1"/>
    <col min="14339" max="14339" width="14.85546875" style="2" bestFit="1" customWidth="1"/>
    <col min="14340" max="14340" width="14.85546875" style="2" customWidth="1"/>
    <col min="14341" max="14341" width="14.85546875" style="2" bestFit="1" customWidth="1"/>
    <col min="14342" max="14343" width="17.85546875" style="2" customWidth="1"/>
    <col min="14344" max="14592" width="9.140625" style="2"/>
    <col min="14593" max="14593" width="42.140625" style="2" bestFit="1" customWidth="1"/>
    <col min="14594" max="14594" width="7.7109375" style="2" bestFit="1" customWidth="1"/>
    <col min="14595" max="14595" width="14.85546875" style="2" bestFit="1" customWidth="1"/>
    <col min="14596" max="14596" width="14.85546875" style="2" customWidth="1"/>
    <col min="14597" max="14597" width="14.85546875" style="2" bestFit="1" customWidth="1"/>
    <col min="14598" max="14599" width="17.85546875" style="2" customWidth="1"/>
    <col min="14600" max="14848" width="9.140625" style="2"/>
    <col min="14849" max="14849" width="42.140625" style="2" bestFit="1" customWidth="1"/>
    <col min="14850" max="14850" width="7.7109375" style="2" bestFit="1" customWidth="1"/>
    <col min="14851" max="14851" width="14.85546875" style="2" bestFit="1" customWidth="1"/>
    <col min="14852" max="14852" width="14.85546875" style="2" customWidth="1"/>
    <col min="14853" max="14853" width="14.85546875" style="2" bestFit="1" customWidth="1"/>
    <col min="14854" max="14855" width="17.85546875" style="2" customWidth="1"/>
    <col min="14856" max="15104" width="9.140625" style="2"/>
    <col min="15105" max="15105" width="42.140625" style="2" bestFit="1" customWidth="1"/>
    <col min="15106" max="15106" width="7.7109375" style="2" bestFit="1" customWidth="1"/>
    <col min="15107" max="15107" width="14.85546875" style="2" bestFit="1" customWidth="1"/>
    <col min="15108" max="15108" width="14.85546875" style="2" customWidth="1"/>
    <col min="15109" max="15109" width="14.85546875" style="2" bestFit="1" customWidth="1"/>
    <col min="15110" max="15111" width="17.85546875" style="2" customWidth="1"/>
    <col min="15112" max="15360" width="9.140625" style="2"/>
    <col min="15361" max="15361" width="42.140625" style="2" bestFit="1" customWidth="1"/>
    <col min="15362" max="15362" width="7.7109375" style="2" bestFit="1" customWidth="1"/>
    <col min="15363" max="15363" width="14.85546875" style="2" bestFit="1" customWidth="1"/>
    <col min="15364" max="15364" width="14.85546875" style="2" customWidth="1"/>
    <col min="15365" max="15365" width="14.85546875" style="2" bestFit="1" customWidth="1"/>
    <col min="15366" max="15367" width="17.85546875" style="2" customWidth="1"/>
    <col min="15368" max="15616" width="9.140625" style="2"/>
    <col min="15617" max="15617" width="42.140625" style="2" bestFit="1" customWidth="1"/>
    <col min="15618" max="15618" width="7.7109375" style="2" bestFit="1" customWidth="1"/>
    <col min="15619" max="15619" width="14.85546875" style="2" bestFit="1" customWidth="1"/>
    <col min="15620" max="15620" width="14.85546875" style="2" customWidth="1"/>
    <col min="15621" max="15621" width="14.85546875" style="2" bestFit="1" customWidth="1"/>
    <col min="15622" max="15623" width="17.85546875" style="2" customWidth="1"/>
    <col min="15624" max="15872" width="9.140625" style="2"/>
    <col min="15873" max="15873" width="42.140625" style="2" bestFit="1" customWidth="1"/>
    <col min="15874" max="15874" width="7.7109375" style="2" bestFit="1" customWidth="1"/>
    <col min="15875" max="15875" width="14.85546875" style="2" bestFit="1" customWidth="1"/>
    <col min="15876" max="15876" width="14.85546875" style="2" customWidth="1"/>
    <col min="15877" max="15877" width="14.85546875" style="2" bestFit="1" customWidth="1"/>
    <col min="15878" max="15879" width="17.85546875" style="2" customWidth="1"/>
    <col min="15880" max="16128" width="9.140625" style="2"/>
    <col min="16129" max="16129" width="42.140625" style="2" bestFit="1" customWidth="1"/>
    <col min="16130" max="16130" width="7.7109375" style="2" bestFit="1" customWidth="1"/>
    <col min="16131" max="16131" width="14.85546875" style="2" bestFit="1" customWidth="1"/>
    <col min="16132" max="16132" width="14.85546875" style="2" customWidth="1"/>
    <col min="16133" max="16133" width="14.85546875" style="2" bestFit="1" customWidth="1"/>
    <col min="16134" max="16135" width="17.85546875" style="2" customWidth="1"/>
    <col min="16136" max="16384" width="9.140625" style="2"/>
  </cols>
  <sheetData>
    <row r="1" spans="1:9" ht="22.5">
      <c r="A1" s="664" t="s">
        <v>195</v>
      </c>
      <c r="B1" s="664"/>
      <c r="C1" s="664"/>
      <c r="D1" s="664"/>
      <c r="E1" s="664"/>
      <c r="F1" s="664"/>
      <c r="G1" s="664"/>
    </row>
    <row r="2" spans="1:9" ht="32.25" customHeight="1" thickBot="1">
      <c r="A2" s="543"/>
      <c r="B2" s="543"/>
      <c r="C2" s="543"/>
      <c r="D2" s="544"/>
      <c r="E2" s="671" t="s">
        <v>255</v>
      </c>
      <c r="F2" s="671"/>
      <c r="G2" s="545"/>
    </row>
    <row r="3" spans="1:9" ht="39" thickBot="1">
      <c r="A3" s="665" t="s">
        <v>76</v>
      </c>
      <c r="B3" s="667" t="s">
        <v>47</v>
      </c>
      <c r="C3" s="669" t="s">
        <v>71</v>
      </c>
      <c r="D3" s="670"/>
      <c r="E3" s="670"/>
      <c r="F3" s="332" t="s">
        <v>175</v>
      </c>
      <c r="G3" s="546"/>
    </row>
    <row r="4" spans="1:9" ht="39" thickBot="1">
      <c r="A4" s="666"/>
      <c r="B4" s="668"/>
      <c r="C4" s="547" t="s">
        <v>235</v>
      </c>
      <c r="D4" s="548" t="s">
        <v>432</v>
      </c>
      <c r="E4" s="549" t="s">
        <v>433</v>
      </c>
      <c r="F4" s="550" t="s">
        <v>432</v>
      </c>
      <c r="G4" s="551"/>
    </row>
    <row r="5" spans="1:9" ht="20.25" thickBot="1">
      <c r="A5" s="552" t="s">
        <v>241</v>
      </c>
      <c r="B5" s="553" t="s">
        <v>36</v>
      </c>
      <c r="C5" s="554">
        <v>176087</v>
      </c>
      <c r="D5" s="641" t="s">
        <v>509</v>
      </c>
      <c r="E5" s="554">
        <f>178139-176087</f>
        <v>2052</v>
      </c>
      <c r="F5" s="516">
        <v>34352</v>
      </c>
      <c r="G5" s="663"/>
      <c r="I5" s="46"/>
    </row>
    <row r="6" spans="1:9" ht="19.5" hidden="1" customHeight="1">
      <c r="A6" s="555" t="s">
        <v>176</v>
      </c>
      <c r="B6" s="556" t="s">
        <v>36</v>
      </c>
      <c r="C6" s="557"/>
      <c r="D6" s="352"/>
      <c r="E6" s="557"/>
      <c r="F6" s="352"/>
      <c r="G6" s="663"/>
    </row>
    <row r="7" spans="1:9" ht="17.25" hidden="1" customHeight="1" thickBot="1">
      <c r="A7" s="79" t="s">
        <v>156</v>
      </c>
      <c r="B7" s="558" t="s">
        <v>36</v>
      </c>
      <c r="C7" s="559">
        <v>1083</v>
      </c>
      <c r="D7" s="173">
        <v>1083</v>
      </c>
      <c r="E7" s="559"/>
      <c r="F7" s="173"/>
      <c r="G7" s="663"/>
    </row>
    <row r="8" spans="1:9" ht="19.5" customHeight="1">
      <c r="A8" s="560" t="s">
        <v>77</v>
      </c>
      <c r="B8" s="553"/>
      <c r="C8" s="516"/>
      <c r="D8" s="561"/>
      <c r="E8" s="562"/>
      <c r="F8" s="563"/>
      <c r="G8" s="564"/>
      <c r="H8" s="46"/>
    </row>
    <row r="9" spans="1:9" ht="20.25" customHeight="1" thickBot="1">
      <c r="A9" s="421" t="s">
        <v>73</v>
      </c>
      <c r="B9" s="556" t="s">
        <v>36</v>
      </c>
      <c r="C9" s="352">
        <v>4348</v>
      </c>
      <c r="D9" s="408">
        <v>9661</v>
      </c>
      <c r="E9" s="352">
        <f>D9-C9</f>
        <v>5313</v>
      </c>
      <c r="F9" s="434">
        <v>768</v>
      </c>
      <c r="G9" s="564"/>
      <c r="H9" s="46"/>
    </row>
    <row r="10" spans="1:9" ht="18.75" customHeight="1">
      <c r="A10" s="422" t="s">
        <v>78</v>
      </c>
      <c r="B10" s="553"/>
      <c r="C10" s="540"/>
      <c r="D10" s="81"/>
      <c r="E10" s="565"/>
      <c r="F10" s="86"/>
      <c r="G10" s="4"/>
    </row>
    <row r="11" spans="1:9" ht="20.25" customHeight="1" thickBot="1">
      <c r="A11" s="421" t="s">
        <v>73</v>
      </c>
      <c r="B11" s="556" t="s">
        <v>36</v>
      </c>
      <c r="C11" s="352">
        <v>6996</v>
      </c>
      <c r="D11" s="408">
        <v>8879</v>
      </c>
      <c r="E11" s="352">
        <f>D11-C11</f>
        <v>1883</v>
      </c>
      <c r="F11" s="435">
        <v>1350</v>
      </c>
      <c r="G11" s="564"/>
    </row>
    <row r="12" spans="1:9" ht="18.75" customHeight="1">
      <c r="A12" s="566" t="s">
        <v>70</v>
      </c>
      <c r="B12" s="553"/>
      <c r="C12" s="540"/>
      <c r="D12" s="81"/>
      <c r="E12" s="540"/>
      <c r="F12" s="563"/>
      <c r="G12" s="564"/>
    </row>
    <row r="13" spans="1:9" ht="19.5" customHeight="1" thickBot="1">
      <c r="A13" s="567" t="s">
        <v>73</v>
      </c>
      <c r="B13" s="568" t="s">
        <v>36</v>
      </c>
      <c r="C13" s="173">
        <f>C9-C11</f>
        <v>-2648</v>
      </c>
      <c r="D13" s="569">
        <f>D9-D11</f>
        <v>782</v>
      </c>
      <c r="E13" s="173">
        <f>D13-C13</f>
        <v>3430</v>
      </c>
      <c r="F13" s="173">
        <f>F9-F11</f>
        <v>-582</v>
      </c>
      <c r="G13" s="512"/>
    </row>
    <row r="14" spans="1:9" ht="52.5" customHeight="1">
      <c r="A14" s="650" t="s">
        <v>510</v>
      </c>
      <c r="B14" s="650"/>
      <c r="C14" s="650"/>
      <c r="D14" s="650"/>
      <c r="E14" s="650"/>
      <c r="F14" s="650"/>
      <c r="G14" s="650"/>
    </row>
    <row r="15" spans="1:9" ht="29.25" customHeight="1">
      <c r="A15" s="650" t="s">
        <v>511</v>
      </c>
      <c r="B15" s="650"/>
      <c r="C15" s="650"/>
      <c r="D15" s="650"/>
      <c r="E15" s="650"/>
      <c r="F15" s="650"/>
      <c r="G15" s="650"/>
    </row>
    <row r="16" spans="1:9" ht="18" customHeight="1" thickBot="1">
      <c r="A16" s="650"/>
      <c r="B16" s="653"/>
      <c r="C16" s="653"/>
      <c r="D16" s="653"/>
      <c r="E16" s="653"/>
      <c r="F16" s="653"/>
      <c r="G16" s="653"/>
    </row>
    <row r="17" spans="1:7" ht="25.5" hidden="1" customHeight="1" thickBot="1">
      <c r="A17" s="179"/>
      <c r="B17" s="180"/>
      <c r="C17" s="180"/>
      <c r="D17" s="180"/>
      <c r="E17" s="180"/>
      <c r="F17" s="180"/>
      <c r="G17" s="180"/>
    </row>
    <row r="18" spans="1:7" ht="39" thickBot="1">
      <c r="A18" s="654" t="s">
        <v>76</v>
      </c>
      <c r="B18" s="656"/>
      <c r="C18" s="658" t="s">
        <v>71</v>
      </c>
      <c r="D18" s="659"/>
      <c r="E18" s="659"/>
      <c r="F18" s="660"/>
      <c r="G18" s="575" t="s">
        <v>175</v>
      </c>
    </row>
    <row r="19" spans="1:7" ht="39" thickBot="1">
      <c r="A19" s="655"/>
      <c r="B19" s="657"/>
      <c r="C19" s="576" t="s">
        <v>485</v>
      </c>
      <c r="D19" s="577" t="s">
        <v>432</v>
      </c>
      <c r="E19" s="578" t="s">
        <v>486</v>
      </c>
      <c r="F19" s="575" t="s">
        <v>487</v>
      </c>
      <c r="G19" s="577" t="s">
        <v>486</v>
      </c>
    </row>
    <row r="20" spans="1:7" ht="19.5" customHeight="1" thickBot="1">
      <c r="A20" s="570" t="s">
        <v>42</v>
      </c>
      <c r="B20" s="568" t="s">
        <v>36</v>
      </c>
      <c r="C20" s="579">
        <v>374</v>
      </c>
      <c r="D20" s="353">
        <v>2540</v>
      </c>
      <c r="E20" s="353" t="s">
        <v>488</v>
      </c>
      <c r="F20" s="353">
        <f>409-C20</f>
        <v>35</v>
      </c>
      <c r="G20" s="435">
        <v>52</v>
      </c>
    </row>
    <row r="21" spans="1:7" ht="20.25" customHeight="1" thickBot="1">
      <c r="A21" s="571" t="s">
        <v>43</v>
      </c>
      <c r="B21" s="572" t="s">
        <v>36</v>
      </c>
      <c r="C21" s="580">
        <v>235</v>
      </c>
      <c r="D21" s="353">
        <v>1270</v>
      </c>
      <c r="E21" s="353" t="s">
        <v>489</v>
      </c>
      <c r="F21" s="353">
        <f>198-C21</f>
        <v>-37</v>
      </c>
      <c r="G21" s="581">
        <v>26</v>
      </c>
    </row>
    <row r="22" spans="1:7" ht="18.75" customHeight="1">
      <c r="A22" s="422" t="s">
        <v>209</v>
      </c>
      <c r="B22" s="656" t="s">
        <v>36</v>
      </c>
      <c r="C22" s="651">
        <f>C20-C21</f>
        <v>139</v>
      </c>
      <c r="D22" s="651">
        <f>D20-D21</f>
        <v>1270</v>
      </c>
      <c r="E22" s="651">
        <v>211</v>
      </c>
      <c r="F22" s="661">
        <f>E22-C22</f>
        <v>72</v>
      </c>
      <c r="G22" s="651">
        <f>G20-G21</f>
        <v>26</v>
      </c>
    </row>
    <row r="23" spans="1:7" ht="17.25" thickBot="1">
      <c r="A23" s="573" t="s">
        <v>73</v>
      </c>
      <c r="B23" s="657"/>
      <c r="C23" s="652"/>
      <c r="D23" s="652"/>
      <c r="E23" s="652"/>
      <c r="F23" s="662"/>
      <c r="G23" s="652"/>
    </row>
    <row r="24" spans="1:7" ht="19.5" customHeight="1" thickBot="1">
      <c r="A24" s="574" t="s">
        <v>74</v>
      </c>
      <c r="B24" s="568"/>
      <c r="C24" s="353">
        <v>245</v>
      </c>
      <c r="D24" s="353">
        <v>2125</v>
      </c>
      <c r="E24" s="353">
        <v>257</v>
      </c>
      <c r="F24" s="353">
        <f>E24-C24</f>
        <v>12</v>
      </c>
      <c r="G24" s="581">
        <v>15</v>
      </c>
    </row>
    <row r="25" spans="1:7" ht="20.25" customHeight="1" thickBot="1">
      <c r="A25" s="423" t="s">
        <v>75</v>
      </c>
      <c r="B25" s="572"/>
      <c r="C25" s="353">
        <v>182</v>
      </c>
      <c r="D25" s="353">
        <v>1202</v>
      </c>
      <c r="E25" s="353">
        <v>199</v>
      </c>
      <c r="F25" s="353">
        <f>E25-C25</f>
        <v>17</v>
      </c>
      <c r="G25" s="581">
        <v>18</v>
      </c>
    </row>
    <row r="26" spans="1:7" ht="15.75" customHeight="1">
      <c r="A26" s="32" t="s">
        <v>240</v>
      </c>
    </row>
    <row r="36" ht="12" customHeight="1"/>
  </sheetData>
  <mergeCells count="18">
    <mergeCell ref="G5:G7"/>
    <mergeCell ref="A1:G1"/>
    <mergeCell ref="A3:A4"/>
    <mergeCell ref="B3:B4"/>
    <mergeCell ref="C3:E3"/>
    <mergeCell ref="E2:F2"/>
    <mergeCell ref="A14:G14"/>
    <mergeCell ref="G22:G23"/>
    <mergeCell ref="A15:G15"/>
    <mergeCell ref="A16:G16"/>
    <mergeCell ref="A18:A19"/>
    <mergeCell ref="B18:B19"/>
    <mergeCell ref="C18:F18"/>
    <mergeCell ref="B22:B23"/>
    <mergeCell ref="C22:C23"/>
    <mergeCell ref="D22:D23"/>
    <mergeCell ref="E22:E23"/>
    <mergeCell ref="F22:F23"/>
  </mergeCells>
  <printOptions horizontalCentered="1"/>
  <pageMargins left="0.54" right="0.35433070866141736" top="0.35433070866141736" bottom="0.43307086614173229" header="0.18" footer="0.15748031496062992"/>
  <pageSetup paperSize="9" scale="72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90" zoomScaleNormal="90" workbookViewId="0">
      <selection activeCell="K44" sqref="K44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30.75" customHeight="1">
      <c r="A1" s="688" t="s">
        <v>193</v>
      </c>
      <c r="B1" s="688"/>
      <c r="C1" s="688"/>
      <c r="D1" s="688"/>
      <c r="E1" s="688"/>
      <c r="F1" s="688"/>
      <c r="G1" s="688"/>
      <c r="H1" s="688"/>
    </row>
    <row r="2" spans="1:11" ht="23.25" thickBot="1">
      <c r="A2" s="585"/>
      <c r="B2" s="585"/>
      <c r="C2" s="689"/>
      <c r="D2" s="689"/>
      <c r="E2" s="689"/>
      <c r="F2" s="689"/>
      <c r="G2" s="689"/>
      <c r="H2" s="585"/>
    </row>
    <row r="3" spans="1:11" ht="17.25" customHeight="1" thickBot="1">
      <c r="A3" s="690" t="s">
        <v>76</v>
      </c>
      <c r="B3" s="693" t="s">
        <v>47</v>
      </c>
      <c r="C3" s="696" t="s">
        <v>490</v>
      </c>
      <c r="D3" s="696" t="s">
        <v>429</v>
      </c>
      <c r="E3" s="696" t="s">
        <v>491</v>
      </c>
      <c r="F3" s="699" t="s">
        <v>492</v>
      </c>
      <c r="G3" s="700"/>
      <c r="H3" s="586" t="s">
        <v>63</v>
      </c>
    </row>
    <row r="4" spans="1:11" ht="13.5" customHeight="1" thickBot="1">
      <c r="A4" s="691"/>
      <c r="B4" s="694"/>
      <c r="C4" s="697"/>
      <c r="D4" s="697"/>
      <c r="E4" s="697"/>
      <c r="F4" s="701"/>
      <c r="G4" s="702"/>
      <c r="H4" s="586"/>
    </row>
    <row r="5" spans="1:11" ht="15.75" customHeight="1" thickBot="1">
      <c r="A5" s="692"/>
      <c r="B5" s="695"/>
      <c r="C5" s="698"/>
      <c r="D5" s="698"/>
      <c r="E5" s="698"/>
      <c r="F5" s="384" t="s">
        <v>141</v>
      </c>
      <c r="G5" s="385" t="s">
        <v>37</v>
      </c>
      <c r="H5" s="587" t="s">
        <v>137</v>
      </c>
    </row>
    <row r="6" spans="1:11" ht="79.5" customHeight="1">
      <c r="A6" s="383" t="s">
        <v>430</v>
      </c>
      <c r="B6" s="397" t="s">
        <v>36</v>
      </c>
      <c r="C6" s="404">
        <f>SUM(C8:C22)+7131</f>
        <v>91537</v>
      </c>
      <c r="D6" s="404">
        <f>SUM(D8:D22)+7131</f>
        <v>91301</v>
      </c>
      <c r="E6" s="404">
        <f>SUM(E8:E22)+7131</f>
        <v>92223</v>
      </c>
      <c r="F6" s="405">
        <f>E6-C6</f>
        <v>686</v>
      </c>
      <c r="G6" s="406">
        <f>E6/C6*100</f>
        <v>100.74942373029485</v>
      </c>
      <c r="H6" s="588"/>
      <c r="I6" s="31"/>
      <c r="J6" s="31"/>
    </row>
    <row r="7" spans="1:11" ht="16.5">
      <c r="A7" s="386" t="s">
        <v>39</v>
      </c>
      <c r="B7" s="387"/>
      <c r="C7" s="388"/>
      <c r="D7" s="388"/>
      <c r="E7" s="388"/>
      <c r="F7" s="389"/>
      <c r="G7" s="390"/>
      <c r="H7" s="589"/>
    </row>
    <row r="8" spans="1:11" ht="16.5">
      <c r="A8" s="391" t="s">
        <v>180</v>
      </c>
      <c r="B8" s="387"/>
      <c r="C8" s="388">
        <v>5</v>
      </c>
      <c r="D8" s="388">
        <v>5</v>
      </c>
      <c r="E8" s="388">
        <v>3</v>
      </c>
      <c r="F8" s="389">
        <f t="shared" ref="F8:F22" si="0">E8-C8</f>
        <v>-2</v>
      </c>
      <c r="G8" s="390">
        <f t="shared" ref="G8:G22" si="1">E8/C8*100</f>
        <v>60</v>
      </c>
      <c r="H8" s="589"/>
    </row>
    <row r="9" spans="1:11" ht="16.5">
      <c r="A9" s="391" t="s">
        <v>181</v>
      </c>
      <c r="B9" s="398" t="s">
        <v>36</v>
      </c>
      <c r="C9" s="388">
        <v>9552</v>
      </c>
      <c r="D9" s="388">
        <v>9814</v>
      </c>
      <c r="E9" s="388">
        <v>10083</v>
      </c>
      <c r="F9" s="389">
        <f t="shared" si="0"/>
        <v>531</v>
      </c>
      <c r="G9" s="390">
        <f t="shared" si="1"/>
        <v>105.55904522613065</v>
      </c>
      <c r="H9" s="589"/>
      <c r="I9" s="9"/>
      <c r="J9" s="31"/>
      <c r="K9" s="9"/>
    </row>
    <row r="10" spans="1:11" ht="16.5">
      <c r="A10" s="392" t="s">
        <v>182</v>
      </c>
      <c r="B10" s="398" t="s">
        <v>36</v>
      </c>
      <c r="C10" s="388">
        <v>24600</v>
      </c>
      <c r="D10" s="388">
        <v>24935</v>
      </c>
      <c r="E10" s="388">
        <v>25410</v>
      </c>
      <c r="F10" s="389">
        <f t="shared" si="0"/>
        <v>810</v>
      </c>
      <c r="G10" s="390">
        <f t="shared" si="1"/>
        <v>103.29268292682927</v>
      </c>
      <c r="H10" s="589"/>
      <c r="I10" s="9"/>
      <c r="J10" s="31"/>
      <c r="K10" s="9"/>
    </row>
    <row r="11" spans="1:11" ht="16.5">
      <c r="A11" s="393" t="s">
        <v>183</v>
      </c>
      <c r="B11" s="398" t="s">
        <v>36</v>
      </c>
      <c r="C11" s="388">
        <v>3676</v>
      </c>
      <c r="D11" s="388">
        <v>3656</v>
      </c>
      <c r="E11" s="388">
        <v>3652</v>
      </c>
      <c r="F11" s="389">
        <f t="shared" si="0"/>
        <v>-24</v>
      </c>
      <c r="G11" s="390">
        <f t="shared" si="1"/>
        <v>99.347116430903156</v>
      </c>
      <c r="H11" s="589"/>
      <c r="I11" s="9"/>
      <c r="J11" s="31"/>
      <c r="K11" s="9"/>
    </row>
    <row r="12" spans="1:11" ht="16.5">
      <c r="A12" s="392" t="s">
        <v>184</v>
      </c>
      <c r="B12" s="398" t="s">
        <v>36</v>
      </c>
      <c r="C12" s="388">
        <v>5780</v>
      </c>
      <c r="D12" s="388">
        <v>5851</v>
      </c>
      <c r="E12" s="388">
        <v>6198</v>
      </c>
      <c r="F12" s="389">
        <f t="shared" si="0"/>
        <v>418</v>
      </c>
      <c r="G12" s="390">
        <f t="shared" si="1"/>
        <v>107.23183391003461</v>
      </c>
      <c r="H12" s="589"/>
      <c r="I12" s="9"/>
      <c r="J12" s="31"/>
      <c r="K12" s="9"/>
    </row>
    <row r="13" spans="1:11" ht="33">
      <c r="A13" s="392" t="s">
        <v>208</v>
      </c>
      <c r="B13" s="399" t="s">
        <v>36</v>
      </c>
      <c r="C13" s="388">
        <v>832</v>
      </c>
      <c r="D13" s="388">
        <v>771</v>
      </c>
      <c r="E13" s="388">
        <v>889</v>
      </c>
      <c r="F13" s="389">
        <f t="shared" si="0"/>
        <v>57</v>
      </c>
      <c r="G13" s="390">
        <f t="shared" si="1"/>
        <v>106.85096153846155</v>
      </c>
      <c r="H13" s="589"/>
      <c r="I13" s="9"/>
      <c r="J13" s="31"/>
      <c r="K13" s="9"/>
    </row>
    <row r="14" spans="1:11" s="32" customFormat="1" ht="16.5">
      <c r="A14" s="392" t="s">
        <v>206</v>
      </c>
      <c r="B14" s="399" t="s">
        <v>36</v>
      </c>
      <c r="C14" s="388">
        <v>1237</v>
      </c>
      <c r="D14" s="388">
        <v>1253</v>
      </c>
      <c r="E14" s="388">
        <v>1288</v>
      </c>
      <c r="F14" s="389">
        <f t="shared" si="0"/>
        <v>51</v>
      </c>
      <c r="G14" s="390">
        <f t="shared" si="1"/>
        <v>104.12287793047696</v>
      </c>
      <c r="H14" s="590"/>
      <c r="I14" s="41"/>
      <c r="J14" s="42"/>
      <c r="K14" s="41"/>
    </row>
    <row r="15" spans="1:11" ht="16.5">
      <c r="A15" s="394" t="s">
        <v>185</v>
      </c>
      <c r="B15" s="398" t="s">
        <v>36</v>
      </c>
      <c r="C15" s="388">
        <v>11062</v>
      </c>
      <c r="D15" s="388">
        <v>10917</v>
      </c>
      <c r="E15" s="388">
        <v>11066</v>
      </c>
      <c r="F15" s="389">
        <f t="shared" si="0"/>
        <v>4</v>
      </c>
      <c r="G15" s="390">
        <f t="shared" si="1"/>
        <v>100.03615982643284</v>
      </c>
      <c r="H15" s="589"/>
      <c r="I15" s="9"/>
      <c r="J15" s="31"/>
      <c r="K15" s="9"/>
    </row>
    <row r="16" spans="1:11" ht="16.5">
      <c r="A16" s="394" t="s">
        <v>186</v>
      </c>
      <c r="B16" s="398" t="s">
        <v>36</v>
      </c>
      <c r="C16" s="388">
        <v>750</v>
      </c>
      <c r="D16" s="388">
        <v>740</v>
      </c>
      <c r="E16" s="388">
        <v>721</v>
      </c>
      <c r="F16" s="389">
        <f t="shared" si="0"/>
        <v>-29</v>
      </c>
      <c r="G16" s="390">
        <f t="shared" si="1"/>
        <v>96.13333333333334</v>
      </c>
      <c r="H16" s="589"/>
      <c r="I16" s="9"/>
      <c r="J16" s="31"/>
      <c r="K16" s="9"/>
    </row>
    <row r="17" spans="1:11" ht="16.5" customHeight="1">
      <c r="A17" s="392" t="s">
        <v>187</v>
      </c>
      <c r="B17" s="398" t="s">
        <v>36</v>
      </c>
      <c r="C17" s="388">
        <v>5392</v>
      </c>
      <c r="D17" s="388">
        <v>4943</v>
      </c>
      <c r="E17" s="388">
        <v>4699</v>
      </c>
      <c r="F17" s="389">
        <f t="shared" si="0"/>
        <v>-693</v>
      </c>
      <c r="G17" s="390">
        <f t="shared" si="1"/>
        <v>87.147626112759653</v>
      </c>
      <c r="H17" s="589"/>
      <c r="I17" s="9"/>
      <c r="J17" s="31"/>
      <c r="K17" s="9"/>
    </row>
    <row r="18" spans="1:11" ht="33">
      <c r="A18" s="392" t="s">
        <v>207</v>
      </c>
      <c r="B18" s="398" t="s">
        <v>36</v>
      </c>
      <c r="C18" s="388">
        <v>5177</v>
      </c>
      <c r="D18" s="388">
        <v>5077</v>
      </c>
      <c r="E18" s="388">
        <v>4947</v>
      </c>
      <c r="F18" s="389">
        <f t="shared" si="0"/>
        <v>-230</v>
      </c>
      <c r="G18" s="390">
        <f t="shared" si="1"/>
        <v>95.557272551670849</v>
      </c>
      <c r="H18" s="589"/>
      <c r="I18" s="9"/>
      <c r="J18" s="31"/>
      <c r="K18" s="9"/>
    </row>
    <row r="19" spans="1:11" ht="16.5">
      <c r="A19" s="392" t="s">
        <v>188</v>
      </c>
      <c r="B19" s="398" t="s">
        <v>36</v>
      </c>
      <c r="C19" s="388">
        <v>7441</v>
      </c>
      <c r="D19" s="388">
        <v>7361</v>
      </c>
      <c r="E19" s="388">
        <v>7349</v>
      </c>
      <c r="F19" s="389">
        <f t="shared" si="0"/>
        <v>-92</v>
      </c>
      <c r="G19" s="390">
        <f t="shared" si="1"/>
        <v>98.763607042064237</v>
      </c>
      <c r="H19" s="589"/>
      <c r="I19" s="9"/>
      <c r="J19" s="31"/>
      <c r="K19" s="9"/>
    </row>
    <row r="20" spans="1:11" ht="16.5">
      <c r="A20" s="392" t="s">
        <v>189</v>
      </c>
      <c r="B20" s="398" t="s">
        <v>36</v>
      </c>
      <c r="C20" s="388">
        <v>6405</v>
      </c>
      <c r="D20" s="388">
        <v>6368</v>
      </c>
      <c r="E20" s="388">
        <v>6303</v>
      </c>
      <c r="F20" s="389">
        <f t="shared" si="0"/>
        <v>-102</v>
      </c>
      <c r="G20" s="390">
        <f t="shared" si="1"/>
        <v>98.407494145199053</v>
      </c>
      <c r="H20" s="589"/>
      <c r="I20" s="9"/>
      <c r="J20" s="31"/>
      <c r="K20" s="9"/>
    </row>
    <row r="21" spans="1:11" ht="33">
      <c r="A21" s="392" t="s">
        <v>190</v>
      </c>
      <c r="B21" s="398" t="s">
        <v>36</v>
      </c>
      <c r="C21" s="388">
        <v>2480</v>
      </c>
      <c r="D21" s="388">
        <v>2462</v>
      </c>
      <c r="E21" s="388">
        <v>2467</v>
      </c>
      <c r="F21" s="389">
        <f t="shared" si="0"/>
        <v>-13</v>
      </c>
      <c r="G21" s="390">
        <f t="shared" si="1"/>
        <v>99.475806451612897</v>
      </c>
      <c r="H21" s="589"/>
      <c r="I21" s="9"/>
      <c r="J21" s="31"/>
      <c r="K21" s="9"/>
    </row>
    <row r="22" spans="1:11" s="12" customFormat="1" ht="16.5">
      <c r="A22" s="394" t="s">
        <v>191</v>
      </c>
      <c r="B22" s="398" t="s">
        <v>36</v>
      </c>
      <c r="C22" s="388">
        <v>17</v>
      </c>
      <c r="D22" s="388">
        <v>17</v>
      </c>
      <c r="E22" s="388">
        <v>17</v>
      </c>
      <c r="F22" s="389">
        <f t="shared" si="0"/>
        <v>0</v>
      </c>
      <c r="G22" s="390">
        <f t="shared" si="1"/>
        <v>100</v>
      </c>
      <c r="H22" s="591"/>
      <c r="I22" s="9"/>
      <c r="J22" s="31"/>
      <c r="K22" s="9"/>
    </row>
    <row r="23" spans="1:11" s="12" customFormat="1" ht="42.75" thickBot="1">
      <c r="A23" s="395" t="s">
        <v>192</v>
      </c>
      <c r="B23" s="400" t="s">
        <v>36</v>
      </c>
      <c r="C23" s="401" t="s">
        <v>251</v>
      </c>
      <c r="D23" s="401" t="s">
        <v>251</v>
      </c>
      <c r="E23" s="401" t="s">
        <v>251</v>
      </c>
      <c r="F23" s="402">
        <v>0</v>
      </c>
      <c r="G23" s="403">
        <v>100</v>
      </c>
      <c r="H23" s="591"/>
      <c r="I23" s="9"/>
      <c r="J23" s="31"/>
      <c r="K23" s="9"/>
    </row>
    <row r="24" spans="1:11" s="12" customFormat="1" ht="17.25" thickBot="1">
      <c r="A24" s="681"/>
      <c r="B24" s="681"/>
      <c r="C24" s="681"/>
      <c r="D24" s="681"/>
      <c r="E24" s="681"/>
      <c r="F24" s="681"/>
      <c r="G24" s="396"/>
      <c r="H24" s="591"/>
      <c r="I24" s="9"/>
      <c r="J24" s="31"/>
      <c r="K24" s="9"/>
    </row>
    <row r="25" spans="1:11" s="12" customFormat="1" ht="33.75" customHeight="1" thickBot="1">
      <c r="A25" s="654" t="s">
        <v>76</v>
      </c>
      <c r="B25" s="682"/>
      <c r="C25" s="684" t="s">
        <v>493</v>
      </c>
      <c r="D25" s="684" t="s">
        <v>431</v>
      </c>
      <c r="E25" s="684" t="s">
        <v>494</v>
      </c>
      <c r="F25" s="686" t="s">
        <v>495</v>
      </c>
      <c r="G25" s="687"/>
      <c r="H25" s="72"/>
      <c r="I25" s="9"/>
      <c r="J25" s="70"/>
      <c r="K25" s="9"/>
    </row>
    <row r="26" spans="1:11" s="12" customFormat="1" ht="17.25" thickBot="1">
      <c r="A26" s="655"/>
      <c r="B26" s="683"/>
      <c r="C26" s="685"/>
      <c r="D26" s="685"/>
      <c r="E26" s="685"/>
      <c r="F26" s="384" t="s">
        <v>141</v>
      </c>
      <c r="G26" s="407" t="s">
        <v>37</v>
      </c>
      <c r="H26" s="72"/>
      <c r="I26" s="9"/>
      <c r="J26" s="70"/>
      <c r="K26" s="9"/>
    </row>
    <row r="27" spans="1:11" ht="33">
      <c r="A27" s="414" t="s">
        <v>214</v>
      </c>
      <c r="B27" s="415" t="s">
        <v>36</v>
      </c>
      <c r="C27" s="408">
        <v>38883</v>
      </c>
      <c r="D27" s="340">
        <v>39008</v>
      </c>
      <c r="E27" s="340">
        <v>39277</v>
      </c>
      <c r="F27" s="419">
        <f>E27-C27</f>
        <v>394</v>
      </c>
      <c r="G27" s="420">
        <f>E27/C27*100</f>
        <v>101.01329629915388</v>
      </c>
      <c r="H27" s="73"/>
      <c r="J27" s="4"/>
    </row>
    <row r="28" spans="1:11" ht="16.5">
      <c r="A28" s="416" t="s">
        <v>220</v>
      </c>
      <c r="B28" s="398" t="s">
        <v>36</v>
      </c>
      <c r="C28" s="409">
        <v>21426</v>
      </c>
      <c r="D28" s="413">
        <v>21627</v>
      </c>
      <c r="E28" s="413">
        <v>21811</v>
      </c>
      <c r="F28" s="419">
        <f t="shared" ref="F28:F37" si="2">E28-C28</f>
        <v>385</v>
      </c>
      <c r="G28" s="420">
        <f t="shared" ref="G28:G37" si="3">E28/C28*100</f>
        <v>101.79688229254178</v>
      </c>
      <c r="H28" s="73"/>
      <c r="J28" s="4"/>
    </row>
    <row r="29" spans="1:11" ht="16.5">
      <c r="A29" s="416" t="s">
        <v>221</v>
      </c>
      <c r="B29" s="398" t="s">
        <v>36</v>
      </c>
      <c r="C29" s="409">
        <v>17457</v>
      </c>
      <c r="D29" s="413">
        <v>17381</v>
      </c>
      <c r="E29" s="413">
        <v>17466</v>
      </c>
      <c r="F29" s="419">
        <f t="shared" si="2"/>
        <v>9</v>
      </c>
      <c r="G29" s="420">
        <f t="shared" si="3"/>
        <v>100.05155525004297</v>
      </c>
      <c r="H29" s="73"/>
      <c r="J29" s="4"/>
    </row>
    <row r="30" spans="1:11" ht="16.5">
      <c r="A30" s="417" t="s">
        <v>202</v>
      </c>
      <c r="B30" s="398"/>
      <c r="C30" s="409"/>
      <c r="D30" s="413"/>
      <c r="E30" s="413"/>
      <c r="F30" s="419"/>
      <c r="G30" s="420"/>
      <c r="H30" s="73"/>
      <c r="J30" s="4"/>
    </row>
    <row r="31" spans="1:11" ht="16.5">
      <c r="A31" s="417" t="s">
        <v>204</v>
      </c>
      <c r="B31" s="398" t="s">
        <v>36</v>
      </c>
      <c r="C31" s="409">
        <v>34105</v>
      </c>
      <c r="D31" s="413">
        <v>34297</v>
      </c>
      <c r="E31" s="413">
        <v>34542</v>
      </c>
      <c r="F31" s="419">
        <f t="shared" si="2"/>
        <v>437</v>
      </c>
      <c r="G31" s="420">
        <f t="shared" si="3"/>
        <v>101.28133704735376</v>
      </c>
      <c r="H31" s="592"/>
      <c r="J31" s="4"/>
    </row>
    <row r="32" spans="1:11" ht="16.5">
      <c r="A32" s="416" t="s">
        <v>220</v>
      </c>
      <c r="B32" s="398" t="s">
        <v>36</v>
      </c>
      <c r="C32" s="409">
        <v>21151</v>
      </c>
      <c r="D32" s="413">
        <v>21334</v>
      </c>
      <c r="E32" s="413">
        <v>21511</v>
      </c>
      <c r="F32" s="419">
        <f t="shared" si="2"/>
        <v>360</v>
      </c>
      <c r="G32" s="420">
        <f t="shared" si="3"/>
        <v>101.70204718453029</v>
      </c>
      <c r="H32" s="592"/>
      <c r="J32" s="4"/>
    </row>
    <row r="33" spans="1:10" ht="16.5">
      <c r="A33" s="416" t="s">
        <v>221</v>
      </c>
      <c r="B33" s="398" t="s">
        <v>36</v>
      </c>
      <c r="C33" s="409">
        <v>12954</v>
      </c>
      <c r="D33" s="413">
        <v>12963</v>
      </c>
      <c r="E33" s="413">
        <v>13031</v>
      </c>
      <c r="F33" s="419">
        <f t="shared" si="2"/>
        <v>77</v>
      </c>
      <c r="G33" s="420">
        <f t="shared" si="3"/>
        <v>100.59441099274355</v>
      </c>
      <c r="H33" s="592"/>
      <c r="J33" s="4"/>
    </row>
    <row r="34" spans="1:10" ht="16.5">
      <c r="A34" s="418" t="s">
        <v>203</v>
      </c>
      <c r="B34" s="398" t="s">
        <v>36</v>
      </c>
      <c r="C34" s="409">
        <v>1738</v>
      </c>
      <c r="D34" s="413">
        <v>1766</v>
      </c>
      <c r="E34" s="413">
        <v>1773</v>
      </c>
      <c r="F34" s="419">
        <f t="shared" si="2"/>
        <v>35</v>
      </c>
      <c r="G34" s="420">
        <f t="shared" si="3"/>
        <v>102.01380897583429</v>
      </c>
      <c r="H34" s="592"/>
      <c r="J34" s="4"/>
    </row>
    <row r="35" spans="1:10" ht="16.5">
      <c r="A35" s="416" t="s">
        <v>220</v>
      </c>
      <c r="B35" s="398" t="s">
        <v>36</v>
      </c>
      <c r="C35" s="409">
        <v>271</v>
      </c>
      <c r="D35" s="413">
        <v>287</v>
      </c>
      <c r="E35" s="413">
        <v>294</v>
      </c>
      <c r="F35" s="419">
        <f t="shared" si="2"/>
        <v>23</v>
      </c>
      <c r="G35" s="420">
        <f t="shared" si="3"/>
        <v>108.4870848708487</v>
      </c>
      <c r="H35" s="592"/>
      <c r="J35" s="4"/>
    </row>
    <row r="36" spans="1:10" ht="16.5">
      <c r="A36" s="416" t="s">
        <v>221</v>
      </c>
      <c r="B36" s="398" t="s">
        <v>36</v>
      </c>
      <c r="C36" s="409">
        <v>1467</v>
      </c>
      <c r="D36" s="413">
        <v>1479</v>
      </c>
      <c r="E36" s="413">
        <v>1479</v>
      </c>
      <c r="F36" s="419">
        <f t="shared" si="2"/>
        <v>12</v>
      </c>
      <c r="G36" s="420">
        <f t="shared" si="3"/>
        <v>100.81799591002046</v>
      </c>
      <c r="H36" s="592"/>
      <c r="J36" s="4"/>
    </row>
    <row r="37" spans="1:10" ht="33.75" customHeight="1" thickBot="1">
      <c r="A37" s="411" t="s">
        <v>205</v>
      </c>
      <c r="B37" s="400" t="s">
        <v>36</v>
      </c>
      <c r="C37" s="410">
        <v>3040</v>
      </c>
      <c r="D37" s="410">
        <f>D27-D31-D34</f>
        <v>2945</v>
      </c>
      <c r="E37" s="410">
        <f>E27-E31-E34</f>
        <v>2962</v>
      </c>
      <c r="F37" s="582">
        <f t="shared" si="2"/>
        <v>-78</v>
      </c>
      <c r="G37" s="412">
        <f t="shared" si="3"/>
        <v>97.434210526315795</v>
      </c>
      <c r="H37" s="583"/>
      <c r="J37" s="4"/>
    </row>
    <row r="39" spans="1:10" ht="23.25" customHeight="1">
      <c r="A39" s="674" t="s">
        <v>224</v>
      </c>
      <c r="B39" s="674"/>
      <c r="C39" s="674"/>
      <c r="D39" s="674"/>
      <c r="E39" s="674"/>
      <c r="F39" s="674"/>
      <c r="G39" s="674"/>
      <c r="H39" s="674"/>
    </row>
    <row r="40" spans="1:10" ht="19.5" thickBot="1">
      <c r="A40" s="584"/>
      <c r="B40" s="584"/>
      <c r="C40" s="584"/>
      <c r="D40" s="584"/>
      <c r="E40" s="584"/>
      <c r="F40" s="584"/>
      <c r="G40" s="584"/>
      <c r="H40" s="584"/>
    </row>
    <row r="41" spans="1:10" ht="27.75" customHeight="1" thickBot="1">
      <c r="A41" s="675" t="s">
        <v>76</v>
      </c>
      <c r="B41" s="675" t="s">
        <v>130</v>
      </c>
      <c r="C41" s="677" t="s">
        <v>490</v>
      </c>
      <c r="D41" s="677" t="s">
        <v>420</v>
      </c>
      <c r="E41" s="677" t="s">
        <v>491</v>
      </c>
      <c r="F41" s="679" t="s">
        <v>500</v>
      </c>
      <c r="G41" s="680"/>
      <c r="H41" s="142"/>
      <c r="J41" s="514"/>
    </row>
    <row r="42" spans="1:10" ht="17.25" thickBot="1">
      <c r="A42" s="676"/>
      <c r="B42" s="676"/>
      <c r="C42" s="678"/>
      <c r="D42" s="678"/>
      <c r="E42" s="678"/>
      <c r="F42" s="384" t="s">
        <v>141</v>
      </c>
      <c r="G42" s="407" t="s">
        <v>37</v>
      </c>
      <c r="H42" s="143"/>
      <c r="J42" s="514"/>
    </row>
    <row r="43" spans="1:10" s="32" customFormat="1" ht="33">
      <c r="A43" s="607" t="s">
        <v>140</v>
      </c>
      <c r="B43" s="608" t="s">
        <v>36</v>
      </c>
      <c r="C43" s="603">
        <f>C44+C46+C47+C48+C49+C53</f>
        <v>15090</v>
      </c>
      <c r="D43" s="603">
        <v>14821</v>
      </c>
      <c r="E43" s="603">
        <f>E44+E46+E47+E48+E49+E53</f>
        <v>14869</v>
      </c>
      <c r="F43" s="603">
        <f>E43-C43</f>
        <v>-221</v>
      </c>
      <c r="G43" s="624">
        <f>E43/C43*100</f>
        <v>98.535453943008605</v>
      </c>
      <c r="H43" s="74"/>
      <c r="I43" s="583"/>
      <c r="J43" s="583"/>
    </row>
    <row r="44" spans="1:10" s="32" customFormat="1" ht="33">
      <c r="A44" s="609" t="s">
        <v>464</v>
      </c>
      <c r="B44" s="415" t="s">
        <v>36</v>
      </c>
      <c r="C44" s="419">
        <v>1035</v>
      </c>
      <c r="D44" s="419">
        <v>1064</v>
      </c>
      <c r="E44" s="419">
        <v>1057</v>
      </c>
      <c r="F44" s="419">
        <f>E44-C44</f>
        <v>22</v>
      </c>
      <c r="G44" s="420">
        <f>E44/C44*100</f>
        <v>102.1256038647343</v>
      </c>
      <c r="H44" s="74"/>
      <c r="I44" s="583"/>
      <c r="J44" s="583"/>
    </row>
    <row r="45" spans="1:10" s="8" customFormat="1" ht="16.5">
      <c r="A45" s="609" t="s">
        <v>465</v>
      </c>
      <c r="B45" s="610"/>
      <c r="C45" s="598"/>
      <c r="D45" s="604"/>
      <c r="E45" s="604"/>
      <c r="F45" s="606"/>
      <c r="G45" s="513"/>
      <c r="H45" s="75"/>
      <c r="I45" s="33"/>
      <c r="J45" s="33"/>
    </row>
    <row r="46" spans="1:10" ht="16.5">
      <c r="A46" s="611" t="s">
        <v>466</v>
      </c>
      <c r="B46" s="612" t="s">
        <v>36</v>
      </c>
      <c r="C46" s="599">
        <v>449</v>
      </c>
      <c r="D46" s="599">
        <v>416</v>
      </c>
      <c r="E46" s="599">
        <v>417</v>
      </c>
      <c r="F46" s="599">
        <f t="shared" ref="F46:F56" si="4">E46-C46</f>
        <v>-32</v>
      </c>
      <c r="G46" s="625">
        <f t="shared" ref="G46:G56" si="5">E46/C46*100</f>
        <v>92.873051224944319</v>
      </c>
      <c r="H46" s="76"/>
      <c r="I46" s="34"/>
      <c r="J46" s="34"/>
    </row>
    <row r="47" spans="1:10" ht="16.5">
      <c r="A47" s="613" t="s">
        <v>467</v>
      </c>
      <c r="B47" s="612" t="s">
        <v>36</v>
      </c>
      <c r="C47" s="599">
        <v>437</v>
      </c>
      <c r="D47" s="599">
        <v>409</v>
      </c>
      <c r="E47" s="599">
        <v>395</v>
      </c>
      <c r="F47" s="599">
        <f t="shared" si="4"/>
        <v>-42</v>
      </c>
      <c r="G47" s="625">
        <f t="shared" si="5"/>
        <v>90.389016018306634</v>
      </c>
      <c r="H47" s="76"/>
      <c r="I47" s="34"/>
      <c r="J47" s="34"/>
    </row>
    <row r="48" spans="1:10" ht="16.5">
      <c r="A48" s="614" t="s">
        <v>468</v>
      </c>
      <c r="B48" s="615" t="s">
        <v>36</v>
      </c>
      <c r="C48" s="600">
        <v>6575</v>
      </c>
      <c r="D48" s="600">
        <v>6442</v>
      </c>
      <c r="E48" s="600">
        <v>6524</v>
      </c>
      <c r="F48" s="599">
        <f t="shared" si="4"/>
        <v>-51</v>
      </c>
      <c r="G48" s="625">
        <f t="shared" si="5"/>
        <v>99.224334600760457</v>
      </c>
      <c r="H48" s="76"/>
      <c r="I48" s="34"/>
      <c r="J48" s="34"/>
    </row>
    <row r="49" spans="1:10" ht="16.5">
      <c r="A49" s="614" t="s">
        <v>496</v>
      </c>
      <c r="B49" s="615" t="s">
        <v>36</v>
      </c>
      <c r="C49" s="600">
        <f>C50+C51+C52</f>
        <v>5245</v>
      </c>
      <c r="D49" s="600">
        <f t="shared" ref="D49:E49" si="6">D50+D51+D52</f>
        <v>5187</v>
      </c>
      <c r="E49" s="600">
        <f t="shared" si="6"/>
        <v>5164</v>
      </c>
      <c r="F49" s="599">
        <f t="shared" si="4"/>
        <v>-81</v>
      </c>
      <c r="G49" s="625">
        <f t="shared" si="5"/>
        <v>98.455672068636801</v>
      </c>
      <c r="H49" s="76"/>
      <c r="I49" s="34"/>
      <c r="J49" s="34"/>
    </row>
    <row r="50" spans="1:10" ht="16.5">
      <c r="A50" s="616" t="s">
        <v>497</v>
      </c>
      <c r="B50" s="617" t="s">
        <v>36</v>
      </c>
      <c r="C50" s="601">
        <v>274</v>
      </c>
      <c r="D50" s="601">
        <v>271</v>
      </c>
      <c r="E50" s="601">
        <v>269</v>
      </c>
      <c r="F50" s="601">
        <f t="shared" si="4"/>
        <v>-5</v>
      </c>
      <c r="G50" s="626">
        <f t="shared" si="5"/>
        <v>98.175182481751818</v>
      </c>
      <c r="H50" s="76"/>
      <c r="I50" s="34"/>
      <c r="J50" s="34"/>
    </row>
    <row r="51" spans="1:10" ht="31.5">
      <c r="A51" s="616" t="s">
        <v>498</v>
      </c>
      <c r="B51" s="617" t="s">
        <v>36</v>
      </c>
      <c r="C51" s="601">
        <v>4723</v>
      </c>
      <c r="D51" s="601">
        <v>4667</v>
      </c>
      <c r="E51" s="601">
        <v>4645</v>
      </c>
      <c r="F51" s="601">
        <f t="shared" si="4"/>
        <v>-78</v>
      </c>
      <c r="G51" s="626">
        <f t="shared" si="5"/>
        <v>98.348507304679231</v>
      </c>
      <c r="H51" s="76"/>
      <c r="I51" s="35"/>
      <c r="J51" s="34"/>
    </row>
    <row r="52" spans="1:10" ht="15.75">
      <c r="A52" s="616" t="s">
        <v>461</v>
      </c>
      <c r="B52" s="617" t="s">
        <v>36</v>
      </c>
      <c r="C52" s="601">
        <v>248</v>
      </c>
      <c r="D52" s="601">
        <v>249</v>
      </c>
      <c r="E52" s="601">
        <v>250</v>
      </c>
      <c r="F52" s="601">
        <f t="shared" si="4"/>
        <v>2</v>
      </c>
      <c r="G52" s="626">
        <f t="shared" si="5"/>
        <v>100.80645161290323</v>
      </c>
      <c r="H52" s="76"/>
      <c r="I52" s="35"/>
      <c r="J52" s="34"/>
    </row>
    <row r="53" spans="1:10" ht="16.5">
      <c r="A53" s="609" t="s">
        <v>462</v>
      </c>
      <c r="B53" s="419" t="s">
        <v>36</v>
      </c>
      <c r="C53" s="419">
        <v>1349</v>
      </c>
      <c r="D53" s="419">
        <v>1304</v>
      </c>
      <c r="E53" s="419">
        <v>1312</v>
      </c>
      <c r="F53" s="419">
        <f t="shared" si="4"/>
        <v>-37</v>
      </c>
      <c r="G53" s="436">
        <f t="shared" si="5"/>
        <v>97.257227575982213</v>
      </c>
      <c r="H53" s="76"/>
      <c r="I53" s="35"/>
      <c r="J53" s="34"/>
    </row>
    <row r="54" spans="1:10" ht="36">
      <c r="A54" s="618" t="s">
        <v>242</v>
      </c>
      <c r="B54" s="619" t="s">
        <v>36</v>
      </c>
      <c r="C54" s="602">
        <v>2127</v>
      </c>
      <c r="D54" s="602">
        <v>2142</v>
      </c>
      <c r="E54" s="602">
        <v>1468</v>
      </c>
      <c r="F54" s="622">
        <f t="shared" si="4"/>
        <v>-659</v>
      </c>
      <c r="G54" s="623">
        <f t="shared" si="5"/>
        <v>69.0173953925717</v>
      </c>
      <c r="H54" s="77"/>
      <c r="I54" s="35"/>
      <c r="J54" s="35"/>
    </row>
    <row r="55" spans="1:10" ht="36">
      <c r="A55" s="618" t="s">
        <v>243</v>
      </c>
      <c r="B55" s="619" t="s">
        <v>36</v>
      </c>
      <c r="C55" s="602">
        <v>3967</v>
      </c>
      <c r="D55" s="602">
        <v>3854</v>
      </c>
      <c r="E55" s="602">
        <v>2787</v>
      </c>
      <c r="F55" s="622">
        <f t="shared" si="4"/>
        <v>-1180</v>
      </c>
      <c r="G55" s="623">
        <f t="shared" si="5"/>
        <v>70.254600453743393</v>
      </c>
      <c r="H55" s="77"/>
      <c r="J55" s="35"/>
    </row>
    <row r="56" spans="1:10" ht="18" thickBot="1">
      <c r="A56" s="620" t="s">
        <v>499</v>
      </c>
      <c r="B56" s="621" t="s">
        <v>36</v>
      </c>
      <c r="C56" s="605">
        <f>C55+C54+C43</f>
        <v>21184</v>
      </c>
      <c r="D56" s="605">
        <f>D55+D54+D43</f>
        <v>20817</v>
      </c>
      <c r="E56" s="605">
        <f>E55+E54+E43</f>
        <v>19124</v>
      </c>
      <c r="F56" s="627">
        <f t="shared" si="4"/>
        <v>-2060</v>
      </c>
      <c r="G56" s="628">
        <f t="shared" si="5"/>
        <v>90.275679758308158</v>
      </c>
      <c r="H56" s="77"/>
      <c r="J56" s="35"/>
    </row>
    <row r="57" spans="1:10">
      <c r="H57" s="64"/>
    </row>
    <row r="58" spans="1:10" ht="34.5" customHeight="1">
      <c r="A58" s="672" t="s">
        <v>249</v>
      </c>
      <c r="B58" s="673"/>
      <c r="C58" s="673"/>
      <c r="D58" s="673"/>
      <c r="E58" s="673"/>
      <c r="F58" s="673"/>
      <c r="G58" s="673"/>
      <c r="H58" s="593"/>
      <c r="I58" s="36"/>
    </row>
    <row r="59" spans="1:10" ht="48.75" customHeight="1">
      <c r="A59" s="672" t="s">
        <v>253</v>
      </c>
      <c r="B59" s="673"/>
      <c r="C59" s="673"/>
      <c r="D59" s="673"/>
      <c r="E59" s="673"/>
      <c r="F59" s="673"/>
      <c r="G59" s="673"/>
      <c r="H59" s="64"/>
    </row>
    <row r="69" spans="1:8">
      <c r="A69" s="12"/>
      <c r="B69" s="12"/>
      <c r="C69" s="12"/>
      <c r="D69" s="12"/>
      <c r="E69" s="12"/>
      <c r="F69" s="12"/>
      <c r="G69" s="12"/>
      <c r="H69" s="12"/>
    </row>
  </sheetData>
  <mergeCells count="24">
    <mergeCell ref="A1:H1"/>
    <mergeCell ref="C2:G2"/>
    <mergeCell ref="A3:A5"/>
    <mergeCell ref="B3:B5"/>
    <mergeCell ref="C3:C5"/>
    <mergeCell ref="D3:D5"/>
    <mergeCell ref="E3:E5"/>
    <mergeCell ref="F3:G4"/>
    <mergeCell ref="A24:F24"/>
    <mergeCell ref="A25:A26"/>
    <mergeCell ref="B25:B26"/>
    <mergeCell ref="C25:C26"/>
    <mergeCell ref="D25:D26"/>
    <mergeCell ref="E25:E26"/>
    <mergeCell ref="F25:G25"/>
    <mergeCell ref="A58:G58"/>
    <mergeCell ref="A59:G59"/>
    <mergeCell ref="A39:H39"/>
    <mergeCell ref="A41:A42"/>
    <mergeCell ref="B41:B42"/>
    <mergeCell ref="C41:C42"/>
    <mergeCell ref="D41:D42"/>
    <mergeCell ref="E41:E42"/>
    <mergeCell ref="F41:G41"/>
  </mergeCells>
  <printOptions horizontalCentered="1"/>
  <pageMargins left="0.31496062992125984" right="0.43307086614173229" top="0.23622047244094491" bottom="0.27559055118110237" header="0.15748031496062992" footer="0.15748031496062992"/>
  <pageSetup paperSize="9" scale="62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workbookViewId="0">
      <selection activeCell="T21" sqref="T21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03" t="s">
        <v>49</v>
      </c>
      <c r="B1" s="703"/>
      <c r="C1" s="703"/>
      <c r="D1" s="703"/>
      <c r="E1" s="703"/>
      <c r="F1" s="703"/>
      <c r="G1" s="703"/>
      <c r="H1" s="703"/>
    </row>
    <row r="2" spans="1:13" ht="19.5" thickBot="1">
      <c r="A2" s="331"/>
      <c r="B2" s="331"/>
      <c r="C2" s="331"/>
      <c r="D2" s="331"/>
      <c r="E2" s="331"/>
      <c r="F2" s="331"/>
      <c r="H2" s="11"/>
    </row>
    <row r="3" spans="1:13" ht="51.75" thickBot="1">
      <c r="A3" s="665" t="s">
        <v>76</v>
      </c>
      <c r="B3" s="667" t="s">
        <v>47</v>
      </c>
      <c r="C3" s="705" t="s">
        <v>72</v>
      </c>
      <c r="D3" s="706"/>
      <c r="E3" s="706"/>
      <c r="F3" s="707"/>
      <c r="G3" s="332" t="s">
        <v>175</v>
      </c>
      <c r="H3" s="333" t="s">
        <v>68</v>
      </c>
      <c r="M3" s="37"/>
    </row>
    <row r="4" spans="1:13" ht="54.75" customHeight="1" thickBot="1">
      <c r="A4" s="666"/>
      <c r="B4" s="704"/>
      <c r="C4" s="334" t="s">
        <v>471</v>
      </c>
      <c r="D4" s="334" t="s">
        <v>428</v>
      </c>
      <c r="E4" s="334" t="s">
        <v>472</v>
      </c>
      <c r="F4" s="335" t="s">
        <v>501</v>
      </c>
      <c r="G4" s="336" t="s">
        <v>472</v>
      </c>
      <c r="H4" s="334" t="s">
        <v>472</v>
      </c>
      <c r="M4" s="38"/>
    </row>
    <row r="5" spans="1:13" ht="36.75" customHeight="1">
      <c r="A5" s="338" t="s">
        <v>211</v>
      </c>
      <c r="B5" s="339" t="s">
        <v>36</v>
      </c>
      <c r="C5" s="340">
        <v>2269</v>
      </c>
      <c r="D5" s="340">
        <v>1850</v>
      </c>
      <c r="E5" s="340">
        <v>1993</v>
      </c>
      <c r="F5" s="594">
        <f>E5-C5</f>
        <v>-276</v>
      </c>
      <c r="G5" s="594">
        <v>590</v>
      </c>
      <c r="H5" s="594">
        <v>34500</v>
      </c>
      <c r="M5" s="38"/>
    </row>
    <row r="6" spans="1:13" ht="20.25" customHeight="1" thickBot="1">
      <c r="A6" s="341" t="s">
        <v>40</v>
      </c>
      <c r="B6" s="342" t="s">
        <v>36</v>
      </c>
      <c r="C6" s="343">
        <v>1955</v>
      </c>
      <c r="D6" s="350">
        <v>1676</v>
      </c>
      <c r="E6" s="351">
        <v>1618</v>
      </c>
      <c r="F6" s="352">
        <f>E6-C6</f>
        <v>-337</v>
      </c>
      <c r="G6" s="352">
        <v>521</v>
      </c>
      <c r="H6" s="595">
        <v>30800</v>
      </c>
      <c r="M6" s="38"/>
    </row>
    <row r="7" spans="1:13" ht="35.25" customHeight="1" thickBot="1">
      <c r="A7" s="344" t="s">
        <v>48</v>
      </c>
      <c r="B7" s="345" t="s">
        <v>37</v>
      </c>
      <c r="C7" s="346">
        <v>1.4</v>
      </c>
      <c r="D7" s="346">
        <v>1.2</v>
      </c>
      <c r="E7" s="346">
        <v>1.1000000000000001</v>
      </c>
      <c r="F7" s="87">
        <f>E7-C7</f>
        <v>-0.29999999999999982</v>
      </c>
      <c r="G7" s="515">
        <v>2.6</v>
      </c>
      <c r="H7" s="354">
        <v>2.4</v>
      </c>
      <c r="M7" s="38"/>
    </row>
    <row r="8" spans="1:13" ht="54.75" customHeight="1" thickBot="1">
      <c r="A8" s="347" t="s">
        <v>60</v>
      </c>
      <c r="B8" s="345" t="s">
        <v>41</v>
      </c>
      <c r="C8" s="348">
        <v>1743</v>
      </c>
      <c r="D8" s="348">
        <v>1261</v>
      </c>
      <c r="E8" s="348">
        <v>2819</v>
      </c>
      <c r="F8" s="352">
        <f>E8-C8</f>
        <v>1076</v>
      </c>
      <c r="G8" s="325">
        <v>262</v>
      </c>
      <c r="H8" s="353">
        <v>33500</v>
      </c>
      <c r="M8" s="38"/>
    </row>
    <row r="9" spans="1:13" ht="43.5" customHeight="1" thickBot="1">
      <c r="A9" s="349" t="s">
        <v>56</v>
      </c>
      <c r="B9" s="345" t="s">
        <v>36</v>
      </c>
      <c r="C9" s="346">
        <v>1.3</v>
      </c>
      <c r="D9" s="346">
        <v>1.5</v>
      </c>
      <c r="E9" s="346">
        <v>0.7</v>
      </c>
      <c r="F9" s="87">
        <f>E9-C9</f>
        <v>-0.60000000000000009</v>
      </c>
      <c r="G9" s="515">
        <v>2.5</v>
      </c>
      <c r="H9" s="596">
        <v>1</v>
      </c>
    </row>
    <row r="10" spans="1:13" ht="33" hidden="1">
      <c r="A10" s="49" t="s">
        <v>216</v>
      </c>
      <c r="B10" s="50"/>
      <c r="C10" s="51"/>
      <c r="D10" s="51"/>
      <c r="E10" s="52"/>
      <c r="F10" s="181"/>
      <c r="G10" s="178"/>
      <c r="H10" s="53"/>
    </row>
    <row r="11" spans="1:13" ht="21" hidden="1" customHeight="1">
      <c r="A11" s="54" t="s">
        <v>217</v>
      </c>
      <c r="B11" s="55" t="s">
        <v>37</v>
      </c>
      <c r="C11" s="56">
        <v>21.5</v>
      </c>
      <c r="D11" s="56">
        <v>23.8</v>
      </c>
      <c r="E11" s="47">
        <v>29.4</v>
      </c>
      <c r="F11" s="56">
        <f>E11-C11</f>
        <v>7.8999999999999986</v>
      </c>
      <c r="G11" s="182"/>
      <c r="H11" s="57"/>
    </row>
    <row r="12" spans="1:13" ht="21" hidden="1" customHeight="1">
      <c r="A12" s="54" t="s">
        <v>218</v>
      </c>
      <c r="B12" s="55" t="s">
        <v>37</v>
      </c>
      <c r="C12" s="56">
        <v>69.2</v>
      </c>
      <c r="D12" s="56">
        <v>68.8</v>
      </c>
      <c r="E12" s="47">
        <v>64.7</v>
      </c>
      <c r="F12" s="56">
        <f>E12-C12</f>
        <v>-4.5</v>
      </c>
      <c r="G12" s="182"/>
      <c r="H12" s="57"/>
    </row>
    <row r="13" spans="1:13" ht="21" hidden="1" customHeight="1" thickBot="1">
      <c r="A13" s="58" t="s">
        <v>219</v>
      </c>
      <c r="B13" s="59" t="s">
        <v>37</v>
      </c>
      <c r="C13" s="48">
        <v>9.3000000000000007</v>
      </c>
      <c r="D13" s="48">
        <v>7.4</v>
      </c>
      <c r="E13" s="60">
        <v>5.9</v>
      </c>
      <c r="F13" s="48">
        <f>E13-C13</f>
        <v>-3.4000000000000004</v>
      </c>
      <c r="G13" s="183"/>
      <c r="H13" s="61"/>
    </row>
    <row r="14" spans="1:13" s="4" customFormat="1" ht="40.5" customHeight="1">
      <c r="A14" s="337"/>
      <c r="B14" s="40"/>
      <c r="C14" s="40"/>
      <c r="D14" s="40"/>
      <c r="E14" s="40"/>
      <c r="F14" s="40"/>
      <c r="G14" s="40"/>
      <c r="H14" s="40"/>
      <c r="I14" s="40"/>
    </row>
    <row r="15" spans="1:13" s="4" customFormat="1" ht="19.5" customHeight="1">
      <c r="A15" s="5"/>
      <c r="B15" s="380"/>
      <c r="C15" s="381"/>
      <c r="D15" s="381"/>
      <c r="E15" s="382"/>
    </row>
    <row r="16" spans="1:13" s="4" customFormat="1" ht="19.5" customHeight="1">
      <c r="A16" s="5"/>
      <c r="B16" s="380"/>
      <c r="C16" s="381"/>
      <c r="D16" s="381"/>
      <c r="E16" s="382"/>
    </row>
    <row r="17" spans="1:18" s="4" customFormat="1" ht="21.75" customHeight="1">
      <c r="A17" s="5"/>
      <c r="B17" s="380"/>
      <c r="C17" s="381"/>
      <c r="D17" s="381"/>
      <c r="E17" s="382"/>
    </row>
    <row r="18" spans="1:18" s="4" customFormat="1" ht="19.5" customHeight="1">
      <c r="A18" s="5"/>
      <c r="B18" s="380"/>
      <c r="C18" s="381"/>
      <c r="D18" s="381"/>
      <c r="E18" s="382"/>
    </row>
    <row r="19" spans="1:18" s="4" customFormat="1" ht="19.5" customHeight="1">
      <c r="A19" s="5"/>
      <c r="B19" s="380"/>
      <c r="C19" s="381"/>
      <c r="D19" s="381"/>
      <c r="E19" s="382"/>
    </row>
    <row r="20" spans="1:18" s="4" customFormat="1" ht="19.5" customHeight="1">
      <c r="A20" s="5"/>
      <c r="B20" s="380"/>
      <c r="C20" s="381"/>
      <c r="D20" s="381"/>
      <c r="E20" s="382"/>
    </row>
    <row r="21" spans="1:18" s="4" customFormat="1" ht="19.5" customHeight="1">
      <c r="A21" s="5"/>
      <c r="B21" s="380"/>
      <c r="C21" s="381"/>
      <c r="D21" s="381"/>
      <c r="E21" s="382"/>
      <c r="P21" s="23"/>
      <c r="Q21" s="69"/>
      <c r="R21" s="69"/>
    </row>
    <row r="22" spans="1:18" s="4" customFormat="1" ht="19.5" customHeight="1">
      <c r="A22" s="5"/>
      <c r="B22" s="380"/>
      <c r="C22" s="381"/>
      <c r="D22" s="381"/>
      <c r="E22" s="382"/>
      <c r="P22" s="23"/>
      <c r="Q22" s="69"/>
      <c r="R22" s="69"/>
    </row>
    <row r="23" spans="1:18" ht="15.75">
      <c r="P23" s="23"/>
      <c r="Q23" s="69"/>
      <c r="R23" s="69"/>
    </row>
    <row r="24" spans="1:18" ht="15.75">
      <c r="P24" s="23"/>
      <c r="Q24" s="69"/>
      <c r="R24" s="69"/>
    </row>
    <row r="25" spans="1:18" ht="15.75">
      <c r="P25" s="23"/>
      <c r="Q25" s="69"/>
      <c r="R25" s="69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6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/>
  <dimension ref="A1:N81"/>
  <sheetViews>
    <sheetView view="pageBreakPreview" zoomScale="90" zoomScaleSheetLayoutView="90" zoomScalePageLayoutView="80" workbookViewId="0">
      <selection activeCell="R69" sqref="R69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5" customWidth="1"/>
    <col min="9" max="9" width="14.5703125" style="15" bestFit="1" customWidth="1"/>
    <col min="10" max="10" width="13.7109375" style="15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s="84" customFormat="1" ht="15">
      <c r="A1" s="4"/>
      <c r="B1" s="45"/>
      <c r="C1" s="14"/>
      <c r="D1" s="14"/>
      <c r="E1" s="14"/>
      <c r="F1" s="14"/>
      <c r="G1" s="14"/>
      <c r="H1" s="14"/>
      <c r="I1" s="14"/>
      <c r="J1" s="14"/>
      <c r="K1" s="85"/>
      <c r="L1" s="85"/>
      <c r="M1" s="85"/>
    </row>
    <row r="2" spans="1:13" ht="34.5" customHeight="1" thickBot="1">
      <c r="A2" s="716" t="s">
        <v>513</v>
      </c>
      <c r="B2" s="716"/>
      <c r="C2" s="716"/>
      <c r="D2" s="716"/>
      <c r="E2" s="716"/>
      <c r="F2" s="716"/>
      <c r="G2" s="716"/>
      <c r="H2" s="716"/>
      <c r="I2" s="716"/>
      <c r="J2" s="716"/>
      <c r="K2" s="316"/>
      <c r="L2" s="22"/>
      <c r="M2" s="22"/>
    </row>
    <row r="3" spans="1:13" ht="22.5" customHeight="1" thickBot="1">
      <c r="A3" s="727"/>
      <c r="B3" s="719" t="s">
        <v>163</v>
      </c>
      <c r="C3" s="720"/>
      <c r="D3" s="721"/>
      <c r="E3" s="719" t="s">
        <v>68</v>
      </c>
      <c r="F3" s="720"/>
      <c r="G3" s="721"/>
      <c r="H3" s="730" t="s">
        <v>33</v>
      </c>
      <c r="I3" s="720"/>
      <c r="J3" s="721"/>
      <c r="K3" s="20"/>
      <c r="L3" s="22"/>
      <c r="M3" s="22"/>
    </row>
    <row r="4" spans="1:13" ht="14.25">
      <c r="A4" s="728"/>
      <c r="B4" s="731" t="s">
        <v>28</v>
      </c>
      <c r="C4" s="732" t="s">
        <v>34</v>
      </c>
      <c r="D4" s="717" t="s">
        <v>427</v>
      </c>
      <c r="E4" s="722" t="s">
        <v>28</v>
      </c>
      <c r="F4" s="724" t="s">
        <v>34</v>
      </c>
      <c r="G4" s="726" t="s">
        <v>427</v>
      </c>
      <c r="H4" s="733" t="s">
        <v>28</v>
      </c>
      <c r="I4" s="732" t="s">
        <v>34</v>
      </c>
      <c r="J4" s="717" t="s">
        <v>427</v>
      </c>
      <c r="K4" s="21"/>
      <c r="L4" s="21"/>
      <c r="M4" s="21"/>
    </row>
    <row r="5" spans="1:13" ht="57.75" customHeight="1" thickBot="1">
      <c r="A5" s="729"/>
      <c r="B5" s="723"/>
      <c r="C5" s="725"/>
      <c r="D5" s="718"/>
      <c r="E5" s="723"/>
      <c r="F5" s="725"/>
      <c r="G5" s="718"/>
      <c r="H5" s="734"/>
      <c r="I5" s="725"/>
      <c r="J5" s="718"/>
      <c r="K5" s="21"/>
      <c r="L5" s="21"/>
      <c r="M5" s="21"/>
    </row>
    <row r="6" spans="1:13" ht="18" hidden="1" customHeight="1">
      <c r="A6" s="184" t="s">
        <v>11</v>
      </c>
      <c r="B6" s="185">
        <v>2679.4</v>
      </c>
      <c r="C6" s="186">
        <v>101.1</v>
      </c>
      <c r="D6" s="187">
        <v>101.1</v>
      </c>
      <c r="E6" s="185">
        <v>1662.34</v>
      </c>
      <c r="F6" s="188">
        <f>E6/1645.8*100</f>
        <v>101.00498237938996</v>
      </c>
      <c r="G6" s="189">
        <f t="shared" ref="G6:G11" si="0">E6/1645.8*100</f>
        <v>101.00498237938996</v>
      </c>
      <c r="H6" s="185">
        <v>1506.8</v>
      </c>
      <c r="I6" s="186">
        <v>102.2</v>
      </c>
      <c r="J6" s="187">
        <v>102.2</v>
      </c>
      <c r="K6" s="21"/>
      <c r="L6" s="21"/>
      <c r="M6" s="21"/>
    </row>
    <row r="7" spans="1:13" ht="18" hidden="1" customHeight="1">
      <c r="A7" s="190" t="s">
        <v>12</v>
      </c>
      <c r="B7" s="191">
        <v>2703.1</v>
      </c>
      <c r="C7" s="192">
        <v>100.9</v>
      </c>
      <c r="D7" s="193">
        <v>102</v>
      </c>
      <c r="E7" s="191">
        <v>1671.55</v>
      </c>
      <c r="F7" s="194">
        <f t="shared" ref="F7:F12" si="1">E7/E6*100</f>
        <v>100.55403828338368</v>
      </c>
      <c r="G7" s="195">
        <f t="shared" si="0"/>
        <v>101.56458864989671</v>
      </c>
      <c r="H7" s="191">
        <v>1524.3</v>
      </c>
      <c r="I7" s="192">
        <v>101.2</v>
      </c>
      <c r="J7" s="193">
        <v>103.4</v>
      </c>
      <c r="K7" s="21"/>
      <c r="L7" s="21"/>
      <c r="M7" s="21"/>
    </row>
    <row r="8" spans="1:13" ht="18" hidden="1" customHeight="1">
      <c r="A8" s="190" t="s">
        <v>13</v>
      </c>
      <c r="B8" s="191">
        <v>2800.3</v>
      </c>
      <c r="C8" s="192">
        <v>103.6</v>
      </c>
      <c r="D8" s="193">
        <v>105.6</v>
      </c>
      <c r="E8" s="191">
        <v>1684.83</v>
      </c>
      <c r="F8" s="194">
        <f t="shared" si="1"/>
        <v>100.79447219646435</v>
      </c>
      <c r="G8" s="195">
        <f t="shared" si="0"/>
        <v>102.37149106817354</v>
      </c>
      <c r="H8" s="191">
        <v>1542.5</v>
      </c>
      <c r="I8" s="192">
        <v>101.2</v>
      </c>
      <c r="J8" s="193">
        <v>104.7</v>
      </c>
      <c r="K8" s="21"/>
      <c r="L8" s="21"/>
      <c r="M8" s="21"/>
    </row>
    <row r="9" spans="1:13" ht="18" hidden="1" customHeight="1">
      <c r="A9" s="190" t="s">
        <v>14</v>
      </c>
      <c r="B9" s="191">
        <v>2903.6</v>
      </c>
      <c r="C9" s="192">
        <v>103.7</v>
      </c>
      <c r="D9" s="193">
        <v>109.5</v>
      </c>
      <c r="E9" s="191">
        <v>1703.7</v>
      </c>
      <c r="F9" s="194">
        <f t="shared" si="1"/>
        <v>101.11999430209578</v>
      </c>
      <c r="G9" s="195">
        <f t="shared" si="0"/>
        <v>103.51804593510757</v>
      </c>
      <c r="H9" s="191">
        <v>1555.4</v>
      </c>
      <c r="I9" s="192">
        <v>100.8</v>
      </c>
      <c r="J9" s="193">
        <v>105.5</v>
      </c>
      <c r="K9" s="21"/>
      <c r="L9" s="20"/>
      <c r="M9" s="20"/>
    </row>
    <row r="10" spans="1:13" ht="18" hidden="1" customHeight="1">
      <c r="A10" s="190" t="s">
        <v>15</v>
      </c>
      <c r="B10" s="191">
        <v>2944.1</v>
      </c>
      <c r="C10" s="192">
        <v>101.4</v>
      </c>
      <c r="D10" s="193">
        <v>111.1</v>
      </c>
      <c r="E10" s="191">
        <v>1752.4</v>
      </c>
      <c r="F10" s="194">
        <f t="shared" si="1"/>
        <v>102.85848447496626</v>
      </c>
      <c r="G10" s="195">
        <f t="shared" si="0"/>
        <v>106.47709320695104</v>
      </c>
      <c r="H10" s="191">
        <v>1589.8</v>
      </c>
      <c r="I10" s="192">
        <v>102.2</v>
      </c>
      <c r="J10" s="193">
        <v>107.9</v>
      </c>
      <c r="K10" s="14"/>
      <c r="L10" s="14"/>
      <c r="M10" s="14"/>
    </row>
    <row r="11" spans="1:13" ht="18" hidden="1" customHeight="1">
      <c r="A11" s="190" t="s">
        <v>16</v>
      </c>
      <c r="B11" s="191">
        <v>2989.1</v>
      </c>
      <c r="C11" s="192">
        <v>101.5</v>
      </c>
      <c r="D11" s="193">
        <v>112.8</v>
      </c>
      <c r="E11" s="191">
        <v>1769.4</v>
      </c>
      <c r="F11" s="194">
        <f t="shared" si="1"/>
        <v>100.97009815110705</v>
      </c>
      <c r="G11" s="195">
        <f t="shared" si="0"/>
        <v>107.5100255195042</v>
      </c>
      <c r="H11" s="191">
        <v>1666.3</v>
      </c>
      <c r="I11" s="192">
        <v>102.2</v>
      </c>
      <c r="J11" s="193">
        <v>113.1</v>
      </c>
      <c r="K11" s="14"/>
      <c r="L11" s="14"/>
      <c r="M11" s="14"/>
    </row>
    <row r="12" spans="1:13" ht="18" hidden="1" customHeight="1">
      <c r="A12" s="190" t="s">
        <v>146</v>
      </c>
      <c r="B12" s="191">
        <v>2970.1</v>
      </c>
      <c r="C12" s="192">
        <v>99.4</v>
      </c>
      <c r="D12" s="193">
        <v>112</v>
      </c>
      <c r="E12" s="191">
        <v>1775.6</v>
      </c>
      <c r="F12" s="194">
        <f t="shared" si="1"/>
        <v>100.35040126596586</v>
      </c>
      <c r="G12" s="195">
        <f>E12/1645.8*100</f>
        <v>107.88674200996475</v>
      </c>
      <c r="H12" s="191">
        <v>1726.5</v>
      </c>
      <c r="I12" s="194">
        <f t="shared" ref="I12:I18" si="2">H12/H11*100</f>
        <v>103.61279481485927</v>
      </c>
      <c r="J12" s="195">
        <f>H12/1473.8*100</f>
        <v>117.14615280227983</v>
      </c>
      <c r="K12" s="14"/>
      <c r="L12" s="14"/>
      <c r="M12" s="14"/>
    </row>
    <row r="13" spans="1:13" ht="18" hidden="1" customHeight="1">
      <c r="A13" s="190" t="s">
        <v>157</v>
      </c>
      <c r="B13" s="191">
        <v>2889.4</v>
      </c>
      <c r="C13" s="194">
        <f t="shared" ref="C13:C18" si="3">B13/B12*100</f>
        <v>97.282919767011222</v>
      </c>
      <c r="D13" s="196">
        <f>B13/2650.25*100</f>
        <v>109.0236770116027</v>
      </c>
      <c r="E13" s="191">
        <v>1783.1</v>
      </c>
      <c r="F13" s="194">
        <f t="shared" ref="F13:F18" si="4">E13/E12*100</f>
        <v>100.42239243072764</v>
      </c>
      <c r="G13" s="195">
        <f>E13/1645.8*100</f>
        <v>108.3424474419735</v>
      </c>
      <c r="H13" s="191">
        <v>1656.9</v>
      </c>
      <c r="I13" s="194">
        <f t="shared" si="2"/>
        <v>95.968722849695922</v>
      </c>
      <c r="J13" s="195">
        <f>H13/1473.8*100</f>
        <v>112.42366671190123</v>
      </c>
      <c r="K13" s="14"/>
      <c r="L13" s="14"/>
      <c r="M13" s="14"/>
    </row>
    <row r="14" spans="1:13" ht="18" hidden="1" customHeight="1">
      <c r="A14" s="197" t="s">
        <v>164</v>
      </c>
      <c r="B14" s="198">
        <v>2726.8</v>
      </c>
      <c r="C14" s="199">
        <f t="shared" si="3"/>
        <v>94.372534090122514</v>
      </c>
      <c r="D14" s="200">
        <f>B14/2650.25*100</f>
        <v>102.88840675407982</v>
      </c>
      <c r="E14" s="198">
        <v>1718.9</v>
      </c>
      <c r="F14" s="199">
        <f t="shared" si="4"/>
        <v>96.399528910324733</v>
      </c>
      <c r="G14" s="201">
        <f>E14/1645.8*100</f>
        <v>104.44160894397862</v>
      </c>
      <c r="H14" s="198">
        <v>1640.4</v>
      </c>
      <c r="I14" s="199">
        <f t="shared" si="2"/>
        <v>99.004164403403948</v>
      </c>
      <c r="J14" s="201">
        <f>H14/1473.8*100</f>
        <v>111.30411181978559</v>
      </c>
      <c r="K14" s="14"/>
      <c r="L14" s="14"/>
      <c r="M14" s="14"/>
    </row>
    <row r="15" spans="1:13" ht="18" hidden="1" customHeight="1">
      <c r="A15" s="197" t="s">
        <v>165</v>
      </c>
      <c r="B15" s="198">
        <v>2842.3</v>
      </c>
      <c r="C15" s="199">
        <f t="shared" si="3"/>
        <v>104.23573419392696</v>
      </c>
      <c r="D15" s="200">
        <f>B15/2650.25*100</f>
        <v>107.24648618054901</v>
      </c>
      <c r="E15" s="198">
        <v>1788.9</v>
      </c>
      <c r="F15" s="199">
        <f t="shared" si="4"/>
        <v>104.07237186572809</v>
      </c>
      <c r="G15" s="201">
        <f>E15/1645.8*100</f>
        <v>108.69485964272695</v>
      </c>
      <c r="H15" s="198">
        <v>1706.3</v>
      </c>
      <c r="I15" s="199">
        <f t="shared" si="2"/>
        <v>104.01731285052425</v>
      </c>
      <c r="J15" s="201">
        <f>H15/1473.8*100</f>
        <v>115.77554620708372</v>
      </c>
      <c r="K15" s="14"/>
      <c r="L15" s="14"/>
      <c r="M15" s="14"/>
    </row>
    <row r="16" spans="1:13" ht="18" hidden="1" customHeight="1" thickBot="1">
      <c r="A16" s="197" t="s">
        <v>170</v>
      </c>
      <c r="B16" s="198">
        <v>2955.4</v>
      </c>
      <c r="C16" s="199">
        <f t="shared" si="3"/>
        <v>103.97917179748795</v>
      </c>
      <c r="D16" s="200">
        <f>B16/2650.25*100</f>
        <v>111.51400811244223</v>
      </c>
      <c r="E16" s="198">
        <v>1847.5</v>
      </c>
      <c r="F16" s="199">
        <f t="shared" si="4"/>
        <v>103.27575605120465</v>
      </c>
      <c r="G16" s="201">
        <f>E16/1645.8*100</f>
        <v>112.25543808482198</v>
      </c>
      <c r="H16" s="198">
        <v>1754.5</v>
      </c>
      <c r="I16" s="199">
        <f t="shared" si="2"/>
        <v>102.82482564613491</v>
      </c>
      <c r="J16" s="201">
        <f>H16/1473.8*100</f>
        <v>119.04600352829422</v>
      </c>
      <c r="K16" s="14"/>
      <c r="L16" s="14"/>
      <c r="M16" s="14"/>
    </row>
    <row r="17" spans="1:13" ht="18" hidden="1" customHeight="1">
      <c r="A17" s="202" t="s">
        <v>172</v>
      </c>
      <c r="B17" s="185">
        <v>3026.4</v>
      </c>
      <c r="C17" s="188">
        <f t="shared" si="3"/>
        <v>102.40238208025987</v>
      </c>
      <c r="D17" s="203">
        <f>B17/B17*100</f>
        <v>100</v>
      </c>
      <c r="E17" s="204">
        <v>1922.04</v>
      </c>
      <c r="F17" s="188">
        <f t="shared" si="4"/>
        <v>104.03464140730716</v>
      </c>
      <c r="G17" s="189">
        <f>E17/E17*100</f>
        <v>100</v>
      </c>
      <c r="H17" s="204">
        <v>1802</v>
      </c>
      <c r="I17" s="188">
        <f t="shared" si="2"/>
        <v>102.70732402393845</v>
      </c>
      <c r="J17" s="189">
        <f>H17/H17*100</f>
        <v>100</v>
      </c>
      <c r="K17" s="14"/>
      <c r="L17" s="14"/>
      <c r="M17" s="14"/>
    </row>
    <row r="18" spans="1:13" ht="18" hidden="1" customHeight="1">
      <c r="A18" s="205" t="s">
        <v>11</v>
      </c>
      <c r="B18" s="206">
        <v>3049.23</v>
      </c>
      <c r="C18" s="199">
        <f t="shared" si="3"/>
        <v>100.75436161776368</v>
      </c>
      <c r="D18" s="200">
        <f>B18/B17*100</f>
        <v>100.75436161776368</v>
      </c>
      <c r="E18" s="206">
        <v>2038.6</v>
      </c>
      <c r="F18" s="199">
        <f t="shared" si="4"/>
        <v>106.06438991904434</v>
      </c>
      <c r="G18" s="201">
        <f>E18/1922*100</f>
        <v>106.06659729448491</v>
      </c>
      <c r="H18" s="206">
        <v>1880</v>
      </c>
      <c r="I18" s="199">
        <f t="shared" si="2"/>
        <v>104.32852386237515</v>
      </c>
      <c r="J18" s="201">
        <f>H18/1802*100</f>
        <v>104.32852386237515</v>
      </c>
      <c r="K18" s="14"/>
      <c r="L18" s="14"/>
      <c r="M18" s="14"/>
    </row>
    <row r="19" spans="1:13" ht="18" hidden="1" customHeight="1">
      <c r="A19" s="205" t="s">
        <v>12</v>
      </c>
      <c r="B19" s="206">
        <v>3222.24</v>
      </c>
      <c r="C19" s="199">
        <f t="shared" ref="C19:C24" si="5">B19/B18*100</f>
        <v>105.67389144144586</v>
      </c>
      <c r="D19" s="200">
        <f>B19/B17*100</f>
        <v>106.4710547184774</v>
      </c>
      <c r="E19" s="206">
        <v>2109.6</v>
      </c>
      <c r="F19" s="199">
        <f t="shared" ref="F19:F24" si="6">E19/E18*100</f>
        <v>103.48278230157952</v>
      </c>
      <c r="G19" s="201">
        <f>E19/E17*100</f>
        <v>109.75838171942311</v>
      </c>
      <c r="H19" s="206">
        <v>1941</v>
      </c>
      <c r="I19" s="199">
        <f t="shared" ref="I19:I24" si="7">H19/H18*100</f>
        <v>103.24468085106382</v>
      </c>
      <c r="J19" s="201">
        <f>H19/H17*100</f>
        <v>107.71365149833518</v>
      </c>
      <c r="K19" s="14"/>
      <c r="L19" s="14"/>
      <c r="M19" s="14"/>
    </row>
    <row r="20" spans="1:13" ht="18" hidden="1" customHeight="1">
      <c r="A20" s="205" t="s">
        <v>13</v>
      </c>
      <c r="B20" s="206">
        <v>3317.51</v>
      </c>
      <c r="C20" s="199">
        <f t="shared" si="5"/>
        <v>102.95663885992354</v>
      </c>
      <c r="D20" s="200">
        <f>B20/B17*100</f>
        <v>109.61901929685436</v>
      </c>
      <c r="E20" s="206">
        <v>2179.4</v>
      </c>
      <c r="F20" s="199">
        <f t="shared" si="6"/>
        <v>103.3086841107319</v>
      </c>
      <c r="G20" s="201">
        <f>E20/E17*100</f>
        <v>113.38993985557013</v>
      </c>
      <c r="H20" s="206">
        <v>1993.5</v>
      </c>
      <c r="I20" s="199">
        <f t="shared" si="7"/>
        <v>102.7047913446677</v>
      </c>
      <c r="J20" s="201">
        <f>H20/H17*100</f>
        <v>110.62708102108768</v>
      </c>
      <c r="K20" s="14"/>
      <c r="L20" s="14"/>
      <c r="M20" s="14"/>
    </row>
    <row r="21" spans="1:13" ht="16.5" hidden="1" customHeight="1">
      <c r="A21" s="207" t="s">
        <v>14</v>
      </c>
      <c r="B21" s="206">
        <v>3437.04</v>
      </c>
      <c r="C21" s="199">
        <f t="shared" si="5"/>
        <v>103.60300345741234</v>
      </c>
      <c r="D21" s="200">
        <f>B21/B17*100</f>
        <v>113.56859635210151</v>
      </c>
      <c r="E21" s="206">
        <v>2274.83</v>
      </c>
      <c r="F21" s="199">
        <f t="shared" si="6"/>
        <v>104.37872809030007</v>
      </c>
      <c r="G21" s="201">
        <f>E21/E17*100</f>
        <v>118.35497700360034</v>
      </c>
      <c r="H21" s="198">
        <v>2070.3000000000002</v>
      </c>
      <c r="I21" s="199">
        <f t="shared" si="7"/>
        <v>103.85252069224981</v>
      </c>
      <c r="J21" s="201">
        <f>H21/H17*100</f>
        <v>114.88901220865706</v>
      </c>
      <c r="K21" s="14"/>
      <c r="L21" s="14"/>
      <c r="M21" s="14"/>
    </row>
    <row r="22" spans="1:13" ht="16.5" hidden="1" customHeight="1">
      <c r="A22" s="208" t="s">
        <v>15</v>
      </c>
      <c r="B22" s="209">
        <v>3674.67</v>
      </c>
      <c r="C22" s="194">
        <f t="shared" si="5"/>
        <v>106.91379791913972</v>
      </c>
      <c r="D22" s="196">
        <f>B22/B17*100</f>
        <v>121.42049960348929</v>
      </c>
      <c r="E22" s="209">
        <v>2357.1</v>
      </c>
      <c r="F22" s="194">
        <f t="shared" si="6"/>
        <v>103.61653398275914</v>
      </c>
      <c r="G22" s="195">
        <f>E22/E17*100</f>
        <v>122.63532496722232</v>
      </c>
      <c r="H22" s="191">
        <v>2155.1999999999998</v>
      </c>
      <c r="I22" s="194">
        <f t="shared" si="7"/>
        <v>104.10085494855817</v>
      </c>
      <c r="J22" s="195">
        <f>H22/H17*100</f>
        <v>119.60044395116536</v>
      </c>
      <c r="K22" s="14"/>
      <c r="L22" s="14"/>
      <c r="M22" s="14"/>
    </row>
    <row r="23" spans="1:13" ht="16.5" hidden="1" customHeight="1">
      <c r="A23" s="207" t="s">
        <v>16</v>
      </c>
      <c r="B23" s="206">
        <v>3705.87</v>
      </c>
      <c r="C23" s="199">
        <f t="shared" si="5"/>
        <v>100.84905583358506</v>
      </c>
      <c r="D23" s="200">
        <f>B23/B17*100</f>
        <v>122.45142743854083</v>
      </c>
      <c r="E23" s="206">
        <v>2355.83</v>
      </c>
      <c r="F23" s="199">
        <f t="shared" si="6"/>
        <v>99.946120232489079</v>
      </c>
      <c r="G23" s="201">
        <f>E23/E17*100</f>
        <v>122.56924933924371</v>
      </c>
      <c r="H23" s="198">
        <v>2173.9</v>
      </c>
      <c r="I23" s="199">
        <f t="shared" si="7"/>
        <v>100.86766889383819</v>
      </c>
      <c r="J23" s="201">
        <f>H23/H17*100</f>
        <v>120.63817980022198</v>
      </c>
      <c r="K23" s="14"/>
      <c r="L23" s="14"/>
      <c r="M23" s="14"/>
    </row>
    <row r="24" spans="1:13" ht="16.5" hidden="1" customHeight="1">
      <c r="A24" s="207" t="s">
        <v>146</v>
      </c>
      <c r="B24" s="206">
        <v>3734.85</v>
      </c>
      <c r="C24" s="199">
        <f t="shared" si="5"/>
        <v>100.78200260667536</v>
      </c>
      <c r="D24" s="200">
        <f>B24/B17*100</f>
        <v>123.40900079302139</v>
      </c>
      <c r="E24" s="206">
        <v>2382.3000000000002</v>
      </c>
      <c r="F24" s="199">
        <f t="shared" si="6"/>
        <v>101.12359550561798</v>
      </c>
      <c r="G24" s="201">
        <f>E24/E17*100</f>
        <v>123.94643191608917</v>
      </c>
      <c r="H24" s="198">
        <v>2147.4</v>
      </c>
      <c r="I24" s="199">
        <f t="shared" si="7"/>
        <v>98.780992685956122</v>
      </c>
      <c r="J24" s="201">
        <f>H24/H17*100</f>
        <v>119.16759156492786</v>
      </c>
      <c r="K24" s="14"/>
      <c r="L24" s="14"/>
      <c r="M24" s="14"/>
    </row>
    <row r="25" spans="1:13" ht="16.5" hidden="1" customHeight="1">
      <c r="A25" s="207" t="s">
        <v>157</v>
      </c>
      <c r="B25" s="209">
        <v>3311.01</v>
      </c>
      <c r="C25" s="194">
        <f t="shared" ref="C25:C32" si="8">B25/B24*100</f>
        <v>88.651753082453126</v>
      </c>
      <c r="D25" s="196">
        <f>B25/B17*100</f>
        <v>109.40424266455196</v>
      </c>
      <c r="E25" s="209">
        <v>2262.54</v>
      </c>
      <c r="F25" s="194">
        <f t="shared" ref="F25:F35" si="9">E25/E24*100</f>
        <v>94.972925324266456</v>
      </c>
      <c r="G25" s="195">
        <f>E25/E17*100</f>
        <v>117.71555222576013</v>
      </c>
      <c r="H25" s="191">
        <v>2068.1</v>
      </c>
      <c r="I25" s="194">
        <f t="shared" ref="I25:I32" si="10">H25/H24*100</f>
        <v>96.307162149576214</v>
      </c>
      <c r="J25" s="195">
        <f>H25/H17*100</f>
        <v>114.76692563817979</v>
      </c>
      <c r="K25" s="14"/>
      <c r="L25" s="14"/>
      <c r="M25" s="14"/>
    </row>
    <row r="26" spans="1:13" ht="16.5" hidden="1" customHeight="1">
      <c r="A26" s="207" t="s">
        <v>164</v>
      </c>
      <c r="B26" s="206">
        <v>3270.26</v>
      </c>
      <c r="C26" s="199">
        <f t="shared" si="8"/>
        <v>98.769257718943777</v>
      </c>
      <c r="D26" s="200">
        <f>B26/B17*100</f>
        <v>108.05775839280993</v>
      </c>
      <c r="E26" s="206">
        <v>2196.8000000000002</v>
      </c>
      <c r="F26" s="199">
        <f t="shared" si="9"/>
        <v>97.094416010324693</v>
      </c>
      <c r="G26" s="201">
        <f>E26/E17*100</f>
        <v>114.29522798693057</v>
      </c>
      <c r="H26" s="198">
        <v>2037.8</v>
      </c>
      <c r="I26" s="199">
        <f t="shared" si="10"/>
        <v>98.534887094434509</v>
      </c>
      <c r="J26" s="201">
        <f>H26/H17*100</f>
        <v>113.08546059933407</v>
      </c>
      <c r="K26" s="14"/>
      <c r="L26" s="14"/>
      <c r="M26" s="14"/>
    </row>
    <row r="27" spans="1:13" ht="16.5" hidden="1" customHeight="1">
      <c r="A27" s="207" t="s">
        <v>165</v>
      </c>
      <c r="B27" s="206">
        <v>3404.45</v>
      </c>
      <c r="C27" s="199">
        <f t="shared" si="8"/>
        <v>104.10334346504557</v>
      </c>
      <c r="D27" s="200">
        <f>B27/B17*100</f>
        <v>112.49173936029607</v>
      </c>
      <c r="E27" s="206">
        <v>2201.81</v>
      </c>
      <c r="F27" s="199">
        <f t="shared" si="9"/>
        <v>100.22805899490166</v>
      </c>
      <c r="G27" s="201">
        <f>E27/E17*100</f>
        <v>114.55588853509812</v>
      </c>
      <c r="H27" s="198">
        <v>2066.8000000000002</v>
      </c>
      <c r="I27" s="199">
        <f t="shared" si="10"/>
        <v>101.42310334674652</v>
      </c>
      <c r="J27" s="201">
        <f>H27/H17*100</f>
        <v>114.69478357380689</v>
      </c>
      <c r="K27" s="14"/>
      <c r="L27" s="14"/>
      <c r="M27" s="14"/>
    </row>
    <row r="28" spans="1:13" ht="16.5" hidden="1" customHeight="1" thickBot="1">
      <c r="A28" s="207" t="s">
        <v>170</v>
      </c>
      <c r="B28" s="206">
        <v>3476.63</v>
      </c>
      <c r="C28" s="199">
        <f>B28/B27*100</f>
        <v>102.12016625299241</v>
      </c>
      <c r="D28" s="200">
        <f>B28/B17*100</f>
        <v>114.87675125561722</v>
      </c>
      <c r="E28" s="206">
        <v>2225.09</v>
      </c>
      <c r="F28" s="199">
        <f>E28/E27*100</f>
        <v>101.05731193881398</v>
      </c>
      <c r="G28" s="201">
        <f>E28/E17*100</f>
        <v>115.76710162119417</v>
      </c>
      <c r="H28" s="198">
        <v>2093.5</v>
      </c>
      <c r="I28" s="199">
        <f>H28/H27*100</f>
        <v>101.2918521385717</v>
      </c>
      <c r="J28" s="201">
        <f>H28/H17*100</f>
        <v>116.1764705882353</v>
      </c>
      <c r="K28" s="14"/>
      <c r="L28" s="14"/>
      <c r="M28" s="14"/>
    </row>
    <row r="29" spans="1:13" ht="16.5" hidden="1" customHeight="1">
      <c r="A29" s="210" t="s">
        <v>210</v>
      </c>
      <c r="B29" s="204">
        <v>3437.58</v>
      </c>
      <c r="C29" s="188">
        <f>B29/B28*100</f>
        <v>98.876785852966805</v>
      </c>
      <c r="D29" s="189">
        <v>120.1</v>
      </c>
      <c r="E29" s="211">
        <v>2241.8000000000002</v>
      </c>
      <c r="F29" s="188">
        <f>E29/E28*100</f>
        <v>100.75098085920121</v>
      </c>
      <c r="G29" s="212">
        <f>E29/E17*100</f>
        <v>116.63649039562134</v>
      </c>
      <c r="H29" s="213">
        <v>2116.4</v>
      </c>
      <c r="I29" s="188">
        <f>H29/H28*100</f>
        <v>101.09386195366612</v>
      </c>
      <c r="J29" s="189">
        <f>H29/H17*100</f>
        <v>117.44728079911211</v>
      </c>
      <c r="K29" s="14"/>
      <c r="L29" s="14"/>
      <c r="M29" s="14"/>
    </row>
    <row r="30" spans="1:13" ht="16.5" hidden="1" customHeight="1">
      <c r="A30" s="214" t="s">
        <v>11</v>
      </c>
      <c r="B30" s="209">
        <v>3458.68</v>
      </c>
      <c r="C30" s="194">
        <f>B30/B29*100</f>
        <v>100.61380389692749</v>
      </c>
      <c r="D30" s="195">
        <f t="shared" ref="D30:D35" si="11">B30/B$29*100</f>
        <v>100.61380389692749</v>
      </c>
      <c r="E30" s="215">
        <v>2295.15</v>
      </c>
      <c r="F30" s="194">
        <f>E30/E29*100</f>
        <v>102.37978410206084</v>
      </c>
      <c r="G30" s="216">
        <f t="shared" ref="G30:G35" si="12">E30/E$29*100</f>
        <v>102.37978410206084</v>
      </c>
      <c r="H30" s="191">
        <v>2159.42</v>
      </c>
      <c r="I30" s="194">
        <f>H30/H29*100</f>
        <v>102.03269703269704</v>
      </c>
      <c r="J30" s="195">
        <f t="shared" ref="J30:J35" si="13">H30/H$29*100</f>
        <v>102.03269703269704</v>
      </c>
      <c r="K30" s="14"/>
      <c r="L30" s="14"/>
      <c r="M30" s="14"/>
    </row>
    <row r="31" spans="1:13" ht="16.5" hidden="1" customHeight="1">
      <c r="A31" s="214" t="s">
        <v>12</v>
      </c>
      <c r="B31" s="209">
        <v>3610.8</v>
      </c>
      <c r="C31" s="194">
        <f t="shared" si="8"/>
        <v>104.39820972162792</v>
      </c>
      <c r="D31" s="195">
        <f t="shared" si="11"/>
        <v>105.0390100012218</v>
      </c>
      <c r="E31" s="215">
        <v>2360.09</v>
      </c>
      <c r="F31" s="194">
        <f t="shared" si="9"/>
        <v>102.82944469860358</v>
      </c>
      <c r="G31" s="216">
        <f t="shared" si="12"/>
        <v>105.27656347577839</v>
      </c>
      <c r="H31" s="191">
        <v>2190.87</v>
      </c>
      <c r="I31" s="194">
        <f t="shared" si="10"/>
        <v>101.45640959146436</v>
      </c>
      <c r="J31" s="195">
        <f t="shared" si="13"/>
        <v>103.51871101871102</v>
      </c>
      <c r="K31" s="14"/>
      <c r="L31" s="14"/>
      <c r="M31" s="14"/>
    </row>
    <row r="32" spans="1:13" ht="16.5" hidden="1" customHeight="1">
      <c r="A32" s="214" t="s">
        <v>13</v>
      </c>
      <c r="B32" s="209">
        <v>3757.48</v>
      </c>
      <c r="C32" s="194">
        <f t="shared" si="8"/>
        <v>104.06225767143016</v>
      </c>
      <c r="D32" s="195">
        <f t="shared" si="11"/>
        <v>109.30596524299072</v>
      </c>
      <c r="E32" s="215">
        <v>2423.02</v>
      </c>
      <c r="F32" s="194">
        <f t="shared" si="9"/>
        <v>102.66642373807777</v>
      </c>
      <c r="G32" s="216">
        <f t="shared" si="12"/>
        <v>108.08368275492906</v>
      </c>
      <c r="H32" s="191">
        <v>2204.0500000000002</v>
      </c>
      <c r="I32" s="194">
        <f t="shared" si="10"/>
        <v>100.60158749720432</v>
      </c>
      <c r="J32" s="195">
        <f t="shared" si="13"/>
        <v>104.14146664146664</v>
      </c>
      <c r="K32" s="14"/>
      <c r="L32" s="14"/>
      <c r="M32" s="14"/>
    </row>
    <row r="33" spans="1:13" ht="16.5" hidden="1" customHeight="1">
      <c r="A33" s="214" t="s">
        <v>14</v>
      </c>
      <c r="B33" s="209">
        <v>3814.09</v>
      </c>
      <c r="C33" s="194">
        <f t="shared" ref="C33:C38" si="14">B33/B32*100</f>
        <v>101.50659484548154</v>
      </c>
      <c r="D33" s="195">
        <f t="shared" si="11"/>
        <v>110.95276328114548</v>
      </c>
      <c r="E33" s="215">
        <v>2406.36</v>
      </c>
      <c r="F33" s="194">
        <f t="shared" si="9"/>
        <v>99.312428291966228</v>
      </c>
      <c r="G33" s="216">
        <f t="shared" si="12"/>
        <v>107.34052993130521</v>
      </c>
      <c r="H33" s="191">
        <v>2212.92</v>
      </c>
      <c r="I33" s="194">
        <f t="shared" ref="I33:I38" si="15">H33/H32*100</f>
        <v>100.40244096095823</v>
      </c>
      <c r="J33" s="195">
        <f t="shared" si="13"/>
        <v>104.56057456057455</v>
      </c>
      <c r="K33" s="14"/>
      <c r="L33" s="14"/>
      <c r="M33" s="14"/>
    </row>
    <row r="34" spans="1:13" ht="16.5" hidden="1" customHeight="1">
      <c r="A34" s="217" t="s">
        <v>15</v>
      </c>
      <c r="B34" s="206">
        <v>3947.2</v>
      </c>
      <c r="C34" s="199">
        <f t="shared" si="14"/>
        <v>103.48995435346306</v>
      </c>
      <c r="D34" s="201">
        <f t="shared" si="11"/>
        <v>114.82496407356338</v>
      </c>
      <c r="E34" s="218">
        <v>2406.1</v>
      </c>
      <c r="F34" s="219">
        <f t="shared" si="9"/>
        <v>99.989195299123978</v>
      </c>
      <c r="G34" s="220">
        <f t="shared" si="12"/>
        <v>107.32893210812739</v>
      </c>
      <c r="H34" s="221">
        <v>2240.4</v>
      </c>
      <c r="I34" s="199">
        <f t="shared" si="15"/>
        <v>101.2417981671276</v>
      </c>
      <c r="J34" s="201">
        <f t="shared" si="13"/>
        <v>105.85900585900585</v>
      </c>
      <c r="K34" s="14"/>
      <c r="L34" s="14"/>
      <c r="M34" s="14"/>
    </row>
    <row r="35" spans="1:13" ht="16.5" hidden="1" customHeight="1">
      <c r="A35" s="214" t="s">
        <v>16</v>
      </c>
      <c r="B35" s="209">
        <v>3926.3</v>
      </c>
      <c r="C35" s="194">
        <f t="shared" si="14"/>
        <v>99.470510741791657</v>
      </c>
      <c r="D35" s="195">
        <f t="shared" si="11"/>
        <v>114.21697822305228</v>
      </c>
      <c r="E35" s="215">
        <v>2410.9299999999998</v>
      </c>
      <c r="F35" s="222">
        <f t="shared" si="9"/>
        <v>100.20073978637629</v>
      </c>
      <c r="G35" s="216">
        <f t="shared" si="12"/>
        <v>107.54438397716119</v>
      </c>
      <c r="H35" s="191">
        <v>2270.63</v>
      </c>
      <c r="I35" s="194">
        <f t="shared" si="15"/>
        <v>101.34931262274594</v>
      </c>
      <c r="J35" s="195">
        <f t="shared" si="13"/>
        <v>107.28737478737477</v>
      </c>
      <c r="K35" s="14"/>
      <c r="L35" s="14"/>
      <c r="M35" s="14"/>
    </row>
    <row r="36" spans="1:13" ht="16.5" hidden="1" customHeight="1">
      <c r="A36" s="214" t="s">
        <v>146</v>
      </c>
      <c r="B36" s="209">
        <v>3709.52</v>
      </c>
      <c r="C36" s="194">
        <f t="shared" si="14"/>
        <v>94.478771362351324</v>
      </c>
      <c r="D36" s="195">
        <f>B36/B$29*100</f>
        <v>107.91079771234415</v>
      </c>
      <c r="E36" s="215">
        <v>2423.37</v>
      </c>
      <c r="F36" s="194">
        <f t="shared" ref="F36:F41" si="16">E36/E35*100</f>
        <v>100.51598345866533</v>
      </c>
      <c r="G36" s="216">
        <f>E36/E$29*100</f>
        <v>108.09929520920687</v>
      </c>
      <c r="H36" s="223">
        <v>2305.1999999999998</v>
      </c>
      <c r="I36" s="194">
        <f t="shared" si="15"/>
        <v>101.52248494911103</v>
      </c>
      <c r="J36" s="195">
        <f>H36/H$29*100</f>
        <v>108.92080892080891</v>
      </c>
      <c r="K36" s="14"/>
      <c r="L36" s="14"/>
      <c r="M36" s="14"/>
    </row>
    <row r="37" spans="1:13" ht="16.5" hidden="1" customHeight="1">
      <c r="A37" s="214" t="s">
        <v>157</v>
      </c>
      <c r="B37" s="209">
        <v>3718.28</v>
      </c>
      <c r="C37" s="194">
        <f t="shared" si="14"/>
        <v>100.23614915137269</v>
      </c>
      <c r="D37" s="195">
        <f>B37/B$29*100</f>
        <v>108.16562814538135</v>
      </c>
      <c r="E37" s="215">
        <v>2428.86</v>
      </c>
      <c r="F37" s="194">
        <f t="shared" si="16"/>
        <v>100.22654402753193</v>
      </c>
      <c r="G37" s="216">
        <f>E37/E$29*100</f>
        <v>108.34418770630742</v>
      </c>
      <c r="H37" s="223">
        <v>2225.67</v>
      </c>
      <c r="I37" s="194">
        <f t="shared" si="15"/>
        <v>96.549973971889642</v>
      </c>
      <c r="J37" s="195">
        <f>H37/H$29*100</f>
        <v>105.16301266301267</v>
      </c>
      <c r="K37" s="14"/>
      <c r="L37" s="14"/>
      <c r="M37" s="14"/>
    </row>
    <row r="38" spans="1:13" ht="16.5" hidden="1" customHeight="1">
      <c r="A38" s="224" t="s">
        <v>164</v>
      </c>
      <c r="B38" s="209">
        <v>3475.35</v>
      </c>
      <c r="C38" s="194">
        <f t="shared" si="14"/>
        <v>93.466602837871278</v>
      </c>
      <c r="D38" s="195">
        <f>B38/B$29*100</f>
        <v>101.09873806573229</v>
      </c>
      <c r="E38" s="215">
        <v>2313.62</v>
      </c>
      <c r="F38" s="194">
        <f t="shared" si="16"/>
        <v>95.25538730103834</v>
      </c>
      <c r="G38" s="195">
        <f>E38/E$29*100</f>
        <v>103.20367561780711</v>
      </c>
      <c r="H38" s="209">
        <v>2139.96</v>
      </c>
      <c r="I38" s="194">
        <f t="shared" si="15"/>
        <v>96.149024788041345</v>
      </c>
      <c r="J38" s="195">
        <f>H38/H$29*100</f>
        <v>101.11321111321112</v>
      </c>
      <c r="K38" s="14"/>
      <c r="L38" s="14"/>
      <c r="M38" s="14"/>
    </row>
    <row r="39" spans="1:13" ht="16.5" hidden="1" customHeight="1">
      <c r="A39" s="224" t="s">
        <v>165</v>
      </c>
      <c r="B39" s="209">
        <v>3484.3</v>
      </c>
      <c r="C39" s="194">
        <f t="shared" ref="C39:C44" si="17">B39/B38*100</f>
        <v>100.25752801876071</v>
      </c>
      <c r="D39" s="195">
        <f>B39/B$29*100</f>
        <v>101.35909564286504</v>
      </c>
      <c r="E39" s="215">
        <v>2259.6999999999998</v>
      </c>
      <c r="F39" s="194">
        <f t="shared" si="16"/>
        <v>97.669453064893972</v>
      </c>
      <c r="G39" s="195">
        <f>E39/E$29*100</f>
        <v>100.79846551877954</v>
      </c>
      <c r="H39" s="209">
        <v>2101.3000000000002</v>
      </c>
      <c r="I39" s="194">
        <f t="shared" ref="I39:I44" si="18">H39/H38*100</f>
        <v>98.193424176152831</v>
      </c>
      <c r="J39" s="195">
        <f>H39/H$29*100</f>
        <v>99.286524286524298</v>
      </c>
      <c r="K39" s="14"/>
      <c r="L39" s="14"/>
      <c r="M39" s="14"/>
    </row>
    <row r="40" spans="1:13" ht="16.5" hidden="1" customHeight="1" thickBot="1">
      <c r="A40" s="225" t="s">
        <v>170</v>
      </c>
      <c r="B40" s="226">
        <v>3509.28</v>
      </c>
      <c r="C40" s="227">
        <f t="shared" si="17"/>
        <v>100.71693022988835</v>
      </c>
      <c r="D40" s="228">
        <f>B40/B$29*100</f>
        <v>102.0857696402702</v>
      </c>
      <c r="E40" s="229">
        <v>2268.39</v>
      </c>
      <c r="F40" s="227">
        <f t="shared" si="16"/>
        <v>100.38456432269771</v>
      </c>
      <c r="G40" s="228">
        <f>E40/E$29*100</f>
        <v>101.1861004549915</v>
      </c>
      <c r="H40" s="226">
        <v>2107.6999999999998</v>
      </c>
      <c r="I40" s="227">
        <f t="shared" si="18"/>
        <v>100.30457335934895</v>
      </c>
      <c r="J40" s="228">
        <f>H40/H$29*100</f>
        <v>99.58892458892457</v>
      </c>
      <c r="K40" s="14"/>
      <c r="L40" s="14"/>
      <c r="M40" s="14"/>
    </row>
    <row r="41" spans="1:13" ht="3" hidden="1" customHeight="1">
      <c r="A41" s="210" t="s">
        <v>225</v>
      </c>
      <c r="B41" s="230">
        <v>3484.4</v>
      </c>
      <c r="C41" s="231">
        <f t="shared" si="17"/>
        <v>99.291022659918838</v>
      </c>
      <c r="D41" s="232">
        <f t="shared" ref="D41:D46" si="19">B41/B$41*100</f>
        <v>100</v>
      </c>
      <c r="E41" s="233">
        <v>2298.23</v>
      </c>
      <c r="F41" s="231">
        <f t="shared" si="16"/>
        <v>101.31547044379494</v>
      </c>
      <c r="G41" s="234">
        <f t="shared" ref="G41:G46" si="20">E41/E$41*100</f>
        <v>100</v>
      </c>
      <c r="H41" s="230">
        <v>2131</v>
      </c>
      <c r="I41" s="231">
        <f t="shared" si="18"/>
        <v>101.10547041799119</v>
      </c>
      <c r="J41" s="232">
        <f t="shared" ref="J41:J46" si="21">H41/H$41*100</f>
        <v>100</v>
      </c>
      <c r="K41" s="14"/>
      <c r="L41" s="14"/>
      <c r="M41" s="14"/>
    </row>
    <row r="42" spans="1:13" ht="16.5" hidden="1" customHeight="1">
      <c r="A42" s="214" t="s">
        <v>11</v>
      </c>
      <c r="B42" s="209">
        <v>3582.03</v>
      </c>
      <c r="C42" s="194">
        <f t="shared" si="17"/>
        <v>102.80191711628974</v>
      </c>
      <c r="D42" s="177">
        <f t="shared" si="19"/>
        <v>102.80191711628974</v>
      </c>
      <c r="E42" s="215">
        <v>2348.34</v>
      </c>
      <c r="F42" s="194">
        <f t="shared" ref="F42:F47" si="22">E42/E41*100</f>
        <v>102.18037359185112</v>
      </c>
      <c r="G42" s="235">
        <f t="shared" si="20"/>
        <v>102.18037359185112</v>
      </c>
      <c r="H42" s="236">
        <v>2192.7199999999998</v>
      </c>
      <c r="I42" s="194">
        <f t="shared" si="18"/>
        <v>102.89629282027218</v>
      </c>
      <c r="J42" s="177">
        <f t="shared" si="21"/>
        <v>102.89629282027218</v>
      </c>
      <c r="K42" s="14"/>
      <c r="L42" s="14"/>
      <c r="M42" s="14"/>
    </row>
    <row r="43" spans="1:13" ht="16.5" hidden="1" customHeight="1">
      <c r="A43" s="214" t="s">
        <v>12</v>
      </c>
      <c r="B43" s="209">
        <v>3667.61</v>
      </c>
      <c r="C43" s="194">
        <f t="shared" si="17"/>
        <v>102.38914805291972</v>
      </c>
      <c r="D43" s="177">
        <f t="shared" si="19"/>
        <v>105.25800711743771</v>
      </c>
      <c r="E43" s="215">
        <v>2397.3200000000002</v>
      </c>
      <c r="F43" s="194">
        <f t="shared" si="22"/>
        <v>102.08572864236014</v>
      </c>
      <c r="G43" s="235">
        <f t="shared" si="20"/>
        <v>104.31157891072695</v>
      </c>
      <c r="H43" s="236">
        <v>2239.67</v>
      </c>
      <c r="I43" s="194">
        <f t="shared" si="18"/>
        <v>102.14117625597432</v>
      </c>
      <c r="J43" s="177">
        <f t="shared" si="21"/>
        <v>105.09948381041765</v>
      </c>
      <c r="K43" s="14"/>
      <c r="L43" s="14"/>
      <c r="M43" s="14"/>
    </row>
    <row r="44" spans="1:13" ht="16.5" hidden="1" customHeight="1">
      <c r="A44" s="214" t="s">
        <v>13</v>
      </c>
      <c r="B44" s="209">
        <v>3761.96</v>
      </c>
      <c r="C44" s="194">
        <f t="shared" si="17"/>
        <v>102.57251997895087</v>
      </c>
      <c r="D44" s="177">
        <f t="shared" si="19"/>
        <v>107.96579037997932</v>
      </c>
      <c r="E44" s="215">
        <v>2457.02</v>
      </c>
      <c r="F44" s="194">
        <f t="shared" si="22"/>
        <v>102.49028081357514</v>
      </c>
      <c r="G44" s="235">
        <f t="shared" si="20"/>
        <v>106.9092301466781</v>
      </c>
      <c r="H44" s="236">
        <v>2272.67</v>
      </c>
      <c r="I44" s="194">
        <f t="shared" si="18"/>
        <v>101.47343135372621</v>
      </c>
      <c r="J44" s="177">
        <f t="shared" si="21"/>
        <v>106.64805255748475</v>
      </c>
      <c r="K44" s="14"/>
      <c r="L44" s="14"/>
      <c r="M44" s="14"/>
    </row>
    <row r="45" spans="1:13" ht="16.5" hidden="1" customHeight="1">
      <c r="A45" s="214" t="s">
        <v>14</v>
      </c>
      <c r="B45" s="209">
        <v>3809.35</v>
      </c>
      <c r="C45" s="194">
        <f t="shared" ref="C45:C50" si="23">B45/B44*100</f>
        <v>101.2597156801242</v>
      </c>
      <c r="D45" s="177">
        <f t="shared" si="19"/>
        <v>109.32585237056594</v>
      </c>
      <c r="E45" s="215">
        <v>2470.25</v>
      </c>
      <c r="F45" s="194">
        <f t="shared" si="22"/>
        <v>100.53845715541591</v>
      </c>
      <c r="G45" s="235">
        <f t="shared" si="20"/>
        <v>107.48489054620293</v>
      </c>
      <c r="H45" s="236">
        <v>2282.61</v>
      </c>
      <c r="I45" s="194">
        <f t="shared" ref="I45:I50" si="24">H45/H44*100</f>
        <v>100.43737102174974</v>
      </c>
      <c r="J45" s="177">
        <f t="shared" si="21"/>
        <v>107.11450023463162</v>
      </c>
      <c r="K45" s="14"/>
      <c r="L45" s="14"/>
      <c r="M45" s="14"/>
    </row>
    <row r="46" spans="1:13" ht="16.5" hidden="1" customHeight="1">
      <c r="A46" s="237" t="s">
        <v>15</v>
      </c>
      <c r="B46" s="236">
        <v>3854.5</v>
      </c>
      <c r="C46" s="238">
        <f t="shared" si="23"/>
        <v>101.18524157664694</v>
      </c>
      <c r="D46" s="177">
        <f t="shared" si="19"/>
        <v>110.62162782688554</v>
      </c>
      <c r="E46" s="239">
        <v>2532.1999999999998</v>
      </c>
      <c r="F46" s="238">
        <f t="shared" si="22"/>
        <v>102.50784333569476</v>
      </c>
      <c r="G46" s="235">
        <f t="shared" si="20"/>
        <v>110.18044321064471</v>
      </c>
      <c r="H46" s="236">
        <v>2316.8000000000002</v>
      </c>
      <c r="I46" s="238">
        <f t="shared" si="24"/>
        <v>101.49784676313519</v>
      </c>
      <c r="J46" s="177">
        <f t="shared" si="21"/>
        <v>108.71891130924449</v>
      </c>
      <c r="K46" s="14"/>
      <c r="L46" s="14"/>
      <c r="M46" s="14"/>
    </row>
    <row r="47" spans="1:13" ht="16.5" hidden="1" customHeight="1">
      <c r="A47" s="237" t="s">
        <v>16</v>
      </c>
      <c r="B47" s="236">
        <v>3808.84</v>
      </c>
      <c r="C47" s="238">
        <f t="shared" si="23"/>
        <v>98.815410559086786</v>
      </c>
      <c r="D47" s="177">
        <f t="shared" ref="D47:D52" si="25">B47/B$41*100</f>
        <v>109.31121570428195</v>
      </c>
      <c r="E47" s="239">
        <v>2548.98</v>
      </c>
      <c r="F47" s="238">
        <f t="shared" si="22"/>
        <v>100.66266487639209</v>
      </c>
      <c r="G47" s="235">
        <f t="shared" ref="G47:G52" si="26">E47/E$41*100</f>
        <v>110.91057030845477</v>
      </c>
      <c r="H47" s="236">
        <v>2344.36</v>
      </c>
      <c r="I47" s="238">
        <f t="shared" si="24"/>
        <v>101.18957182320443</v>
      </c>
      <c r="J47" s="177">
        <f t="shared" ref="J47:J52" si="27">H47/H$41*100</f>
        <v>110.01220084467387</v>
      </c>
      <c r="K47" s="14"/>
      <c r="L47" s="14"/>
      <c r="M47" s="14"/>
    </row>
    <row r="48" spans="1:13" ht="16.5" hidden="1" customHeight="1">
      <c r="A48" s="240" t="s">
        <v>146</v>
      </c>
      <c r="B48" s="241">
        <v>3758.33</v>
      </c>
      <c r="C48" s="242">
        <f t="shared" si="23"/>
        <v>98.673874460465655</v>
      </c>
      <c r="D48" s="243">
        <f t="shared" si="25"/>
        <v>107.86161175525197</v>
      </c>
      <c r="E48" s="244">
        <v>2617.46</v>
      </c>
      <c r="F48" s="242">
        <f t="shared" ref="F48:F53" si="28">E48/E47*100</f>
        <v>102.68656482200724</v>
      </c>
      <c r="G48" s="245">
        <f t="shared" si="26"/>
        <v>113.89025467424932</v>
      </c>
      <c r="H48" s="241">
        <v>2354.6</v>
      </c>
      <c r="I48" s="242">
        <f t="shared" si="24"/>
        <v>100.4367929840127</v>
      </c>
      <c r="J48" s="243">
        <f t="shared" si="27"/>
        <v>110.49272641952135</v>
      </c>
      <c r="K48" s="14"/>
      <c r="L48" s="14"/>
      <c r="M48" s="14"/>
    </row>
    <row r="49" spans="1:14" ht="16.5" hidden="1" customHeight="1">
      <c r="A49" s="240" t="s">
        <v>157</v>
      </c>
      <c r="B49" s="241">
        <v>3877.71</v>
      </c>
      <c r="C49" s="242">
        <f t="shared" si="23"/>
        <v>103.17641079947744</v>
      </c>
      <c r="D49" s="243">
        <f t="shared" si="25"/>
        <v>111.28773963953623</v>
      </c>
      <c r="E49" s="244">
        <v>2590.12</v>
      </c>
      <c r="F49" s="242">
        <f t="shared" si="28"/>
        <v>98.955475919402772</v>
      </c>
      <c r="G49" s="245">
        <f t="shared" si="26"/>
        <v>112.70064353872327</v>
      </c>
      <c r="H49" s="241">
        <v>2371.96</v>
      </c>
      <c r="I49" s="242">
        <f t="shared" si="24"/>
        <v>100.7372802174467</v>
      </c>
      <c r="J49" s="243">
        <f t="shared" si="27"/>
        <v>111.30736743312998</v>
      </c>
      <c r="K49" s="14"/>
      <c r="L49" s="14"/>
      <c r="M49" s="14"/>
    </row>
    <row r="50" spans="1:14" ht="16.5" hidden="1" customHeight="1">
      <c r="A50" s="240" t="s">
        <v>164</v>
      </c>
      <c r="B50" s="241">
        <v>3758.21</v>
      </c>
      <c r="C50" s="242">
        <f t="shared" si="23"/>
        <v>96.918284245082802</v>
      </c>
      <c r="D50" s="243">
        <f t="shared" si="25"/>
        <v>107.85816783377338</v>
      </c>
      <c r="E50" s="244">
        <v>2496.67</v>
      </c>
      <c r="F50" s="242">
        <f t="shared" si="28"/>
        <v>96.392059055178919</v>
      </c>
      <c r="G50" s="245">
        <f t="shared" si="26"/>
        <v>108.63447087541283</v>
      </c>
      <c r="H50" s="241">
        <v>2442.54</v>
      </c>
      <c r="I50" s="242">
        <f t="shared" si="24"/>
        <v>102.97559823943068</v>
      </c>
      <c r="J50" s="243">
        <f t="shared" si="27"/>
        <v>114.61942749882684</v>
      </c>
      <c r="K50" s="14"/>
      <c r="L50" s="14"/>
      <c r="M50" s="14"/>
    </row>
    <row r="51" spans="1:14" ht="16.5" hidden="1" customHeight="1">
      <c r="A51" s="240" t="s">
        <v>165</v>
      </c>
      <c r="B51" s="241">
        <v>3894.63</v>
      </c>
      <c r="C51" s="242">
        <f>B51/B50*100</f>
        <v>103.62991956277057</v>
      </c>
      <c r="D51" s="243">
        <f t="shared" si="25"/>
        <v>111.77333256801745</v>
      </c>
      <c r="E51" s="244">
        <v>2539.16</v>
      </c>
      <c r="F51" s="242">
        <f t="shared" si="28"/>
        <v>101.70186688669307</v>
      </c>
      <c r="G51" s="245">
        <f t="shared" si="26"/>
        <v>110.48328496277568</v>
      </c>
      <c r="H51" s="241">
        <v>2464.96</v>
      </c>
      <c r="I51" s="242">
        <f>H51/H50*100</f>
        <v>100.91789694334588</v>
      </c>
      <c r="J51" s="243">
        <f t="shared" si="27"/>
        <v>115.67151572031911</v>
      </c>
      <c r="K51" s="14"/>
      <c r="L51" s="14"/>
      <c r="M51" s="14"/>
    </row>
    <row r="52" spans="1:14" ht="16.5" hidden="1" customHeight="1" thickBot="1">
      <c r="A52" s="240" t="s">
        <v>170</v>
      </c>
      <c r="B52" s="241">
        <v>3912.55</v>
      </c>
      <c r="C52" s="242">
        <f>B52/B51*100</f>
        <v>100.46012073033896</v>
      </c>
      <c r="D52" s="243">
        <f t="shared" si="25"/>
        <v>112.2876248421536</v>
      </c>
      <c r="E52" s="244">
        <v>2618.0300000000002</v>
      </c>
      <c r="F52" s="242">
        <f t="shared" si="28"/>
        <v>103.10614533940358</v>
      </c>
      <c r="G52" s="245">
        <f t="shared" si="26"/>
        <v>113.91505636946695</v>
      </c>
      <c r="H52" s="241">
        <v>2519.35</v>
      </c>
      <c r="I52" s="242">
        <f>H52/H51*100</f>
        <v>102.20652667791769</v>
      </c>
      <c r="J52" s="243">
        <f t="shared" si="27"/>
        <v>118.22383857343969</v>
      </c>
      <c r="K52" s="14"/>
      <c r="L52" s="14"/>
      <c r="M52" s="14"/>
    </row>
    <row r="53" spans="1:14" ht="16.5" customHeight="1" thickBot="1">
      <c r="A53" s="327" t="s">
        <v>420</v>
      </c>
      <c r="B53" s="328">
        <v>3866.8</v>
      </c>
      <c r="C53" s="329">
        <f>B53/B52*100</f>
        <v>98.830685869829139</v>
      </c>
      <c r="D53" s="330">
        <f>B53/B$53*100</f>
        <v>100</v>
      </c>
      <c r="E53" s="328">
        <v>2713.6</v>
      </c>
      <c r="F53" s="329">
        <f t="shared" si="28"/>
        <v>103.6504547312292</v>
      </c>
      <c r="G53" s="330">
        <f>E53/E$53*100</f>
        <v>100</v>
      </c>
      <c r="H53" s="328">
        <v>2419.9</v>
      </c>
      <c r="I53" s="329">
        <f>H53/H52*100</f>
        <v>96.052553237938369</v>
      </c>
      <c r="J53" s="330">
        <f>H53/H$53*100</f>
        <v>100</v>
      </c>
      <c r="K53" s="14"/>
      <c r="L53" s="14"/>
      <c r="M53" s="14"/>
    </row>
    <row r="54" spans="1:14" ht="16.5" customHeight="1" thickBot="1">
      <c r="A54" s="711" t="s">
        <v>463</v>
      </c>
      <c r="B54" s="712"/>
      <c r="C54" s="712"/>
      <c r="D54" s="712"/>
      <c r="E54" s="712"/>
      <c r="F54" s="712"/>
      <c r="G54" s="712"/>
      <c r="H54" s="712"/>
      <c r="I54" s="712"/>
      <c r="J54" s="713"/>
      <c r="K54" s="14"/>
      <c r="L54" s="14"/>
      <c r="M54" s="14"/>
    </row>
    <row r="55" spans="1:14" ht="16.5" customHeight="1">
      <c r="A55" s="633" t="s">
        <v>11</v>
      </c>
      <c r="B55" s="634">
        <v>4028.92</v>
      </c>
      <c r="C55" s="635">
        <f>B55/B52*100</f>
        <v>102.97427508913624</v>
      </c>
      <c r="D55" s="636">
        <f>B55/B$53*100</f>
        <v>104.19261404779145</v>
      </c>
      <c r="E55" s="634">
        <v>2730.04</v>
      </c>
      <c r="F55" s="635">
        <f>E55/E52*100</f>
        <v>104.27840781045288</v>
      </c>
      <c r="G55" s="636">
        <f>E55/E$53*100</f>
        <v>100.60583726415095</v>
      </c>
      <c r="H55" s="634">
        <v>2437.44</v>
      </c>
      <c r="I55" s="635">
        <f>H55/H52*100</f>
        <v>96.748764562287889</v>
      </c>
      <c r="J55" s="636">
        <f>H55/H$53*100</f>
        <v>100.72482333980743</v>
      </c>
      <c r="K55" s="14"/>
      <c r="L55" s="14"/>
      <c r="M55" s="14"/>
    </row>
    <row r="56" spans="1:14" ht="16.5" customHeight="1" thickBot="1">
      <c r="A56" s="629" t="s">
        <v>12</v>
      </c>
      <c r="B56" s="630">
        <v>4054.36</v>
      </c>
      <c r="C56" s="631">
        <f>B56/B55*100</f>
        <v>100.63143472692433</v>
      </c>
      <c r="D56" s="632">
        <f>B56/B$53*100</f>
        <v>104.85052239577945</v>
      </c>
      <c r="E56" s="630">
        <v>2742.57</v>
      </c>
      <c r="F56" s="631">
        <f>E56/E55*100</f>
        <v>100.45896763417386</v>
      </c>
      <c r="G56" s="632">
        <f>E56/E$53*100</f>
        <v>101.06758549528303</v>
      </c>
      <c r="H56" s="630">
        <v>2456</v>
      </c>
      <c r="I56" s="631">
        <f>H56/H55*100</f>
        <v>100.76145464093476</v>
      </c>
      <c r="J56" s="632">
        <f>H56/H$53*100</f>
        <v>101.49179718170171</v>
      </c>
      <c r="K56" s="14"/>
      <c r="L56" s="14"/>
      <c r="M56" s="14"/>
    </row>
    <row r="57" spans="1:14" ht="22.5" customHeight="1">
      <c r="A57" s="714" t="s">
        <v>512</v>
      </c>
      <c r="B57" s="714"/>
      <c r="C57" s="714"/>
      <c r="D57" s="714"/>
      <c r="E57" s="714"/>
      <c r="F57" s="714"/>
      <c r="G57" s="714"/>
      <c r="H57" s="714"/>
      <c r="I57" s="714"/>
      <c r="J57" s="714"/>
      <c r="K57" s="14"/>
      <c r="L57" s="14"/>
      <c r="M57" s="14"/>
    </row>
    <row r="58" spans="1:14" ht="12.75">
      <c r="A58" s="16"/>
      <c r="B58" s="522"/>
      <c r="C58" s="16"/>
      <c r="D58" s="16"/>
      <c r="E58" s="16"/>
      <c r="F58" s="16"/>
      <c r="G58" s="16"/>
      <c r="H58" s="16"/>
      <c r="I58" s="16"/>
      <c r="J58" s="16"/>
      <c r="K58" s="14"/>
      <c r="L58" s="14"/>
      <c r="M58" s="14"/>
    </row>
    <row r="59" spans="1:14" ht="24" customHeight="1">
      <c r="A59" s="715"/>
      <c r="B59" s="715"/>
      <c r="C59" s="715"/>
      <c r="D59" s="715"/>
      <c r="E59" s="715"/>
      <c r="F59" s="715"/>
      <c r="G59" s="715"/>
      <c r="H59" s="715"/>
      <c r="I59" s="715"/>
      <c r="J59" s="715"/>
      <c r="K59" s="535"/>
    </row>
    <row r="60" spans="1:14">
      <c r="A60" s="16"/>
      <c r="B60" s="16"/>
      <c r="C60" s="16"/>
      <c r="D60" s="16"/>
      <c r="E60" s="16"/>
      <c r="F60" s="16"/>
      <c r="G60" s="16"/>
      <c r="H60" s="19"/>
      <c r="I60" s="19"/>
      <c r="J60" s="19"/>
    </row>
    <row r="62" spans="1:14">
      <c r="N62" s="44"/>
    </row>
    <row r="63" spans="1:14">
      <c r="N63" s="44"/>
    </row>
    <row r="64" spans="1:14">
      <c r="N64" s="44"/>
    </row>
    <row r="65" spans="13:14">
      <c r="N65" s="44"/>
    </row>
    <row r="66" spans="13:14">
      <c r="N66" s="44"/>
    </row>
    <row r="67" spans="13:14">
      <c r="N67" s="44"/>
    </row>
    <row r="68" spans="13:14">
      <c r="M68" s="44"/>
      <c r="N68" s="44"/>
    </row>
    <row r="69" spans="13:14">
      <c r="M69" s="44"/>
      <c r="N69" s="44"/>
    </row>
    <row r="70" spans="13:14">
      <c r="M70" s="44"/>
      <c r="N70" s="44"/>
    </row>
    <row r="71" spans="13:14">
      <c r="M71" s="44"/>
      <c r="N71" s="44"/>
    </row>
    <row r="72" spans="13:14">
      <c r="M72" s="44"/>
      <c r="N72" s="44"/>
    </row>
    <row r="73" spans="13:14">
      <c r="M73" s="44"/>
      <c r="N73" s="44"/>
    </row>
    <row r="74" spans="13:14">
      <c r="M74" s="44"/>
      <c r="N74" s="44"/>
    </row>
    <row r="75" spans="13:14">
      <c r="M75" s="44"/>
      <c r="N75" s="44"/>
    </row>
    <row r="76" spans="13:14">
      <c r="M76" s="44"/>
    </row>
    <row r="77" spans="13:14">
      <c r="M77" s="44"/>
    </row>
    <row r="78" spans="13:14">
      <c r="M78" s="44"/>
    </row>
    <row r="79" spans="13:14">
      <c r="M79" s="44"/>
    </row>
    <row r="80" spans="13:14">
      <c r="M80" s="44"/>
    </row>
    <row r="81" spans="13:13">
      <c r="M81" s="44"/>
    </row>
  </sheetData>
  <mergeCells count="17">
    <mergeCell ref="I4:I5"/>
    <mergeCell ref="A54:J54"/>
    <mergeCell ref="A57:J57"/>
    <mergeCell ref="A59:J59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zoomScale="70" zoomScaleNormal="70" workbookViewId="0">
      <selection activeCell="T46" sqref="T46"/>
    </sheetView>
  </sheetViews>
  <sheetFormatPr defaultRowHeight="16.5"/>
  <cols>
    <col min="1" max="1" width="5.7109375" style="8" customWidth="1"/>
    <col min="2" max="2" width="99.28515625" style="13" customWidth="1"/>
    <col min="3" max="3" width="10.140625" style="13" bestFit="1" customWidth="1"/>
    <col min="4" max="4" width="18.85546875" style="13" customWidth="1"/>
    <col min="5" max="5" width="19" style="2" customWidth="1"/>
    <col min="6" max="6" width="19.5703125" style="141" customWidth="1"/>
    <col min="7" max="16384" width="9.140625" style="13"/>
  </cols>
  <sheetData>
    <row r="1" spans="1:6" ht="20.25" customHeight="1">
      <c r="B1" s="736" t="s">
        <v>254</v>
      </c>
      <c r="C1" s="736"/>
      <c r="D1" s="736"/>
      <c r="E1" s="736"/>
      <c r="F1" s="736"/>
    </row>
    <row r="2" spans="1:6" ht="14.25" customHeight="1" thickBot="1">
      <c r="E2" s="737" t="s">
        <v>255</v>
      </c>
      <c r="F2" s="737"/>
    </row>
    <row r="3" spans="1:6" ht="39" thickBot="1">
      <c r="A3" s="738"/>
      <c r="B3" s="665" t="s">
        <v>76</v>
      </c>
      <c r="C3" s="741" t="s">
        <v>71</v>
      </c>
      <c r="D3" s="742"/>
      <c r="E3" s="743"/>
      <c r="F3" s="439" t="s">
        <v>256</v>
      </c>
    </row>
    <row r="4" spans="1:6" ht="15.75" customHeight="1" thickBot="1">
      <c r="A4" s="739"/>
      <c r="B4" s="740"/>
      <c r="C4" s="323" t="s">
        <v>47</v>
      </c>
      <c r="D4" s="322" t="s">
        <v>435</v>
      </c>
      <c r="E4" s="322" t="s">
        <v>436</v>
      </c>
      <c r="F4" s="440" t="s">
        <v>437</v>
      </c>
    </row>
    <row r="5" spans="1:6" ht="19.5" customHeight="1">
      <c r="A5" s="744" t="s">
        <v>64</v>
      </c>
      <c r="B5" s="279" t="s">
        <v>438</v>
      </c>
      <c r="C5" s="441" t="s">
        <v>257</v>
      </c>
      <c r="D5" s="442">
        <v>39</v>
      </c>
      <c r="E5" s="441">
        <v>40</v>
      </c>
      <c r="F5" s="443">
        <v>20</v>
      </c>
    </row>
    <row r="6" spans="1:6" ht="18" customHeight="1">
      <c r="A6" s="744"/>
      <c r="B6" s="444" t="s">
        <v>258</v>
      </c>
      <c r="C6" s="442"/>
      <c r="D6" s="442"/>
      <c r="E6" s="442"/>
      <c r="F6" s="443"/>
    </row>
    <row r="7" spans="1:6" ht="18" customHeight="1">
      <c r="A7" s="744"/>
      <c r="B7" s="5" t="s">
        <v>259</v>
      </c>
      <c r="C7" s="442" t="s">
        <v>36</v>
      </c>
      <c r="D7" s="445">
        <v>8343</v>
      </c>
      <c r="E7" s="435">
        <v>9729</v>
      </c>
      <c r="F7" s="446">
        <v>2049</v>
      </c>
    </row>
    <row r="8" spans="1:6">
      <c r="A8" s="744"/>
      <c r="B8" s="5" t="s">
        <v>260</v>
      </c>
      <c r="C8" s="442" t="s">
        <v>36</v>
      </c>
      <c r="D8" s="447">
        <v>7862</v>
      </c>
      <c r="E8" s="435">
        <v>9030</v>
      </c>
      <c r="F8" s="446"/>
    </row>
    <row r="9" spans="1:6">
      <c r="A9" s="744"/>
      <c r="B9" s="5" t="s">
        <v>261</v>
      </c>
      <c r="C9" s="442" t="s">
        <v>36</v>
      </c>
      <c r="D9" s="447">
        <v>5995</v>
      </c>
      <c r="E9" s="435">
        <v>6799</v>
      </c>
      <c r="F9" s="446"/>
    </row>
    <row r="10" spans="1:6" ht="20.25" thickBot="1">
      <c r="A10" s="744"/>
      <c r="B10" s="5" t="s">
        <v>439</v>
      </c>
      <c r="C10" s="448" t="s">
        <v>36</v>
      </c>
      <c r="D10" s="449" t="s">
        <v>440</v>
      </c>
      <c r="E10" s="450" t="s">
        <v>441</v>
      </c>
      <c r="F10" s="451"/>
    </row>
    <row r="11" spans="1:6">
      <c r="A11" s="745"/>
      <c r="B11" s="422" t="s">
        <v>442</v>
      </c>
      <c r="C11" s="443" t="s">
        <v>262</v>
      </c>
      <c r="D11" s="452" t="s">
        <v>443</v>
      </c>
      <c r="E11" s="453" t="s">
        <v>444</v>
      </c>
      <c r="F11" s="454" t="s">
        <v>263</v>
      </c>
    </row>
    <row r="12" spans="1:6" ht="15.75" customHeight="1">
      <c r="A12" s="745"/>
      <c r="B12" s="455" t="s">
        <v>264</v>
      </c>
      <c r="C12" s="443" t="s">
        <v>257</v>
      </c>
      <c r="D12" s="453">
        <v>30</v>
      </c>
      <c r="E12" s="453">
        <v>30</v>
      </c>
      <c r="F12" s="446"/>
    </row>
    <row r="13" spans="1:6" ht="19.5" hidden="1">
      <c r="A13" s="745"/>
      <c r="B13" s="455" t="s">
        <v>265</v>
      </c>
      <c r="C13" s="443" t="s">
        <v>257</v>
      </c>
      <c r="D13" s="453">
        <v>0</v>
      </c>
      <c r="E13" s="453">
        <v>0</v>
      </c>
      <c r="F13" s="446"/>
    </row>
    <row r="14" spans="1:6">
      <c r="A14" s="745"/>
      <c r="B14" s="455" t="s">
        <v>266</v>
      </c>
      <c r="C14" s="443" t="s">
        <v>257</v>
      </c>
      <c r="D14" s="453">
        <v>2</v>
      </c>
      <c r="E14" s="453">
        <v>2</v>
      </c>
      <c r="F14" s="446"/>
    </row>
    <row r="15" spans="1:6">
      <c r="A15" s="745"/>
      <c r="B15" s="455" t="s">
        <v>267</v>
      </c>
      <c r="C15" s="443" t="s">
        <v>257</v>
      </c>
      <c r="D15" s="453">
        <v>6</v>
      </c>
      <c r="E15" s="453">
        <v>6</v>
      </c>
      <c r="F15" s="446"/>
    </row>
    <row r="16" spans="1:6">
      <c r="A16" s="745"/>
      <c r="B16" s="455" t="s">
        <v>268</v>
      </c>
      <c r="C16" s="443" t="s">
        <v>257</v>
      </c>
      <c r="D16" s="453">
        <v>1</v>
      </c>
      <c r="E16" s="453">
        <v>1</v>
      </c>
      <c r="F16" s="446"/>
    </row>
    <row r="17" spans="1:6" hidden="1">
      <c r="A17" s="745"/>
      <c r="B17" s="455" t="s">
        <v>269</v>
      </c>
      <c r="C17" s="443" t="s">
        <v>257</v>
      </c>
      <c r="D17" s="453">
        <v>1</v>
      </c>
      <c r="E17" s="453">
        <v>1</v>
      </c>
      <c r="F17" s="446"/>
    </row>
    <row r="18" spans="1:6">
      <c r="A18" s="745"/>
      <c r="B18" s="455" t="s">
        <v>270</v>
      </c>
      <c r="C18" s="443" t="s">
        <v>257</v>
      </c>
      <c r="D18" s="456">
        <v>3</v>
      </c>
      <c r="E18" s="456">
        <v>3</v>
      </c>
      <c r="F18" s="446"/>
    </row>
    <row r="19" spans="1:6">
      <c r="A19" s="745"/>
      <c r="B19" s="457" t="s">
        <v>271</v>
      </c>
      <c r="C19" s="443"/>
      <c r="D19" s="456"/>
      <c r="E19" s="456"/>
      <c r="F19" s="446"/>
    </row>
    <row r="20" spans="1:6" s="138" customFormat="1">
      <c r="A20" s="745"/>
      <c r="B20" s="458" t="s">
        <v>272</v>
      </c>
      <c r="C20" s="443" t="s">
        <v>257</v>
      </c>
      <c r="D20" s="459">
        <v>1</v>
      </c>
      <c r="E20" s="459">
        <v>1</v>
      </c>
      <c r="F20" s="446"/>
    </row>
    <row r="21" spans="1:6">
      <c r="A21" s="745"/>
      <c r="B21" s="455" t="s">
        <v>273</v>
      </c>
      <c r="C21" s="443" t="s">
        <v>257</v>
      </c>
      <c r="D21" s="460" t="s">
        <v>274</v>
      </c>
      <c r="E21" s="461" t="s">
        <v>274</v>
      </c>
      <c r="F21" s="446"/>
    </row>
    <row r="22" spans="1:6">
      <c r="A22" s="745"/>
      <c r="B22" s="457" t="s">
        <v>275</v>
      </c>
      <c r="C22" s="443"/>
      <c r="D22" s="461"/>
      <c r="E22" s="461"/>
      <c r="F22" s="446"/>
    </row>
    <row r="23" spans="1:6" s="138" customFormat="1" ht="16.5" customHeight="1">
      <c r="A23" s="745"/>
      <c r="B23" s="462" t="s">
        <v>276</v>
      </c>
      <c r="C23" s="443" t="s">
        <v>257</v>
      </c>
      <c r="D23" s="461" t="s">
        <v>277</v>
      </c>
      <c r="E23" s="461" t="s">
        <v>277</v>
      </c>
      <c r="F23" s="446"/>
    </row>
    <row r="24" spans="1:6">
      <c r="A24" s="745"/>
      <c r="B24" s="457" t="s">
        <v>278</v>
      </c>
      <c r="C24" s="443"/>
      <c r="D24" s="456"/>
      <c r="E24" s="456"/>
      <c r="F24" s="446"/>
    </row>
    <row r="25" spans="1:6" ht="17.25" thickBot="1">
      <c r="A25" s="745"/>
      <c r="B25" s="463" t="s">
        <v>279</v>
      </c>
      <c r="C25" s="464" t="s">
        <v>257</v>
      </c>
      <c r="D25" s="465">
        <v>1</v>
      </c>
      <c r="E25" s="465">
        <v>1</v>
      </c>
      <c r="F25" s="451"/>
    </row>
    <row r="26" spans="1:6" s="138" customFormat="1">
      <c r="A26" s="744"/>
      <c r="B26" s="466" t="s">
        <v>280</v>
      </c>
      <c r="C26" s="467"/>
      <c r="D26" s="86"/>
      <c r="E26" s="468"/>
      <c r="F26" s="469"/>
    </row>
    <row r="27" spans="1:6" s="138" customFormat="1" ht="17.25" thickBot="1">
      <c r="A27" s="744"/>
      <c r="B27" s="470" t="s">
        <v>281</v>
      </c>
      <c r="C27" s="252" t="s">
        <v>257</v>
      </c>
      <c r="D27" s="434">
        <v>2</v>
      </c>
      <c r="E27" s="446">
        <v>2</v>
      </c>
      <c r="F27" s="435"/>
    </row>
    <row r="28" spans="1:6" s="138" customFormat="1" ht="17.25" thickBot="1">
      <c r="A28" s="744"/>
      <c r="B28" s="471" t="s">
        <v>282</v>
      </c>
      <c r="C28" s="472" t="s">
        <v>257</v>
      </c>
      <c r="D28" s="472">
        <v>5</v>
      </c>
      <c r="E28" s="472">
        <v>5</v>
      </c>
      <c r="F28" s="472"/>
    </row>
    <row r="29" spans="1:6" s="139" customFormat="1" ht="17.25" hidden="1" customHeight="1">
      <c r="A29" s="744"/>
      <c r="B29" s="473" t="s">
        <v>283</v>
      </c>
      <c r="C29" s="442" t="s">
        <v>262</v>
      </c>
      <c r="D29" s="474" t="s">
        <v>284</v>
      </c>
      <c r="E29" s="474" t="s">
        <v>284</v>
      </c>
      <c r="F29" s="442"/>
    </row>
    <row r="30" spans="1:6" s="139" customFormat="1" ht="17.25" hidden="1" customHeight="1">
      <c r="A30" s="744"/>
      <c r="B30" s="473" t="s">
        <v>285</v>
      </c>
      <c r="C30" s="442" t="s">
        <v>262</v>
      </c>
      <c r="D30" s="474" t="s">
        <v>286</v>
      </c>
      <c r="E30" s="474" t="s">
        <v>286</v>
      </c>
      <c r="F30" s="442"/>
    </row>
    <row r="31" spans="1:6" s="139" customFormat="1" ht="17.25" hidden="1" customHeight="1">
      <c r="A31" s="744"/>
      <c r="B31" s="473" t="s">
        <v>287</v>
      </c>
      <c r="C31" s="442" t="s">
        <v>262</v>
      </c>
      <c r="D31" s="474" t="s">
        <v>288</v>
      </c>
      <c r="E31" s="474" t="s">
        <v>288</v>
      </c>
      <c r="F31" s="442"/>
    </row>
    <row r="32" spans="1:6" s="139" customFormat="1" ht="17.25" hidden="1" customHeight="1">
      <c r="A32" s="744"/>
      <c r="B32" s="473" t="s">
        <v>289</v>
      </c>
      <c r="C32" s="442" t="s">
        <v>262</v>
      </c>
      <c r="D32" s="474" t="s">
        <v>290</v>
      </c>
      <c r="E32" s="474" t="s">
        <v>290</v>
      </c>
      <c r="F32" s="442"/>
    </row>
    <row r="33" spans="1:6" s="139" customFormat="1" ht="17.25" hidden="1" customHeight="1">
      <c r="A33" s="744"/>
      <c r="B33" s="473" t="s">
        <v>291</v>
      </c>
      <c r="C33" s="442" t="s">
        <v>262</v>
      </c>
      <c r="D33" s="474" t="s">
        <v>292</v>
      </c>
      <c r="E33" s="474" t="s">
        <v>292</v>
      </c>
      <c r="F33" s="442"/>
    </row>
    <row r="34" spans="1:6" s="139" customFormat="1" ht="13.5" hidden="1" customHeight="1">
      <c r="A34" s="744"/>
      <c r="B34" s="473" t="s">
        <v>293</v>
      </c>
      <c r="C34" s="442" t="s">
        <v>262</v>
      </c>
      <c r="D34" s="474" t="s">
        <v>294</v>
      </c>
      <c r="E34" s="474" t="s">
        <v>294</v>
      </c>
      <c r="F34" s="442"/>
    </row>
    <row r="35" spans="1:6" s="139" customFormat="1" ht="17.25" hidden="1" customHeight="1" thickBot="1">
      <c r="A35" s="744"/>
      <c r="B35" s="475" t="s">
        <v>295</v>
      </c>
      <c r="C35" s="448" t="s">
        <v>262</v>
      </c>
      <c r="D35" s="476" t="s">
        <v>296</v>
      </c>
      <c r="E35" s="476" t="s">
        <v>296</v>
      </c>
      <c r="F35" s="448"/>
    </row>
    <row r="36" spans="1:6" s="138" customFormat="1">
      <c r="A36" s="744"/>
      <c r="B36" s="471" t="s">
        <v>297</v>
      </c>
      <c r="C36" s="443"/>
      <c r="D36" s="477"/>
      <c r="E36" s="477"/>
      <c r="F36" s="478"/>
    </row>
    <row r="37" spans="1:6" s="138" customFormat="1">
      <c r="A37" s="744"/>
      <c r="B37" s="470" t="s">
        <v>298</v>
      </c>
      <c r="C37" s="443" t="s">
        <v>257</v>
      </c>
      <c r="D37" s="442">
        <v>1</v>
      </c>
      <c r="E37" s="442">
        <v>1</v>
      </c>
      <c r="F37" s="442"/>
    </row>
    <row r="38" spans="1:6" s="138" customFormat="1" ht="17.25" thickBot="1">
      <c r="A38" s="746"/>
      <c r="B38" s="475" t="s">
        <v>299</v>
      </c>
      <c r="C38" s="443" t="s">
        <v>257</v>
      </c>
      <c r="D38" s="448">
        <v>6</v>
      </c>
      <c r="E38" s="448">
        <v>6</v>
      </c>
      <c r="F38" s="448"/>
    </row>
    <row r="39" spans="1:6" ht="19.5">
      <c r="A39" s="747" t="s">
        <v>65</v>
      </c>
      <c r="B39" s="422" t="s">
        <v>445</v>
      </c>
      <c r="C39" s="441" t="s">
        <v>300</v>
      </c>
      <c r="D39" s="441" t="s">
        <v>301</v>
      </c>
      <c r="E39" s="441" t="s">
        <v>446</v>
      </c>
      <c r="F39" s="479" t="s">
        <v>302</v>
      </c>
    </row>
    <row r="40" spans="1:6">
      <c r="A40" s="744"/>
      <c r="B40" s="78" t="s">
        <v>303</v>
      </c>
      <c r="C40" s="442" t="s">
        <v>300</v>
      </c>
      <c r="D40" s="442" t="s">
        <v>304</v>
      </c>
      <c r="E40" s="442" t="s">
        <v>447</v>
      </c>
      <c r="F40" s="480"/>
    </row>
    <row r="41" spans="1:6" ht="17.25" thickBot="1">
      <c r="A41" s="744"/>
      <c r="B41" s="79" t="s">
        <v>305</v>
      </c>
      <c r="C41" s="448" t="s">
        <v>300</v>
      </c>
      <c r="D41" s="450" t="s">
        <v>306</v>
      </c>
      <c r="E41" s="450" t="s">
        <v>307</v>
      </c>
      <c r="F41" s="450"/>
    </row>
    <row r="42" spans="1:6" s="138" customFormat="1" ht="19.5">
      <c r="A42" s="744"/>
      <c r="B42" s="422" t="s">
        <v>448</v>
      </c>
      <c r="C42" s="481" t="s">
        <v>300</v>
      </c>
      <c r="D42" s="441" t="s">
        <v>308</v>
      </c>
      <c r="E42" s="441" t="s">
        <v>449</v>
      </c>
      <c r="F42" s="480" t="s">
        <v>309</v>
      </c>
    </row>
    <row r="43" spans="1:6" s="138" customFormat="1">
      <c r="A43" s="744"/>
      <c r="B43" s="78" t="s">
        <v>310</v>
      </c>
      <c r="C43" s="252" t="s">
        <v>300</v>
      </c>
      <c r="D43" s="442" t="s">
        <v>311</v>
      </c>
      <c r="E43" s="442" t="s">
        <v>312</v>
      </c>
      <c r="F43" s="480"/>
    </row>
    <row r="44" spans="1:6" s="138" customFormat="1">
      <c r="A44" s="744"/>
      <c r="B44" s="78" t="s">
        <v>313</v>
      </c>
      <c r="C44" s="252" t="s">
        <v>300</v>
      </c>
      <c r="D44" s="442" t="s">
        <v>314</v>
      </c>
      <c r="E44" s="442" t="s">
        <v>314</v>
      </c>
      <c r="F44" s="480"/>
    </row>
    <row r="45" spans="1:6" s="138" customFormat="1" ht="17.25" thickBot="1">
      <c r="A45" s="744"/>
      <c r="B45" s="482" t="s">
        <v>315</v>
      </c>
      <c r="C45" s="483" t="s">
        <v>300</v>
      </c>
      <c r="D45" s="461" t="s">
        <v>316</v>
      </c>
      <c r="E45" s="461" t="s">
        <v>317</v>
      </c>
      <c r="F45" s="461"/>
    </row>
    <row r="46" spans="1:6">
      <c r="A46" s="744"/>
      <c r="B46" s="422" t="s">
        <v>318</v>
      </c>
      <c r="C46" s="441" t="s">
        <v>257</v>
      </c>
      <c r="D46" s="441">
        <v>3</v>
      </c>
      <c r="E46" s="441">
        <v>3</v>
      </c>
      <c r="F46" s="441">
        <v>19</v>
      </c>
    </row>
    <row r="47" spans="1:6" ht="11.25" customHeight="1">
      <c r="A47" s="744"/>
      <c r="B47" s="421" t="s">
        <v>39</v>
      </c>
      <c r="C47" s="442"/>
      <c r="D47" s="442"/>
      <c r="E47" s="442"/>
      <c r="F47" s="442"/>
    </row>
    <row r="48" spans="1:6">
      <c r="A48" s="744"/>
      <c r="B48" s="78" t="s">
        <v>319</v>
      </c>
      <c r="C48" s="442" t="s">
        <v>257</v>
      </c>
      <c r="D48" s="442">
        <v>1</v>
      </c>
      <c r="E48" s="442">
        <v>1</v>
      </c>
      <c r="F48" s="748" t="s">
        <v>320</v>
      </c>
    </row>
    <row r="49" spans="1:6" ht="19.5">
      <c r="A49" s="744"/>
      <c r="B49" s="78" t="s">
        <v>450</v>
      </c>
      <c r="C49" s="442" t="s">
        <v>257</v>
      </c>
      <c r="D49" s="442">
        <v>1</v>
      </c>
      <c r="E49" s="442">
        <v>1</v>
      </c>
      <c r="F49" s="748"/>
    </row>
    <row r="50" spans="1:6" ht="17.25" thickBot="1">
      <c r="A50" s="744"/>
      <c r="B50" s="79" t="s">
        <v>321</v>
      </c>
      <c r="C50" s="448" t="s">
        <v>257</v>
      </c>
      <c r="D50" s="448">
        <v>1</v>
      </c>
      <c r="E50" s="448">
        <v>1</v>
      </c>
      <c r="F50" s="749"/>
    </row>
    <row r="51" spans="1:6" ht="17.25" thickBot="1">
      <c r="A51" s="744"/>
      <c r="B51" s="437" t="s">
        <v>322</v>
      </c>
      <c r="C51" s="484" t="s">
        <v>323</v>
      </c>
      <c r="D51" s="485">
        <v>1</v>
      </c>
      <c r="E51" s="485">
        <v>1</v>
      </c>
      <c r="F51" s="486"/>
    </row>
    <row r="52" spans="1:6" ht="17.25" thickBot="1">
      <c r="A52" s="744"/>
      <c r="B52" s="423" t="s">
        <v>324</v>
      </c>
      <c r="C52" s="472" t="s">
        <v>257</v>
      </c>
      <c r="D52" s="472">
        <v>1</v>
      </c>
      <c r="E52" s="472">
        <v>1</v>
      </c>
      <c r="F52" s="472">
        <v>2</v>
      </c>
    </row>
    <row r="53" spans="1:6" ht="17.25" thickBot="1">
      <c r="A53" s="744"/>
      <c r="B53" s="423" t="s">
        <v>325</v>
      </c>
      <c r="C53" s="472" t="s">
        <v>257</v>
      </c>
      <c r="D53" s="472">
        <v>1</v>
      </c>
      <c r="E53" s="472">
        <v>1</v>
      </c>
      <c r="F53" s="442"/>
    </row>
    <row r="54" spans="1:6" ht="17.25" thickBot="1">
      <c r="A54" s="744"/>
      <c r="B54" s="422" t="s">
        <v>326</v>
      </c>
      <c r="C54" s="441" t="s">
        <v>257</v>
      </c>
      <c r="D54" s="441">
        <v>1</v>
      </c>
      <c r="E54" s="441">
        <v>1</v>
      </c>
      <c r="F54" s="472"/>
    </row>
    <row r="55" spans="1:6" s="140" customFormat="1" ht="50.25" thickBot="1">
      <c r="A55" s="746"/>
      <c r="B55" s="487" t="s">
        <v>327</v>
      </c>
      <c r="C55" s="488" t="s">
        <v>257</v>
      </c>
      <c r="D55" s="489">
        <v>1</v>
      </c>
      <c r="E55" s="489">
        <v>1</v>
      </c>
      <c r="F55" s="490"/>
    </row>
    <row r="56" spans="1:6" ht="17.25" customHeight="1">
      <c r="A56" s="747" t="s">
        <v>328</v>
      </c>
      <c r="B56" s="438" t="s">
        <v>329</v>
      </c>
      <c r="C56" s="481" t="s">
        <v>257</v>
      </c>
      <c r="D56" s="489">
        <v>16</v>
      </c>
      <c r="E56" s="489">
        <v>16</v>
      </c>
      <c r="F56" s="489">
        <v>61</v>
      </c>
    </row>
    <row r="57" spans="1:6" ht="19.5">
      <c r="A57" s="744"/>
      <c r="B57" s="491" t="s">
        <v>451</v>
      </c>
      <c r="C57" s="252" t="s">
        <v>262</v>
      </c>
      <c r="D57" s="459" t="s">
        <v>330</v>
      </c>
      <c r="E57" s="459" t="s">
        <v>452</v>
      </c>
      <c r="F57" s="325" t="s">
        <v>331</v>
      </c>
    </row>
    <row r="58" spans="1:6" ht="18.75" customHeight="1">
      <c r="A58" s="744"/>
      <c r="B58" s="492" t="s">
        <v>332</v>
      </c>
      <c r="C58" s="483" t="s">
        <v>333</v>
      </c>
      <c r="D58" s="325" t="s">
        <v>334</v>
      </c>
      <c r="E58" s="325" t="s">
        <v>334</v>
      </c>
      <c r="F58" s="325">
        <v>1</v>
      </c>
    </row>
    <row r="59" spans="1:6">
      <c r="A59" s="744"/>
      <c r="B59" s="493" t="s">
        <v>335</v>
      </c>
      <c r="C59" s="483" t="s">
        <v>257</v>
      </c>
      <c r="D59" s="325">
        <v>1</v>
      </c>
      <c r="E59" s="325">
        <v>1</v>
      </c>
      <c r="F59" s="325"/>
    </row>
    <row r="60" spans="1:6" ht="16.5" customHeight="1">
      <c r="A60" s="744"/>
      <c r="B60" s="493" t="s">
        <v>336</v>
      </c>
      <c r="C60" s="483" t="s">
        <v>257</v>
      </c>
      <c r="D60" s="325">
        <v>1</v>
      </c>
      <c r="E60" s="325">
        <v>1</v>
      </c>
      <c r="F60" s="325">
        <v>26</v>
      </c>
    </row>
    <row r="61" spans="1:6">
      <c r="A61" s="744"/>
      <c r="B61" s="494" t="s">
        <v>337</v>
      </c>
      <c r="C61" s="483" t="s">
        <v>257</v>
      </c>
      <c r="D61" s="325">
        <v>1</v>
      </c>
      <c r="E61" s="325">
        <v>1</v>
      </c>
      <c r="F61" s="325"/>
    </row>
    <row r="62" spans="1:6">
      <c r="A62" s="744"/>
      <c r="B62" s="494" t="s">
        <v>338</v>
      </c>
      <c r="C62" s="483" t="s">
        <v>257</v>
      </c>
      <c r="D62" s="325">
        <v>9</v>
      </c>
      <c r="E62" s="325">
        <v>9</v>
      </c>
      <c r="F62" s="325"/>
    </row>
    <row r="63" spans="1:6" ht="33">
      <c r="A63" s="744"/>
      <c r="B63" s="462" t="s">
        <v>339</v>
      </c>
      <c r="C63" s="483" t="s">
        <v>257</v>
      </c>
      <c r="D63" s="325">
        <v>1</v>
      </c>
      <c r="E63" s="325">
        <v>1</v>
      </c>
      <c r="F63" s="325"/>
    </row>
    <row r="64" spans="1:6">
      <c r="A64" s="744"/>
      <c r="B64" s="495" t="s">
        <v>340</v>
      </c>
      <c r="C64" s="483" t="s">
        <v>257</v>
      </c>
      <c r="D64" s="325">
        <v>1</v>
      </c>
      <c r="E64" s="325">
        <v>1</v>
      </c>
      <c r="F64" s="325"/>
    </row>
    <row r="65" spans="1:6" ht="19.5">
      <c r="A65" s="744"/>
      <c r="B65" s="495" t="s">
        <v>453</v>
      </c>
      <c r="C65" s="483" t="s">
        <v>257</v>
      </c>
      <c r="D65" s="325">
        <v>1</v>
      </c>
      <c r="E65" s="325">
        <v>0</v>
      </c>
      <c r="F65" s="325"/>
    </row>
    <row r="66" spans="1:6">
      <c r="A66" s="744"/>
      <c r="B66" s="495" t="s">
        <v>341</v>
      </c>
      <c r="C66" s="483" t="s">
        <v>257</v>
      </c>
      <c r="D66" s="325">
        <v>1</v>
      </c>
      <c r="E66" s="325">
        <v>1</v>
      </c>
      <c r="F66" s="325"/>
    </row>
    <row r="67" spans="1:6">
      <c r="A67" s="744"/>
      <c r="B67" s="462" t="s">
        <v>342</v>
      </c>
      <c r="C67" s="483"/>
      <c r="D67" s="325" t="s">
        <v>343</v>
      </c>
      <c r="E67" s="325" t="s">
        <v>343</v>
      </c>
      <c r="F67" s="325">
        <v>1</v>
      </c>
    </row>
    <row r="68" spans="1:6">
      <c r="A68" s="744"/>
      <c r="B68" s="496" t="s">
        <v>344</v>
      </c>
      <c r="C68" s="483" t="s">
        <v>257</v>
      </c>
      <c r="D68" s="325">
        <v>1</v>
      </c>
      <c r="E68" s="325">
        <v>1</v>
      </c>
      <c r="F68" s="325"/>
    </row>
    <row r="69" spans="1:6" ht="33.75" thickBot="1">
      <c r="A69" s="744"/>
      <c r="B69" s="497" t="s">
        <v>345</v>
      </c>
      <c r="C69" s="483" t="s">
        <v>257</v>
      </c>
      <c r="D69" s="498" t="s">
        <v>346</v>
      </c>
      <c r="E69" s="498" t="s">
        <v>346</v>
      </c>
      <c r="F69" s="325"/>
    </row>
    <row r="70" spans="1:6">
      <c r="A70" s="747" t="s">
        <v>347</v>
      </c>
      <c r="B70" s="499" t="s">
        <v>348</v>
      </c>
      <c r="C70" s="441" t="s">
        <v>257</v>
      </c>
      <c r="D70" s="441" t="s">
        <v>349</v>
      </c>
      <c r="E70" s="441" t="s">
        <v>349</v>
      </c>
      <c r="F70" s="441">
        <v>45</v>
      </c>
    </row>
    <row r="71" spans="1:6">
      <c r="A71" s="744"/>
      <c r="B71" s="421" t="s">
        <v>350</v>
      </c>
      <c r="C71" s="442"/>
      <c r="D71" s="442">
        <v>17</v>
      </c>
      <c r="E71" s="442">
        <v>17</v>
      </c>
      <c r="F71" s="442"/>
    </row>
    <row r="72" spans="1:6">
      <c r="A72" s="744"/>
      <c r="B72" s="421" t="s">
        <v>351</v>
      </c>
      <c r="C72" s="442" t="s">
        <v>323</v>
      </c>
      <c r="D72" s="442">
        <v>3</v>
      </c>
      <c r="E72" s="442">
        <v>3</v>
      </c>
      <c r="F72" s="442">
        <v>1</v>
      </c>
    </row>
    <row r="73" spans="1:6">
      <c r="A73" s="744"/>
      <c r="B73" s="500" t="s">
        <v>352</v>
      </c>
      <c r="C73" s="442" t="s">
        <v>323</v>
      </c>
      <c r="D73" s="442">
        <v>4</v>
      </c>
      <c r="E73" s="442">
        <v>4</v>
      </c>
      <c r="F73" s="442"/>
    </row>
    <row r="74" spans="1:6" ht="17.25" customHeight="1">
      <c r="A74" s="744"/>
      <c r="B74" s="421" t="s">
        <v>454</v>
      </c>
      <c r="C74" s="442" t="s">
        <v>323</v>
      </c>
      <c r="D74" s="442">
        <v>1</v>
      </c>
      <c r="E74" s="442">
        <v>1</v>
      </c>
      <c r="F74" s="442"/>
    </row>
    <row r="75" spans="1:6">
      <c r="A75" s="744"/>
      <c r="B75" s="421" t="s">
        <v>353</v>
      </c>
      <c r="C75" s="442" t="s">
        <v>323</v>
      </c>
      <c r="D75" s="442">
        <v>1</v>
      </c>
      <c r="E75" s="442">
        <v>1</v>
      </c>
      <c r="F75" s="442"/>
    </row>
    <row r="76" spans="1:6" ht="15.75" customHeight="1" thickBot="1">
      <c r="A76" s="744"/>
      <c r="B76" s="501" t="s">
        <v>354</v>
      </c>
      <c r="C76" s="442" t="s">
        <v>323</v>
      </c>
      <c r="D76" s="442">
        <v>8</v>
      </c>
      <c r="E76" s="442">
        <v>8</v>
      </c>
      <c r="F76" s="442"/>
    </row>
    <row r="77" spans="1:6" ht="19.5">
      <c r="A77" s="744"/>
      <c r="B77" s="499" t="s">
        <v>355</v>
      </c>
      <c r="C77" s="441" t="s">
        <v>323</v>
      </c>
      <c r="D77" s="441">
        <v>9</v>
      </c>
      <c r="E77" s="441">
        <v>9</v>
      </c>
      <c r="F77" s="441">
        <v>1</v>
      </c>
    </row>
    <row r="78" spans="1:6" ht="19.5" customHeight="1" thickBot="1">
      <c r="A78" s="744"/>
      <c r="B78" s="421" t="s">
        <v>356</v>
      </c>
      <c r="C78" s="442" t="s">
        <v>36</v>
      </c>
      <c r="D78" s="435">
        <v>6632</v>
      </c>
      <c r="E78" s="435">
        <v>6497</v>
      </c>
      <c r="F78" s="435">
        <v>6284</v>
      </c>
    </row>
    <row r="79" spans="1:6" ht="26.25" customHeight="1">
      <c r="A79" s="750" t="s">
        <v>50</v>
      </c>
      <c r="B79" s="502" t="s">
        <v>357</v>
      </c>
      <c r="C79" s="503" t="s">
        <v>257</v>
      </c>
      <c r="D79" s="504">
        <v>2</v>
      </c>
      <c r="E79" s="503">
        <v>2</v>
      </c>
      <c r="F79" s="504">
        <v>1</v>
      </c>
    </row>
    <row r="80" spans="1:6" ht="24" customHeight="1" thickBot="1">
      <c r="A80" s="751"/>
      <c r="B80" s="505" t="s">
        <v>358</v>
      </c>
      <c r="C80" s="506" t="s">
        <v>257</v>
      </c>
      <c r="D80" s="507">
        <v>1</v>
      </c>
      <c r="E80" s="506">
        <v>1</v>
      </c>
      <c r="F80" s="507"/>
    </row>
    <row r="81" spans="2:6" ht="37.5" customHeight="1">
      <c r="B81" s="735" t="s">
        <v>455</v>
      </c>
      <c r="C81" s="735"/>
      <c r="D81" s="735"/>
      <c r="E81" s="735"/>
      <c r="F81" s="735"/>
    </row>
    <row r="82" spans="2:6" ht="37.5" customHeight="1">
      <c r="B82" s="752" t="s">
        <v>456</v>
      </c>
      <c r="C82" s="752"/>
      <c r="D82" s="752"/>
      <c r="E82" s="752"/>
      <c r="F82" s="752"/>
    </row>
    <row r="83" spans="2:6" ht="34.5" customHeight="1">
      <c r="B83" s="752" t="s">
        <v>457</v>
      </c>
      <c r="C83" s="752"/>
      <c r="D83" s="752"/>
      <c r="E83" s="752"/>
      <c r="F83" s="752"/>
    </row>
    <row r="84" spans="2:6" ht="24.95" customHeight="1">
      <c r="B84" s="753" t="s">
        <v>458</v>
      </c>
      <c r="C84" s="752"/>
      <c r="D84" s="752"/>
      <c r="E84" s="752"/>
      <c r="F84" s="752"/>
    </row>
    <row r="85" spans="2:6" ht="24.95" customHeight="1">
      <c r="B85" s="735" t="s">
        <v>459</v>
      </c>
      <c r="C85" s="735"/>
      <c r="D85" s="735"/>
      <c r="E85" s="735"/>
      <c r="F85" s="735"/>
    </row>
    <row r="86" spans="2:6" ht="24.95" customHeight="1">
      <c r="B86" s="735" t="s">
        <v>460</v>
      </c>
      <c r="C86" s="735"/>
      <c r="D86" s="735"/>
      <c r="E86" s="735"/>
      <c r="F86" s="735"/>
    </row>
  </sheetData>
  <mergeCells count="17">
    <mergeCell ref="B82:F82"/>
    <mergeCell ref="B83:F83"/>
    <mergeCell ref="B84:F84"/>
    <mergeCell ref="B85:F85"/>
    <mergeCell ref="B86:F86"/>
    <mergeCell ref="B81:F81"/>
    <mergeCell ref="B1:F1"/>
    <mergeCell ref="E2:F2"/>
    <mergeCell ref="A3:A4"/>
    <mergeCell ref="B3:B4"/>
    <mergeCell ref="C3:E3"/>
    <mergeCell ref="A5:A38"/>
    <mergeCell ref="A39:A55"/>
    <mergeCell ref="F48:F50"/>
    <mergeCell ref="A56:A69"/>
    <mergeCell ref="A70:A78"/>
    <mergeCell ref="A79:A80"/>
  </mergeCells>
  <printOptions horizontalCentered="1"/>
  <pageMargins left="0.31496062992125984" right="0.51181102362204722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N21"/>
  <sheetViews>
    <sheetView view="pageBreakPreview" zoomScale="60" zoomScaleNormal="60" workbookViewId="0">
      <selection activeCell="A52" sqref="A52"/>
    </sheetView>
  </sheetViews>
  <sheetFormatPr defaultRowHeight="15.75"/>
  <cols>
    <col min="1" max="1" width="14.42578125" style="4" customWidth="1"/>
    <col min="2" max="3" width="15.28515625" style="4" customWidth="1"/>
    <col min="4" max="4" width="14.7109375" style="4" customWidth="1"/>
    <col min="5" max="7" width="14.7109375" style="15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4" ht="32.25" customHeight="1">
      <c r="A1" s="754" t="s">
        <v>372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</row>
    <row r="2" spans="1:14" ht="6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6"/>
    </row>
    <row r="3" spans="1:14" ht="40.5" customHeight="1" thickBot="1">
      <c r="A3" s="16"/>
      <c r="B3" s="755" t="s">
        <v>149</v>
      </c>
      <c r="C3" s="757" t="s">
        <v>366</v>
      </c>
      <c r="D3" s="758"/>
      <c r="E3" s="757" t="s">
        <v>373</v>
      </c>
      <c r="F3" s="758"/>
      <c r="G3" s="757" t="s">
        <v>367</v>
      </c>
      <c r="H3" s="758"/>
      <c r="I3" s="757" t="s">
        <v>368</v>
      </c>
      <c r="J3" s="758"/>
      <c r="K3" s="757" t="s">
        <v>369</v>
      </c>
      <c r="L3" s="758"/>
      <c r="M3" s="757" t="s">
        <v>370</v>
      </c>
      <c r="N3" s="758"/>
    </row>
    <row r="4" spans="1:14" ht="23.25" customHeight="1" thickBot="1">
      <c r="A4" s="16"/>
      <c r="B4" s="756"/>
      <c r="C4" s="146">
        <v>2011</v>
      </c>
      <c r="D4" s="147">
        <v>2012</v>
      </c>
      <c r="E4" s="148">
        <v>2011</v>
      </c>
      <c r="F4" s="149">
        <v>2012</v>
      </c>
      <c r="G4" s="174">
        <v>2011</v>
      </c>
      <c r="H4" s="174">
        <v>2012</v>
      </c>
      <c r="I4" s="150">
        <v>2011</v>
      </c>
      <c r="J4" s="175">
        <v>2012</v>
      </c>
      <c r="K4" s="150">
        <v>2011</v>
      </c>
      <c r="L4" s="175">
        <v>2012</v>
      </c>
      <c r="M4" s="175">
        <v>2011</v>
      </c>
      <c r="N4" s="175">
        <v>2012</v>
      </c>
    </row>
    <row r="5" spans="1:14" s="43" customFormat="1" ht="45" customHeight="1">
      <c r="A5" s="128"/>
      <c r="B5" s="164" t="s">
        <v>11</v>
      </c>
      <c r="C5" s="151">
        <v>9554.92</v>
      </c>
      <c r="D5" s="151">
        <v>8043</v>
      </c>
      <c r="E5" s="151">
        <v>25642.38</v>
      </c>
      <c r="F5" s="152">
        <v>19818.21</v>
      </c>
      <c r="G5" s="151">
        <v>1786.95</v>
      </c>
      <c r="H5" s="151">
        <v>1506.24</v>
      </c>
      <c r="I5" s="151">
        <v>793.35</v>
      </c>
      <c r="J5" s="152">
        <v>659.14</v>
      </c>
      <c r="K5" s="151">
        <v>1356.4</v>
      </c>
      <c r="L5" s="151">
        <v>1656.12</v>
      </c>
      <c r="M5" s="153">
        <v>28.4</v>
      </c>
      <c r="N5" s="153">
        <v>30.77</v>
      </c>
    </row>
    <row r="6" spans="1:14" s="43" customFormat="1" ht="39" customHeight="1">
      <c r="A6" s="128"/>
      <c r="B6" s="165" t="s">
        <v>12</v>
      </c>
      <c r="C6" s="154">
        <v>9867.18</v>
      </c>
      <c r="D6" s="154">
        <v>8222.0300000000007</v>
      </c>
      <c r="E6" s="154">
        <v>28249.5</v>
      </c>
      <c r="F6" s="155">
        <v>20461.55</v>
      </c>
      <c r="G6" s="154">
        <v>1825.9</v>
      </c>
      <c r="H6" s="154">
        <v>1657.86</v>
      </c>
      <c r="I6" s="154">
        <v>821.35</v>
      </c>
      <c r="J6" s="155">
        <v>703.05</v>
      </c>
      <c r="K6" s="154">
        <v>1372.73</v>
      </c>
      <c r="L6" s="154">
        <v>1742.62</v>
      </c>
      <c r="M6" s="156">
        <v>30.78</v>
      </c>
      <c r="N6" s="156">
        <v>34.14</v>
      </c>
    </row>
    <row r="7" spans="1:14" s="43" customFormat="1" ht="39.75" customHeight="1">
      <c r="A7" s="128"/>
      <c r="B7" s="165" t="s">
        <v>13</v>
      </c>
      <c r="C7" s="154">
        <v>9530.11</v>
      </c>
      <c r="D7" s="154"/>
      <c r="E7" s="154">
        <v>26807.39</v>
      </c>
      <c r="F7" s="155"/>
      <c r="G7" s="154">
        <v>1770.17</v>
      </c>
      <c r="H7" s="154"/>
      <c r="I7" s="154">
        <v>762</v>
      </c>
      <c r="J7" s="155"/>
      <c r="K7" s="154">
        <v>1424.01</v>
      </c>
      <c r="L7" s="154"/>
      <c r="M7" s="156">
        <v>35.81</v>
      </c>
      <c r="N7" s="156"/>
    </row>
    <row r="8" spans="1:14" s="43" customFormat="1" ht="43.5" customHeight="1">
      <c r="A8" s="128"/>
      <c r="B8" s="165" t="s">
        <v>14</v>
      </c>
      <c r="C8" s="154">
        <v>9482.91</v>
      </c>
      <c r="D8" s="154"/>
      <c r="E8" s="154">
        <v>26325.14</v>
      </c>
      <c r="F8" s="155"/>
      <c r="G8" s="154">
        <v>1794</v>
      </c>
      <c r="H8" s="154"/>
      <c r="I8" s="154">
        <v>771.31</v>
      </c>
      <c r="J8" s="155"/>
      <c r="K8" s="154">
        <v>1473.81</v>
      </c>
      <c r="L8" s="154"/>
      <c r="M8" s="156">
        <v>41.97</v>
      </c>
      <c r="N8" s="156"/>
    </row>
    <row r="9" spans="1:14" s="43" customFormat="1" ht="41.25" customHeight="1">
      <c r="B9" s="165" t="s">
        <v>15</v>
      </c>
      <c r="C9" s="154">
        <v>8926.49</v>
      </c>
      <c r="D9" s="154"/>
      <c r="E9" s="154">
        <v>24206.5</v>
      </c>
      <c r="F9" s="155"/>
      <c r="G9" s="154">
        <v>1784.15</v>
      </c>
      <c r="H9" s="154"/>
      <c r="I9" s="154">
        <v>736.15</v>
      </c>
      <c r="J9" s="155"/>
      <c r="K9" s="154">
        <v>1510.44</v>
      </c>
      <c r="L9" s="154"/>
      <c r="M9" s="156">
        <v>36.75</v>
      </c>
      <c r="N9" s="156"/>
    </row>
    <row r="10" spans="1:14" s="43" customFormat="1" ht="41.25" customHeight="1">
      <c r="B10" s="165" t="s">
        <v>16</v>
      </c>
      <c r="C10" s="154">
        <v>9045.1200000000008</v>
      </c>
      <c r="D10" s="154"/>
      <c r="E10" s="154">
        <v>22349.21</v>
      </c>
      <c r="F10" s="155"/>
      <c r="G10" s="154">
        <v>1768.5</v>
      </c>
      <c r="H10" s="154"/>
      <c r="I10" s="154">
        <v>770.57</v>
      </c>
      <c r="J10" s="155"/>
      <c r="K10" s="154">
        <v>1528.66</v>
      </c>
      <c r="L10" s="154"/>
      <c r="M10" s="156">
        <v>35.799999999999997</v>
      </c>
      <c r="N10" s="156"/>
    </row>
    <row r="11" spans="1:14" s="43" customFormat="1" ht="47.25" customHeight="1">
      <c r="B11" s="166" t="s">
        <v>146</v>
      </c>
      <c r="C11" s="157">
        <v>9618.7999999999993</v>
      </c>
      <c r="D11" s="154"/>
      <c r="E11" s="157">
        <v>23726.31</v>
      </c>
      <c r="F11" s="155"/>
      <c r="G11" s="157">
        <v>1759.76</v>
      </c>
      <c r="H11" s="154"/>
      <c r="I11" s="157">
        <v>788.74</v>
      </c>
      <c r="J11" s="155"/>
      <c r="K11" s="157">
        <v>1572.81</v>
      </c>
      <c r="L11" s="154"/>
      <c r="M11" s="158">
        <v>37.92</v>
      </c>
      <c r="N11" s="156"/>
    </row>
    <row r="12" spans="1:14" s="43" customFormat="1" ht="43.5" customHeight="1">
      <c r="B12" s="166" t="s">
        <v>157</v>
      </c>
      <c r="C12" s="157">
        <v>9040.82</v>
      </c>
      <c r="D12" s="154"/>
      <c r="E12" s="157">
        <v>22079.55</v>
      </c>
      <c r="F12" s="155"/>
      <c r="G12" s="157">
        <v>1804.36</v>
      </c>
      <c r="H12" s="154"/>
      <c r="I12" s="157">
        <v>763.7</v>
      </c>
      <c r="J12" s="155"/>
      <c r="K12" s="157">
        <v>1755.81</v>
      </c>
      <c r="L12" s="154"/>
      <c r="M12" s="158">
        <v>40.299999999999997</v>
      </c>
      <c r="N12" s="156"/>
    </row>
    <row r="13" spans="1:14" s="43" customFormat="1" ht="42.75" customHeight="1">
      <c r="B13" s="166" t="s">
        <v>164</v>
      </c>
      <c r="C13" s="157">
        <v>8314.33</v>
      </c>
      <c r="D13" s="157"/>
      <c r="E13" s="157">
        <v>20388.3</v>
      </c>
      <c r="F13" s="159"/>
      <c r="G13" s="157">
        <v>1743.44</v>
      </c>
      <c r="H13" s="157"/>
      <c r="I13" s="157">
        <v>708.17</v>
      </c>
      <c r="J13" s="159"/>
      <c r="K13" s="157">
        <v>1769.76</v>
      </c>
      <c r="L13" s="157"/>
      <c r="M13" s="158">
        <v>37.93</v>
      </c>
      <c r="N13" s="158"/>
    </row>
    <row r="14" spans="1:14" s="43" customFormat="1" ht="51.75" customHeight="1">
      <c r="B14" s="165" t="s">
        <v>165</v>
      </c>
      <c r="C14" s="154">
        <v>7347.1049999999996</v>
      </c>
      <c r="D14" s="154"/>
      <c r="E14" s="154">
        <v>18882.859285714287</v>
      </c>
      <c r="F14" s="154"/>
      <c r="G14" s="154">
        <v>1535.1904761904761</v>
      </c>
      <c r="H14" s="154"/>
      <c r="I14" s="154">
        <v>616.21904761904761</v>
      </c>
      <c r="J14" s="154"/>
      <c r="K14" s="154">
        <v>1665.2142857142858</v>
      </c>
      <c r="L14" s="154"/>
      <c r="M14" s="156">
        <v>31.974761904761902</v>
      </c>
      <c r="N14" s="154"/>
    </row>
    <row r="15" spans="1:14" s="43" customFormat="1" ht="45" customHeight="1">
      <c r="B15" s="165" t="s">
        <v>170</v>
      </c>
      <c r="C15" s="154">
        <v>7551.3613636363634</v>
      </c>
      <c r="D15" s="160"/>
      <c r="E15" s="154">
        <v>17879.439999999999</v>
      </c>
      <c r="F15" s="161"/>
      <c r="G15" s="154">
        <v>1594.93</v>
      </c>
      <c r="H15" s="160"/>
      <c r="I15" s="154">
        <v>628.23</v>
      </c>
      <c r="J15" s="161"/>
      <c r="K15" s="154">
        <v>1738.98</v>
      </c>
      <c r="L15" s="160"/>
      <c r="M15" s="156">
        <v>33.08</v>
      </c>
      <c r="N15" s="162"/>
    </row>
    <row r="16" spans="1:14" s="43" customFormat="1" ht="51.75" customHeight="1" thickBot="1">
      <c r="B16" s="165" t="s">
        <v>171</v>
      </c>
      <c r="C16" s="154">
        <v>7567.2</v>
      </c>
      <c r="D16" s="154"/>
      <c r="E16" s="163">
        <v>18148.900000000001</v>
      </c>
      <c r="F16" s="155"/>
      <c r="G16" s="154">
        <v>1462.2</v>
      </c>
      <c r="H16" s="154"/>
      <c r="I16" s="163">
        <v>643.20000000000005</v>
      </c>
      <c r="J16" s="155"/>
      <c r="K16" s="154">
        <v>1646.2</v>
      </c>
      <c r="L16" s="154"/>
      <c r="M16" s="156">
        <v>30.4</v>
      </c>
      <c r="N16" s="156"/>
    </row>
    <row r="17" spans="2:14" s="43" customFormat="1" ht="49.5" customHeight="1" thickBot="1">
      <c r="B17" s="176" t="s">
        <v>371</v>
      </c>
      <c r="C17" s="168">
        <f t="shared" ref="C17" si="0">AVERAGE(C5:C16)</f>
        <v>8820.5288636363639</v>
      </c>
      <c r="D17" s="168">
        <f>AVERAGE(D5:D16)</f>
        <v>8132.5150000000003</v>
      </c>
      <c r="E17" s="168">
        <f t="shared" ref="E17:L17" si="1">AVERAGE(E5:E16)</f>
        <v>22890.456607142856</v>
      </c>
      <c r="F17" s="168">
        <f t="shared" si="1"/>
        <v>20139.879999999997</v>
      </c>
      <c r="G17" s="168">
        <f t="shared" ref="G17:H17" si="2">AVERAGE(G5:G16)</f>
        <v>1719.1292063492065</v>
      </c>
      <c r="H17" s="168">
        <f t="shared" si="2"/>
        <v>1582.05</v>
      </c>
      <c r="I17" s="168">
        <f t="shared" ref="I17" si="3">AVERAGE(I5:I16)</f>
        <v>733.5824206349206</v>
      </c>
      <c r="J17" s="168">
        <f t="shared" si="1"/>
        <v>681.09500000000003</v>
      </c>
      <c r="K17" s="168">
        <f t="shared" ref="K17" si="4">AVERAGE(K5:K16)</f>
        <v>1567.9020238095238</v>
      </c>
      <c r="L17" s="168">
        <f t="shared" si="1"/>
        <v>1699.37</v>
      </c>
      <c r="M17" s="169">
        <f t="shared" ref="M17" si="5">AVERAGE(M5:M16)</f>
        <v>35.092896825396828</v>
      </c>
      <c r="N17" s="169">
        <f>AVERAGE(N5:N16)</f>
        <v>32.454999999999998</v>
      </c>
    </row>
    <row r="21" spans="2:14">
      <c r="F21" s="167"/>
    </row>
  </sheetData>
  <mergeCells count="8">
    <mergeCell ref="A1:N1"/>
    <mergeCell ref="B3:B4"/>
    <mergeCell ref="C3:D3"/>
    <mergeCell ref="E3:F3"/>
    <mergeCell ref="G3:H3"/>
    <mergeCell ref="I3:J3"/>
    <mergeCell ref="K3:L3"/>
    <mergeCell ref="M3:N3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38" fitToHeight="2" orientation="portrait" r:id="rId1"/>
  <headerFooter alignWithMargins="0">
    <oddFooter xml:space="preserve">&amp;C14
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80" zoomScaleNormal="80" workbookViewId="0">
      <selection activeCell="S19" sqref="S19"/>
    </sheetView>
  </sheetViews>
  <sheetFormatPr defaultRowHeight="15.75"/>
  <cols>
    <col min="1" max="4" width="9.140625" style="4"/>
    <col min="5" max="7" width="9.140625" style="15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45"/>
      <c r="C2" s="14"/>
      <c r="D2" s="14"/>
      <c r="E2" s="14"/>
      <c r="F2" s="14"/>
      <c r="G2" s="14"/>
      <c r="H2" s="14"/>
      <c r="I2" s="14"/>
      <c r="J2" s="14"/>
    </row>
    <row r="3" spans="2:10" ht="15">
      <c r="B3" s="316"/>
      <c r="C3" s="316"/>
      <c r="D3" s="316"/>
      <c r="E3" s="316"/>
      <c r="F3" s="316"/>
      <c r="G3" s="316"/>
      <c r="H3" s="316"/>
      <c r="I3" s="22"/>
      <c r="J3" s="22"/>
    </row>
    <row r="4" spans="2:10" ht="14.25" customHeight="1">
      <c r="B4" s="317"/>
      <c r="C4" s="20"/>
      <c r="D4" s="20"/>
      <c r="E4" s="20"/>
      <c r="F4" s="20"/>
      <c r="G4" s="20"/>
      <c r="H4" s="20"/>
      <c r="I4" s="22"/>
      <c r="J4" s="22"/>
    </row>
    <row r="5" spans="2:10" ht="14.25">
      <c r="B5" s="317"/>
      <c r="C5" s="21"/>
      <c r="D5" s="21"/>
      <c r="E5" s="21"/>
      <c r="F5" s="21"/>
      <c r="G5" s="21"/>
      <c r="H5" s="21"/>
      <c r="I5" s="21"/>
      <c r="J5" s="21"/>
    </row>
    <row r="6" spans="2:10" ht="14.25">
      <c r="B6" s="317"/>
      <c r="C6" s="21"/>
      <c r="D6" s="21"/>
      <c r="E6" s="21"/>
      <c r="F6" s="21"/>
      <c r="G6" s="21"/>
      <c r="H6" s="21"/>
      <c r="I6" s="21"/>
      <c r="J6" s="21"/>
    </row>
    <row r="7" spans="2:10" ht="14.25">
      <c r="B7" s="317"/>
      <c r="C7" s="21"/>
      <c r="D7" s="21"/>
      <c r="E7" s="21"/>
      <c r="F7" s="21"/>
      <c r="G7" s="21"/>
      <c r="H7" s="21"/>
      <c r="I7" s="21"/>
      <c r="J7" s="21"/>
    </row>
    <row r="8" spans="2:10" ht="14.25">
      <c r="B8" s="317"/>
      <c r="C8" s="21"/>
      <c r="D8" s="21"/>
      <c r="E8" s="21"/>
      <c r="F8" s="21"/>
      <c r="G8" s="21"/>
      <c r="H8" s="21"/>
      <c r="I8" s="21"/>
      <c r="J8" s="21"/>
    </row>
    <row r="9" spans="2:10" ht="14.25">
      <c r="B9" s="317"/>
      <c r="C9" s="21"/>
      <c r="D9" s="21"/>
      <c r="E9" s="21"/>
      <c r="F9" s="21"/>
      <c r="G9" s="21"/>
      <c r="H9" s="21"/>
      <c r="I9" s="21"/>
      <c r="J9" s="21"/>
    </row>
    <row r="10" spans="2:10" ht="14.25">
      <c r="B10" s="317"/>
      <c r="C10" s="20"/>
      <c r="D10" s="20"/>
      <c r="E10" s="20"/>
      <c r="F10" s="20"/>
      <c r="G10" s="20"/>
      <c r="H10" s="21"/>
      <c r="I10" s="20"/>
      <c r="J10" s="20"/>
    </row>
    <row r="11" spans="2:10" ht="12.75">
      <c r="B11" s="318"/>
      <c r="C11" s="14"/>
      <c r="D11" s="14"/>
      <c r="E11" s="14"/>
      <c r="F11" s="14"/>
      <c r="G11" s="14"/>
      <c r="H11" s="14"/>
      <c r="I11" s="14"/>
      <c r="J11" s="14"/>
    </row>
    <row r="12" spans="2:10" ht="12.75">
      <c r="B12" s="319"/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320"/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12.75">
      <c r="B15" s="320"/>
      <c r="C15" s="14"/>
      <c r="D15" s="14"/>
      <c r="E15" s="14"/>
      <c r="F15" s="14"/>
      <c r="G15" s="14"/>
      <c r="H15" s="14"/>
      <c r="I15" s="14"/>
      <c r="J15" s="14"/>
    </row>
    <row r="16" spans="2:10" ht="12.75">
      <c r="B16" s="320"/>
      <c r="C16" s="14"/>
      <c r="D16" s="14"/>
      <c r="E16" s="14"/>
      <c r="F16" s="14"/>
      <c r="G16" s="14"/>
      <c r="H16" s="14"/>
      <c r="I16" s="14"/>
      <c r="J16" s="14"/>
    </row>
    <row r="17" spans="2:10" ht="12.75">
      <c r="B17" s="16"/>
      <c r="C17" s="14"/>
      <c r="D17" s="14"/>
      <c r="E17" s="14"/>
      <c r="F17" s="14"/>
      <c r="G17" s="14"/>
      <c r="H17" s="14"/>
      <c r="I17" s="14"/>
      <c r="J17" s="14"/>
    </row>
    <row r="18" spans="2:10" ht="12.75">
      <c r="B18" s="16"/>
      <c r="C18" s="14"/>
      <c r="D18" s="14"/>
      <c r="E18" s="14"/>
      <c r="F18" s="14"/>
      <c r="G18" s="14"/>
      <c r="H18" s="14"/>
      <c r="I18" s="14"/>
      <c r="J18" s="14"/>
    </row>
    <row r="19" spans="2:10" ht="12.75">
      <c r="B19" s="321"/>
      <c r="C19" s="13"/>
      <c r="D19" s="13"/>
      <c r="E19" s="13"/>
      <c r="F19" s="13"/>
      <c r="G19" s="13"/>
      <c r="H19" s="13"/>
      <c r="I19" s="13"/>
      <c r="J19" s="13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workbookViewId="0">
      <selection activeCell="H69" sqref="H69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7" customWidth="1"/>
    <col min="5" max="5" width="15" style="7" customWidth="1"/>
    <col min="6" max="6" width="22.5703125" style="7" customWidth="1"/>
    <col min="7" max="7" width="12.5703125" style="2" customWidth="1"/>
    <col min="8" max="16384" width="9.140625" style="2"/>
  </cols>
  <sheetData>
    <row r="1" spans="1:6" ht="22.5">
      <c r="A1" s="708" t="s">
        <v>144</v>
      </c>
      <c r="B1" s="708"/>
      <c r="C1" s="708"/>
      <c r="D1" s="708"/>
      <c r="E1" s="708"/>
      <c r="F1" s="708"/>
    </row>
    <row r="2" spans="1:6" ht="23.25" thickBot="1">
      <c r="A2" s="537"/>
      <c r="B2" s="537"/>
      <c r="C2" s="537"/>
      <c r="D2" s="537"/>
      <c r="E2" s="537"/>
      <c r="F2" s="537"/>
    </row>
    <row r="3" spans="1:6" ht="19.5" thickBot="1">
      <c r="A3" s="665" t="s">
        <v>76</v>
      </c>
      <c r="B3" s="709" t="s">
        <v>47</v>
      </c>
      <c r="C3" s="669" t="s">
        <v>58</v>
      </c>
      <c r="D3" s="670"/>
      <c r="E3" s="760"/>
      <c r="F3" s="88" t="s">
        <v>59</v>
      </c>
    </row>
    <row r="4" spans="1:6" ht="28.5" customHeight="1" thickBot="1">
      <c r="A4" s="710"/>
      <c r="B4" s="759"/>
      <c r="C4" s="89" t="s">
        <v>471</v>
      </c>
      <c r="D4" s="90" t="s">
        <v>472</v>
      </c>
      <c r="E4" s="71" t="s">
        <v>66</v>
      </c>
      <c r="F4" s="541" t="s">
        <v>472</v>
      </c>
    </row>
    <row r="5" spans="1:6" ht="23.25" customHeight="1">
      <c r="A5" s="91" t="s">
        <v>44</v>
      </c>
      <c r="B5" s="92"/>
      <c r="C5" s="538"/>
      <c r="D5" s="538"/>
      <c r="E5" s="538"/>
      <c r="F5" s="538"/>
    </row>
    <row r="6" spans="1:6" ht="21.75" customHeight="1">
      <c r="A6" s="78" t="s">
        <v>80</v>
      </c>
      <c r="B6" s="10" t="s">
        <v>52</v>
      </c>
      <c r="C6" s="538">
        <v>30.7</v>
      </c>
      <c r="D6" s="538">
        <v>31.2</v>
      </c>
      <c r="E6" s="538">
        <f t="shared" ref="E6:E34" si="0">D6/C6*100</f>
        <v>101.62866449511401</v>
      </c>
      <c r="F6" s="538">
        <v>29.3</v>
      </c>
    </row>
    <row r="7" spans="1:6" ht="21.75" customHeight="1">
      <c r="A7" s="78" t="s">
        <v>81</v>
      </c>
      <c r="B7" s="10" t="s">
        <v>52</v>
      </c>
      <c r="C7" s="538">
        <v>59.6</v>
      </c>
      <c r="D7" s="538">
        <v>62.5</v>
      </c>
      <c r="E7" s="538">
        <f t="shared" si="0"/>
        <v>104.86577181208054</v>
      </c>
      <c r="F7" s="538">
        <v>58.7</v>
      </c>
    </row>
    <row r="8" spans="1:6" ht="21.75" customHeight="1">
      <c r="A8" s="78" t="s">
        <v>82</v>
      </c>
      <c r="B8" s="10" t="s">
        <v>52</v>
      </c>
      <c r="C8" s="538">
        <v>56</v>
      </c>
      <c r="D8" s="538">
        <v>58.1</v>
      </c>
      <c r="E8" s="538">
        <f t="shared" si="0"/>
        <v>103.75000000000001</v>
      </c>
      <c r="F8" s="538">
        <v>60.9</v>
      </c>
    </row>
    <row r="9" spans="1:6" ht="21.75" customHeight="1">
      <c r="A9" s="78" t="s">
        <v>83</v>
      </c>
      <c r="B9" s="10" t="s">
        <v>52</v>
      </c>
      <c r="C9" s="538">
        <v>80.400000000000006</v>
      </c>
      <c r="D9" s="538">
        <v>85.8</v>
      </c>
      <c r="E9" s="538">
        <f t="shared" si="0"/>
        <v>106.71641791044775</v>
      </c>
      <c r="F9" s="538">
        <v>72.599999999999994</v>
      </c>
    </row>
    <row r="10" spans="1:6" ht="21.75" customHeight="1">
      <c r="A10" s="78" t="s">
        <v>84</v>
      </c>
      <c r="B10" s="10" t="s">
        <v>52</v>
      </c>
      <c r="C10" s="538">
        <v>70</v>
      </c>
      <c r="D10" s="538">
        <v>69.400000000000006</v>
      </c>
      <c r="E10" s="538">
        <f t="shared" si="0"/>
        <v>99.142857142857153</v>
      </c>
      <c r="F10" s="538">
        <v>58.4</v>
      </c>
    </row>
    <row r="11" spans="1:6" ht="21.75" customHeight="1">
      <c r="A11" s="78" t="s">
        <v>85</v>
      </c>
      <c r="B11" s="10" t="s">
        <v>52</v>
      </c>
      <c r="C11" s="538">
        <v>125.2</v>
      </c>
      <c r="D11" s="538">
        <v>107</v>
      </c>
      <c r="E11" s="538">
        <f t="shared" si="0"/>
        <v>85.463258785942486</v>
      </c>
      <c r="F11" s="538">
        <v>83.6</v>
      </c>
    </row>
    <row r="12" spans="1:6" ht="21.75" customHeight="1">
      <c r="A12" s="78" t="s">
        <v>86</v>
      </c>
      <c r="B12" s="10" t="s">
        <v>52</v>
      </c>
      <c r="C12" s="538">
        <v>47.5</v>
      </c>
      <c r="D12" s="538">
        <v>31.3</v>
      </c>
      <c r="E12" s="538">
        <f t="shared" si="0"/>
        <v>65.89473684210526</v>
      </c>
      <c r="F12" s="538">
        <v>27.6</v>
      </c>
    </row>
    <row r="13" spans="1:6" ht="21.75" customHeight="1">
      <c r="A13" s="78" t="s">
        <v>87</v>
      </c>
      <c r="B13" s="10" t="s">
        <v>52</v>
      </c>
      <c r="C13" s="538">
        <v>58</v>
      </c>
      <c r="D13" s="538">
        <v>26.9</v>
      </c>
      <c r="E13" s="538">
        <f t="shared" si="0"/>
        <v>46.379310344827587</v>
      </c>
      <c r="F13" s="538">
        <v>25.8</v>
      </c>
    </row>
    <row r="14" spans="1:6" ht="21.75" customHeight="1">
      <c r="A14" s="78" t="s">
        <v>88</v>
      </c>
      <c r="B14" s="10" t="s">
        <v>52</v>
      </c>
      <c r="C14" s="538">
        <v>51.1</v>
      </c>
      <c r="D14" s="538">
        <v>36.6</v>
      </c>
      <c r="E14" s="538">
        <f>D14/C14*100</f>
        <v>71.624266144814086</v>
      </c>
      <c r="F14" s="538">
        <v>36.799999999999997</v>
      </c>
    </row>
    <row r="15" spans="1:6" ht="21.75" customHeight="1">
      <c r="A15" s="78" t="s">
        <v>89</v>
      </c>
      <c r="B15" s="10" t="s">
        <v>52</v>
      </c>
      <c r="C15" s="538">
        <v>282.7</v>
      </c>
      <c r="D15" s="538">
        <v>332.7</v>
      </c>
      <c r="E15" s="538">
        <f t="shared" si="0"/>
        <v>117.68659356207993</v>
      </c>
      <c r="F15" s="538">
        <v>347.7</v>
      </c>
    </row>
    <row r="16" spans="1:6" ht="21.75" customHeight="1">
      <c r="A16" s="78" t="s">
        <v>90</v>
      </c>
      <c r="B16" s="10" t="s">
        <v>52</v>
      </c>
      <c r="C16" s="538">
        <v>227.6</v>
      </c>
      <c r="D16" s="538">
        <v>265.7</v>
      </c>
      <c r="E16" s="538">
        <f t="shared" si="0"/>
        <v>116.73989455184535</v>
      </c>
      <c r="F16" s="538">
        <v>282.60000000000002</v>
      </c>
    </row>
    <row r="17" spans="1:6" ht="21.75" customHeight="1">
      <c r="A17" s="78" t="s">
        <v>91</v>
      </c>
      <c r="B17" s="10" t="s">
        <v>52</v>
      </c>
      <c r="C17" s="538">
        <v>113.3</v>
      </c>
      <c r="D17" s="538">
        <v>117.4</v>
      </c>
      <c r="E17" s="538">
        <f t="shared" si="0"/>
        <v>103.61871138570169</v>
      </c>
      <c r="F17" s="538">
        <v>124.6</v>
      </c>
    </row>
    <row r="18" spans="1:6" ht="21.75" customHeight="1">
      <c r="A18" s="78" t="s">
        <v>92</v>
      </c>
      <c r="B18" s="10" t="s">
        <v>52</v>
      </c>
      <c r="C18" s="538">
        <v>136.4</v>
      </c>
      <c r="D18" s="538">
        <v>129.69999999999999</v>
      </c>
      <c r="E18" s="538">
        <f t="shared" si="0"/>
        <v>95.08797653958942</v>
      </c>
      <c r="F18" s="538">
        <v>140.69999999999999</v>
      </c>
    </row>
    <row r="19" spans="1:6" ht="21.75" customHeight="1">
      <c r="A19" s="78" t="s">
        <v>93</v>
      </c>
      <c r="B19" s="10" t="s">
        <v>52</v>
      </c>
      <c r="C19" s="538">
        <v>97.9</v>
      </c>
      <c r="D19" s="538">
        <v>152.1</v>
      </c>
      <c r="E19" s="538">
        <f t="shared" si="0"/>
        <v>155.36261491317669</v>
      </c>
      <c r="F19" s="538">
        <v>148.5</v>
      </c>
    </row>
    <row r="20" spans="1:6" ht="21.75" customHeight="1">
      <c r="A20" s="78" t="s">
        <v>94</v>
      </c>
      <c r="B20" s="10" t="s">
        <v>52</v>
      </c>
      <c r="C20" s="538">
        <v>114.5</v>
      </c>
      <c r="D20" s="538">
        <v>100.8</v>
      </c>
      <c r="E20" s="538">
        <f t="shared" si="0"/>
        <v>88.034934497816579</v>
      </c>
      <c r="F20" s="538">
        <v>118.4</v>
      </c>
    </row>
    <row r="21" spans="1:6" ht="21.75" customHeight="1">
      <c r="A21" s="78" t="s">
        <v>95</v>
      </c>
      <c r="B21" s="10" t="s">
        <v>52</v>
      </c>
      <c r="C21" s="538">
        <v>289</v>
      </c>
      <c r="D21" s="538">
        <v>319</v>
      </c>
      <c r="E21" s="538">
        <f t="shared" si="0"/>
        <v>110.38062283737024</v>
      </c>
      <c r="F21" s="538">
        <v>312.3</v>
      </c>
    </row>
    <row r="22" spans="1:6" ht="21.75" customHeight="1">
      <c r="A22" s="78" t="s">
        <v>96</v>
      </c>
      <c r="B22" s="10" t="s">
        <v>52</v>
      </c>
      <c r="C22" s="538">
        <v>237.6</v>
      </c>
      <c r="D22" s="538">
        <v>265</v>
      </c>
      <c r="E22" s="538">
        <f t="shared" si="0"/>
        <v>111.53198653198653</v>
      </c>
      <c r="F22" s="538">
        <v>293</v>
      </c>
    </row>
    <row r="23" spans="1:6" ht="21.75" customHeight="1">
      <c r="A23" s="78" t="s">
        <v>97</v>
      </c>
      <c r="B23" s="10" t="s">
        <v>52</v>
      </c>
      <c r="C23" s="538">
        <v>206.6</v>
      </c>
      <c r="D23" s="538">
        <v>202.4</v>
      </c>
      <c r="E23" s="538">
        <f t="shared" si="0"/>
        <v>97.967086156824791</v>
      </c>
      <c r="F23" s="538">
        <v>205.3</v>
      </c>
    </row>
    <row r="24" spans="1:6" ht="21.75" customHeight="1">
      <c r="A24" s="78" t="s">
        <v>98</v>
      </c>
      <c r="B24" s="10" t="s">
        <v>52</v>
      </c>
      <c r="C24" s="538">
        <v>249.8</v>
      </c>
      <c r="D24" s="538">
        <v>264.89999999999998</v>
      </c>
      <c r="E24" s="538">
        <f t="shared" si="0"/>
        <v>106.04483586869493</v>
      </c>
      <c r="F24" s="538">
        <v>276.10000000000002</v>
      </c>
    </row>
    <row r="25" spans="1:6" ht="21.75" customHeight="1">
      <c r="A25" s="78" t="s">
        <v>99</v>
      </c>
      <c r="B25" s="10" t="s">
        <v>52</v>
      </c>
      <c r="C25" s="538">
        <v>129.4</v>
      </c>
      <c r="D25" s="538">
        <v>128.30000000000001</v>
      </c>
      <c r="E25" s="538">
        <f t="shared" si="0"/>
        <v>99.149922720247304</v>
      </c>
      <c r="F25" s="538">
        <v>128.4</v>
      </c>
    </row>
    <row r="26" spans="1:6" ht="21.75" customHeight="1">
      <c r="A26" s="78" t="s">
        <v>100</v>
      </c>
      <c r="B26" s="10" t="s">
        <v>55</v>
      </c>
      <c r="C26" s="538">
        <v>51</v>
      </c>
      <c r="D26" s="538">
        <v>60.8</v>
      </c>
      <c r="E26" s="538">
        <f t="shared" si="0"/>
        <v>119.21568627450981</v>
      </c>
      <c r="F26" s="538">
        <v>58.1</v>
      </c>
    </row>
    <row r="27" spans="1:6" ht="21.75" customHeight="1">
      <c r="A27" s="78" t="s">
        <v>174</v>
      </c>
      <c r="B27" s="10" t="s">
        <v>53</v>
      </c>
      <c r="C27" s="538">
        <v>45.5</v>
      </c>
      <c r="D27" s="538">
        <v>51.6</v>
      </c>
      <c r="E27" s="538">
        <f t="shared" si="0"/>
        <v>113.4065934065934</v>
      </c>
      <c r="F27" s="538">
        <v>48.6</v>
      </c>
    </row>
    <row r="28" spans="1:6" ht="21.75" customHeight="1">
      <c r="A28" s="78" t="s">
        <v>101</v>
      </c>
      <c r="B28" s="10" t="s">
        <v>53</v>
      </c>
      <c r="C28" s="538">
        <v>89</v>
      </c>
      <c r="D28" s="538">
        <v>81.599999999999994</v>
      </c>
      <c r="E28" s="538">
        <f t="shared" si="0"/>
        <v>91.685393258426956</v>
      </c>
      <c r="F28" s="538">
        <v>85.3</v>
      </c>
    </row>
    <row r="29" spans="1:6" ht="21.75" customHeight="1">
      <c r="A29" s="78" t="s">
        <v>102</v>
      </c>
      <c r="B29" s="10" t="s">
        <v>54</v>
      </c>
      <c r="C29" s="538">
        <v>234.7</v>
      </c>
      <c r="D29" s="538">
        <v>262.5</v>
      </c>
      <c r="E29" s="538">
        <f t="shared" si="0"/>
        <v>111.84490839369407</v>
      </c>
      <c r="F29" s="538">
        <v>324.39999999999998</v>
      </c>
    </row>
    <row r="30" spans="1:6" ht="21.75" customHeight="1">
      <c r="A30" s="78" t="s">
        <v>103</v>
      </c>
      <c r="B30" s="10" t="s">
        <v>54</v>
      </c>
      <c r="C30" s="538">
        <v>314.7</v>
      </c>
      <c r="D30" s="538">
        <v>319</v>
      </c>
      <c r="E30" s="538">
        <f t="shared" si="0"/>
        <v>101.36638068001271</v>
      </c>
      <c r="F30" s="538">
        <v>343</v>
      </c>
    </row>
    <row r="31" spans="1:6" ht="21.75" customHeight="1">
      <c r="A31" s="78" t="s">
        <v>104</v>
      </c>
      <c r="B31" s="10" t="s">
        <v>54</v>
      </c>
      <c r="C31" s="538">
        <v>312.60000000000002</v>
      </c>
      <c r="D31" s="538">
        <v>351.7</v>
      </c>
      <c r="E31" s="538">
        <f t="shared" si="0"/>
        <v>112.50799744081891</v>
      </c>
      <c r="F31" s="538">
        <v>311.2</v>
      </c>
    </row>
    <row r="32" spans="1:6" ht="21.75" customHeight="1">
      <c r="A32" s="78" t="s">
        <v>105</v>
      </c>
      <c r="B32" s="10" t="s">
        <v>53</v>
      </c>
      <c r="C32" s="538">
        <v>87.8</v>
      </c>
      <c r="D32" s="538">
        <v>92.9</v>
      </c>
      <c r="E32" s="538">
        <f t="shared" si="0"/>
        <v>105.80865603644646</v>
      </c>
      <c r="F32" s="538">
        <v>85.7</v>
      </c>
    </row>
    <row r="33" spans="1:6" ht="21.75" customHeight="1">
      <c r="A33" s="78" t="s">
        <v>106</v>
      </c>
      <c r="B33" s="10" t="s">
        <v>53</v>
      </c>
      <c r="C33" s="538">
        <v>101.7</v>
      </c>
      <c r="D33" s="538">
        <v>103.4</v>
      </c>
      <c r="E33" s="538">
        <f t="shared" si="0"/>
        <v>101.67158308751229</v>
      </c>
      <c r="F33" s="538">
        <v>87.9</v>
      </c>
    </row>
    <row r="34" spans="1:6" ht="21.75" customHeight="1" thickBot="1">
      <c r="A34" s="79" t="s">
        <v>107</v>
      </c>
      <c r="B34" s="10" t="s">
        <v>53</v>
      </c>
      <c r="C34" s="538">
        <v>316.3</v>
      </c>
      <c r="D34" s="538">
        <v>362.9</v>
      </c>
      <c r="E34" s="538">
        <f t="shared" si="0"/>
        <v>114.73284856149223</v>
      </c>
      <c r="F34" s="538">
        <v>368</v>
      </c>
    </row>
    <row r="35" spans="1:6" ht="27" customHeight="1" thickBot="1">
      <c r="A35" s="93" t="s">
        <v>51</v>
      </c>
      <c r="B35" s="94"/>
      <c r="C35" s="87"/>
      <c r="D35" s="95"/>
      <c r="E35" s="87"/>
      <c r="F35" s="87"/>
    </row>
    <row r="36" spans="1:6" s="18" customFormat="1" ht="21.75" customHeight="1">
      <c r="A36" s="120" t="s">
        <v>108</v>
      </c>
      <c r="B36" s="100" t="s">
        <v>38</v>
      </c>
      <c r="C36" s="538">
        <v>500</v>
      </c>
      <c r="D36" s="538">
        <v>540</v>
      </c>
      <c r="E36" s="538">
        <f t="shared" ref="E36:E56" si="1">D36/C36*100</f>
        <v>108</v>
      </c>
      <c r="F36" s="538">
        <v>320</v>
      </c>
    </row>
    <row r="37" spans="1:6" s="18" customFormat="1" ht="21.75" customHeight="1">
      <c r="A37" s="120" t="s">
        <v>109</v>
      </c>
      <c r="B37" s="100" t="s">
        <v>38</v>
      </c>
      <c r="C37" s="538">
        <v>622.29999999999995</v>
      </c>
      <c r="D37" s="538">
        <v>644.4</v>
      </c>
      <c r="E37" s="538">
        <f t="shared" si="1"/>
        <v>103.55134179656116</v>
      </c>
      <c r="F37" s="538">
        <v>421.4</v>
      </c>
    </row>
    <row r="38" spans="1:6" s="18" customFormat="1" ht="21.75" customHeight="1">
      <c r="A38" s="120" t="s">
        <v>110</v>
      </c>
      <c r="B38" s="100" t="s">
        <v>38</v>
      </c>
      <c r="C38" s="538">
        <v>444.4</v>
      </c>
      <c r="D38" s="538">
        <v>466.7</v>
      </c>
      <c r="E38" s="538">
        <f t="shared" si="1"/>
        <v>105.01800180018002</v>
      </c>
      <c r="F38" s="538">
        <v>391.7</v>
      </c>
    </row>
    <row r="39" spans="1:6" s="18" customFormat="1" ht="16.5">
      <c r="A39" s="120" t="s">
        <v>111</v>
      </c>
      <c r="B39" s="100" t="s">
        <v>38</v>
      </c>
      <c r="C39" s="538">
        <v>2150</v>
      </c>
      <c r="D39" s="538">
        <v>2500</v>
      </c>
      <c r="E39" s="538">
        <f t="shared" si="1"/>
        <v>116.27906976744187</v>
      </c>
      <c r="F39" s="538">
        <v>1200</v>
      </c>
    </row>
    <row r="40" spans="1:6" s="18" customFormat="1" ht="16.5">
      <c r="A40" s="120" t="s">
        <v>112</v>
      </c>
      <c r="B40" s="100" t="s">
        <v>38</v>
      </c>
      <c r="C40" s="538">
        <v>2000</v>
      </c>
      <c r="D40" s="538">
        <v>2250</v>
      </c>
      <c r="E40" s="538">
        <f t="shared" si="1"/>
        <v>112.5</v>
      </c>
      <c r="F40" s="538">
        <v>1500</v>
      </c>
    </row>
    <row r="41" spans="1:6" s="18" customFormat="1" ht="33">
      <c r="A41" s="120" t="s">
        <v>113</v>
      </c>
      <c r="B41" s="100" t="s">
        <v>38</v>
      </c>
      <c r="C41" s="538">
        <v>323.3</v>
      </c>
      <c r="D41" s="538">
        <v>366.7</v>
      </c>
      <c r="E41" s="538">
        <f t="shared" si="1"/>
        <v>113.42406433652954</v>
      </c>
      <c r="F41" s="538">
        <v>240</v>
      </c>
    </row>
    <row r="42" spans="1:6" s="18" customFormat="1" ht="33">
      <c r="A42" s="120" t="s">
        <v>114</v>
      </c>
      <c r="B42" s="100" t="s">
        <v>38</v>
      </c>
      <c r="C42" s="538">
        <v>310</v>
      </c>
      <c r="D42" s="538">
        <v>325</v>
      </c>
      <c r="E42" s="538">
        <f t="shared" si="1"/>
        <v>104.83870967741935</v>
      </c>
      <c r="F42" s="538">
        <v>255</v>
      </c>
    </row>
    <row r="43" spans="1:6" s="18" customFormat="1" ht="16.5">
      <c r="A43" s="120" t="s">
        <v>115</v>
      </c>
      <c r="B43" s="100" t="s">
        <v>38</v>
      </c>
      <c r="C43" s="538">
        <v>800</v>
      </c>
      <c r="D43" s="538">
        <v>850</v>
      </c>
      <c r="E43" s="538">
        <f t="shared" si="1"/>
        <v>106.25</v>
      </c>
      <c r="F43" s="538" t="s">
        <v>57</v>
      </c>
    </row>
    <row r="44" spans="1:6" s="18" customFormat="1" ht="33">
      <c r="A44" s="120" t="s">
        <v>250</v>
      </c>
      <c r="B44" s="100" t="s">
        <v>38</v>
      </c>
      <c r="C44" s="538">
        <v>3266.7</v>
      </c>
      <c r="D44" s="538">
        <v>5233.3999999999996</v>
      </c>
      <c r="E44" s="538">
        <f t="shared" si="1"/>
        <v>160.20448770930909</v>
      </c>
      <c r="F44" s="538">
        <v>1800</v>
      </c>
    </row>
    <row r="45" spans="1:6" s="18" customFormat="1" ht="34.5" customHeight="1">
      <c r="A45" s="120" t="s">
        <v>116</v>
      </c>
      <c r="B45" s="100" t="s">
        <v>38</v>
      </c>
      <c r="C45" s="538">
        <v>900</v>
      </c>
      <c r="D45" s="538" t="s">
        <v>136</v>
      </c>
      <c r="E45" s="538"/>
      <c r="F45" s="538" t="s">
        <v>57</v>
      </c>
    </row>
    <row r="46" spans="1:6" s="18" customFormat="1" ht="33" customHeight="1">
      <c r="A46" s="120" t="s">
        <v>143</v>
      </c>
      <c r="B46" s="100" t="s">
        <v>38</v>
      </c>
      <c r="C46" s="538">
        <v>1872</v>
      </c>
      <c r="D46" s="538">
        <v>3976.5</v>
      </c>
      <c r="E46" s="538">
        <f t="shared" si="1"/>
        <v>212.4198717948718</v>
      </c>
      <c r="F46" s="538">
        <v>3200</v>
      </c>
    </row>
    <row r="47" spans="1:6" s="18" customFormat="1" ht="18" customHeight="1">
      <c r="A47" s="118" t="s">
        <v>117</v>
      </c>
      <c r="B47" s="100" t="s">
        <v>38</v>
      </c>
      <c r="C47" s="538">
        <v>100</v>
      </c>
      <c r="D47" s="538">
        <v>130</v>
      </c>
      <c r="E47" s="538">
        <f t="shared" si="1"/>
        <v>130</v>
      </c>
      <c r="F47" s="538">
        <v>76</v>
      </c>
    </row>
    <row r="48" spans="1:6" s="18" customFormat="1" ht="17.25" thickBot="1">
      <c r="A48" s="119" t="s">
        <v>234</v>
      </c>
      <c r="B48" s="101" t="s">
        <v>38</v>
      </c>
      <c r="C48" s="538">
        <v>266.7</v>
      </c>
      <c r="D48" s="538">
        <v>266.7</v>
      </c>
      <c r="E48" s="538">
        <f t="shared" si="1"/>
        <v>100</v>
      </c>
      <c r="F48" s="538">
        <v>200</v>
      </c>
    </row>
    <row r="49" spans="1:6" ht="27" customHeight="1" thickBot="1">
      <c r="A49" s="121" t="s">
        <v>79</v>
      </c>
      <c r="B49" s="94" t="s">
        <v>38</v>
      </c>
      <c r="C49" s="87">
        <v>296</v>
      </c>
      <c r="D49" s="126">
        <v>321</v>
      </c>
      <c r="E49" s="81">
        <f t="shared" si="1"/>
        <v>108.44594594594594</v>
      </c>
      <c r="F49" s="540">
        <v>321</v>
      </c>
    </row>
    <row r="50" spans="1:6" ht="53.25" customHeight="1" thickBot="1">
      <c r="A50" s="122" t="s">
        <v>118</v>
      </c>
      <c r="B50" s="94" t="s">
        <v>38</v>
      </c>
      <c r="C50" s="87">
        <v>5.8</v>
      </c>
      <c r="D50" s="95">
        <v>5.8</v>
      </c>
      <c r="E50" s="113">
        <f t="shared" si="1"/>
        <v>100</v>
      </c>
      <c r="F50" s="87">
        <v>5.8</v>
      </c>
    </row>
    <row r="51" spans="1:6" ht="56.25" customHeight="1" thickBot="1">
      <c r="A51" s="123" t="s">
        <v>119</v>
      </c>
      <c r="B51" s="94" t="s">
        <v>38</v>
      </c>
      <c r="C51" s="87">
        <v>7.6</v>
      </c>
      <c r="D51" s="95">
        <v>7.6</v>
      </c>
      <c r="E51" s="113">
        <f t="shared" si="1"/>
        <v>100</v>
      </c>
      <c r="F51" s="87">
        <v>7.6</v>
      </c>
    </row>
    <row r="52" spans="1:6" ht="24.75" customHeight="1" thickBot="1">
      <c r="A52" s="123" t="s">
        <v>120</v>
      </c>
      <c r="B52" s="94" t="s">
        <v>38</v>
      </c>
      <c r="C52" s="87">
        <v>75.8</v>
      </c>
      <c r="D52" s="95">
        <v>75.8</v>
      </c>
      <c r="E52" s="113">
        <f t="shared" si="1"/>
        <v>100</v>
      </c>
      <c r="F52" s="87">
        <v>75.8</v>
      </c>
    </row>
    <row r="53" spans="1:6" ht="36.75" customHeight="1" thickBot="1">
      <c r="A53" s="124" t="s">
        <v>121</v>
      </c>
      <c r="B53" s="94" t="s">
        <v>38</v>
      </c>
      <c r="C53" s="87">
        <v>1650</v>
      </c>
      <c r="D53" s="98">
        <v>1950</v>
      </c>
      <c r="E53" s="113">
        <f t="shared" si="1"/>
        <v>118.18181818181819</v>
      </c>
      <c r="F53" s="87" t="s">
        <v>57</v>
      </c>
    </row>
    <row r="54" spans="1:6" ht="35.25" customHeight="1" thickBot="1">
      <c r="A54" s="123" t="s">
        <v>122</v>
      </c>
      <c r="B54" s="94" t="s">
        <v>38</v>
      </c>
      <c r="C54" s="87">
        <v>1263.3</v>
      </c>
      <c r="D54" s="95">
        <v>1287.5</v>
      </c>
      <c r="E54" s="113">
        <f t="shared" si="1"/>
        <v>101.91561782632787</v>
      </c>
      <c r="F54" s="114" t="s">
        <v>57</v>
      </c>
    </row>
    <row r="55" spans="1:6" ht="50.25" customHeight="1" thickBot="1">
      <c r="A55" s="123" t="s">
        <v>196</v>
      </c>
      <c r="B55" s="94" t="s">
        <v>38</v>
      </c>
      <c r="C55" s="102">
        <v>109.1</v>
      </c>
      <c r="D55" s="102">
        <v>109.1</v>
      </c>
      <c r="E55" s="113">
        <f t="shared" si="1"/>
        <v>100</v>
      </c>
      <c r="F55" s="103">
        <v>70.8</v>
      </c>
    </row>
    <row r="56" spans="1:6" ht="23.25" customHeight="1" thickBot="1">
      <c r="A56" s="761" t="s">
        <v>212</v>
      </c>
      <c r="B56" s="104" t="s">
        <v>138</v>
      </c>
      <c r="C56" s="103">
        <v>4000</v>
      </c>
      <c r="D56" s="125">
        <v>5500</v>
      </c>
      <c r="E56" s="113">
        <f t="shared" si="1"/>
        <v>137.5</v>
      </c>
      <c r="F56" s="540" t="s">
        <v>136</v>
      </c>
    </row>
    <row r="57" spans="1:6" ht="21.75" customHeight="1" thickBot="1">
      <c r="A57" s="762"/>
      <c r="B57" s="104" t="s">
        <v>139</v>
      </c>
      <c r="C57" s="103">
        <v>26000</v>
      </c>
      <c r="D57" s="125">
        <v>28000</v>
      </c>
      <c r="E57" s="113">
        <f>D57/C57*100</f>
        <v>107.69230769230769</v>
      </c>
      <c r="F57" s="540" t="s">
        <v>136</v>
      </c>
    </row>
    <row r="58" spans="1:6" ht="23.25" customHeight="1" thickBot="1">
      <c r="A58" s="761" t="s">
        <v>213</v>
      </c>
      <c r="B58" s="104" t="s">
        <v>138</v>
      </c>
      <c r="C58" s="103">
        <v>5500</v>
      </c>
      <c r="D58" s="125">
        <v>12200</v>
      </c>
      <c r="E58" s="113">
        <f>D58/C58*100</f>
        <v>221.81818181818181</v>
      </c>
      <c r="F58" s="540" t="s">
        <v>136</v>
      </c>
    </row>
    <row r="59" spans="1:6" ht="21.75" customHeight="1" thickBot="1">
      <c r="A59" s="762"/>
      <c r="B59" s="104" t="s">
        <v>139</v>
      </c>
      <c r="C59" s="103">
        <v>68932</v>
      </c>
      <c r="D59" s="125">
        <v>75000</v>
      </c>
      <c r="E59" s="113">
        <f>D59/C59*100</f>
        <v>108.80287819880461</v>
      </c>
      <c r="F59" s="540" t="s">
        <v>136</v>
      </c>
    </row>
    <row r="60" spans="1:6" ht="39.75" customHeight="1" thickBot="1">
      <c r="A60" s="96" t="s">
        <v>200</v>
      </c>
      <c r="B60" s="97"/>
      <c r="C60" s="87"/>
      <c r="D60" s="95"/>
      <c r="E60" s="98"/>
      <c r="F60" s="87"/>
    </row>
    <row r="61" spans="1:6" ht="33">
      <c r="A61" s="115" t="s">
        <v>199</v>
      </c>
      <c r="B61" s="105" t="s">
        <v>61</v>
      </c>
      <c r="C61" s="134" t="s">
        <v>244</v>
      </c>
      <c r="D61" s="136" t="s">
        <v>408</v>
      </c>
      <c r="E61" s="1">
        <v>103.3</v>
      </c>
      <c r="F61" s="129">
        <v>65.400000000000006</v>
      </c>
    </row>
    <row r="62" spans="1:6" ht="24" customHeight="1">
      <c r="A62" s="80" t="s">
        <v>247</v>
      </c>
      <c r="B62" s="105" t="s">
        <v>62</v>
      </c>
      <c r="C62" s="135">
        <v>1.1599999999999999</v>
      </c>
      <c r="D62" s="137">
        <v>1.1599999999999999</v>
      </c>
      <c r="E62" s="1">
        <f>D62/C62*100</f>
        <v>100</v>
      </c>
      <c r="F62" s="129">
        <v>1.06</v>
      </c>
    </row>
    <row r="63" spans="1:6" ht="24" customHeight="1">
      <c r="A63" s="80" t="s">
        <v>123</v>
      </c>
      <c r="B63" s="105" t="s">
        <v>197</v>
      </c>
      <c r="C63" s="129">
        <v>876.05</v>
      </c>
      <c r="D63" s="136">
        <v>876.05</v>
      </c>
      <c r="E63" s="1">
        <f>D63/C63*100</f>
        <v>100</v>
      </c>
      <c r="F63" s="129" t="s">
        <v>236</v>
      </c>
    </row>
    <row r="64" spans="1:6" ht="24" customHeight="1">
      <c r="A64" s="80" t="s">
        <v>124</v>
      </c>
      <c r="B64" s="105" t="s">
        <v>198</v>
      </c>
      <c r="C64" s="129">
        <v>52.55</v>
      </c>
      <c r="D64" s="136">
        <v>52.55</v>
      </c>
      <c r="E64" s="1">
        <f>D64/C64*100</f>
        <v>100</v>
      </c>
      <c r="F64" s="129" t="s">
        <v>237</v>
      </c>
    </row>
    <row r="65" spans="1:6" ht="24" customHeight="1" thickBot="1">
      <c r="A65" s="80" t="s">
        <v>125</v>
      </c>
      <c r="B65" s="105" t="s">
        <v>198</v>
      </c>
      <c r="C65" s="129">
        <v>38.69</v>
      </c>
      <c r="D65" s="136">
        <f>19.98+18.71</f>
        <v>38.69</v>
      </c>
      <c r="E65" s="1">
        <f>D65/C65*100</f>
        <v>100</v>
      </c>
      <c r="F65" s="129" t="s">
        <v>238</v>
      </c>
    </row>
    <row r="66" spans="1:6" ht="41.25" customHeight="1" thickBot="1">
      <c r="A66" s="116" t="s">
        <v>145</v>
      </c>
      <c r="B66" s="97" t="s">
        <v>38</v>
      </c>
      <c r="C66" s="87">
        <v>22</v>
      </c>
      <c r="D66" s="95">
        <v>22</v>
      </c>
      <c r="E66" s="87">
        <f>D66/C66*100</f>
        <v>100</v>
      </c>
      <c r="F66" s="87">
        <v>17</v>
      </c>
    </row>
    <row r="67" spans="1:6" ht="18" customHeight="1">
      <c r="A67" s="109" t="s">
        <v>126</v>
      </c>
      <c r="B67" s="106"/>
      <c r="C67" s="107"/>
      <c r="D67" s="110"/>
      <c r="E67" s="107"/>
      <c r="F67" s="111"/>
    </row>
    <row r="68" spans="1:6" ht="16.5">
      <c r="A68" s="117" t="s">
        <v>127</v>
      </c>
      <c r="B68" s="108" t="s">
        <v>38</v>
      </c>
      <c r="C68" s="538">
        <v>15126.48</v>
      </c>
      <c r="D68" s="112">
        <v>17857.7</v>
      </c>
      <c r="E68" s="538">
        <f>D68/C68*100</f>
        <v>118.05588610172362</v>
      </c>
      <c r="F68" s="538">
        <v>17469.759999999998</v>
      </c>
    </row>
    <row r="69" spans="1:6" ht="33">
      <c r="A69" s="115" t="s">
        <v>128</v>
      </c>
      <c r="B69" s="108" t="s">
        <v>38</v>
      </c>
      <c r="C69" s="538">
        <v>2203.46</v>
      </c>
      <c r="D69" s="112">
        <v>2338.8000000000002</v>
      </c>
      <c r="E69" s="538">
        <f>D69/C69*100</f>
        <v>106.14215824203752</v>
      </c>
      <c r="F69" s="538">
        <v>1350.39</v>
      </c>
    </row>
    <row r="70" spans="1:6" ht="33">
      <c r="A70" s="118" t="s">
        <v>129</v>
      </c>
      <c r="B70" s="108" t="s">
        <v>37</v>
      </c>
      <c r="C70" s="538">
        <v>14.566905188781529</v>
      </c>
      <c r="D70" s="112">
        <f>D69/D68*100</f>
        <v>13.09687137761302</v>
      </c>
      <c r="E70" s="538">
        <f>D70/C70*100</f>
        <v>89.908399951002423</v>
      </c>
      <c r="F70" s="112">
        <f>F69/F68*100</f>
        <v>7.7298715036726335</v>
      </c>
    </row>
    <row r="71" spans="1:6" ht="34.5" customHeight="1" thickBot="1">
      <c r="A71" s="119" t="s">
        <v>229</v>
      </c>
      <c r="B71" s="62" t="s">
        <v>38</v>
      </c>
      <c r="C71" s="173">
        <v>2900</v>
      </c>
      <c r="D71" s="82">
        <v>2900</v>
      </c>
      <c r="E71" s="539">
        <f>D71/C71*100</f>
        <v>100</v>
      </c>
      <c r="F71" s="517" t="s">
        <v>233</v>
      </c>
    </row>
    <row r="72" spans="1:6" ht="20.25" customHeight="1">
      <c r="A72" s="99"/>
      <c r="B72" s="39"/>
      <c r="D72" s="1"/>
      <c r="E72" s="1"/>
      <c r="F72" s="1"/>
    </row>
    <row r="73" spans="1:6" ht="16.5" customHeight="1">
      <c r="A73" s="672" t="s">
        <v>407</v>
      </c>
      <c r="B73" s="672"/>
      <c r="C73" s="672"/>
      <c r="D73" s="672"/>
      <c r="E73" s="672"/>
      <c r="F73" s="672"/>
    </row>
    <row r="74" spans="1:6" ht="16.5">
      <c r="A74" s="672" t="s">
        <v>246</v>
      </c>
      <c r="B74" s="672"/>
      <c r="C74" s="672"/>
      <c r="D74" s="672"/>
      <c r="E74" s="672"/>
      <c r="F74" s="672"/>
    </row>
    <row r="75" spans="1:6" ht="34.5" customHeight="1">
      <c r="A75" s="672" t="s">
        <v>245</v>
      </c>
      <c r="B75" s="672"/>
      <c r="C75" s="672"/>
      <c r="D75" s="672"/>
      <c r="E75" s="672"/>
      <c r="F75" s="672"/>
    </row>
    <row r="77" spans="1:6" ht="12.75">
      <c r="D77" s="2"/>
      <c r="E77" s="2"/>
      <c r="F77" s="2"/>
    </row>
    <row r="78" spans="1:6" ht="15.75" customHeight="1">
      <c r="A78" s="28"/>
      <c r="B78" s="29"/>
      <c r="C78" s="29"/>
      <c r="D78" s="29"/>
      <c r="E78" s="29"/>
      <c r="F78" s="29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3:F73"/>
    <mergeCell ref="A74:F74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 инфрастр 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Sarmukov V.V.</cp:lastModifiedBy>
  <cp:lastPrinted>2012-07-05T03:13:59Z</cp:lastPrinted>
  <dcterms:created xsi:type="dcterms:W3CDTF">1996-09-27T09:22:49Z</dcterms:created>
  <dcterms:modified xsi:type="dcterms:W3CDTF">2012-07-09T01:46:42Z</dcterms:modified>
</cp:coreProperties>
</file>