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310" windowHeight="1095" tabRatio="802" firstSheet="1" activeTab="4"/>
  </bookViews>
  <sheets>
    <sheet name="диаграмма" sheetId="26" state="hidden" r:id="rId1"/>
    <sheet name="демогр" sheetId="149" r:id="rId2"/>
    <sheet name="труд рес" sheetId="157" r:id="rId3"/>
    <sheet name="занятость" sheetId="23" r:id="rId4"/>
    <sheet name="Ст.мин. набора прод." sheetId="98" r:id="rId5"/>
    <sheet name="соц инфрастр" sheetId="164" r:id="rId6"/>
    <sheet name="цены на металл" sheetId="95" r:id="rId7"/>
    <sheet name="цены на металл 2" sheetId="96" r:id="rId8"/>
    <sheet name="дин. цен " sheetId="167" r:id="rId9"/>
    <sheet name="индекс потр цен" sheetId="168" r:id="rId10"/>
    <sheet name="Средние цены" sheetId="158" r:id="rId11"/>
  </sheets>
  <externalReferences>
    <externalReference r:id="rId12"/>
    <externalReference r:id="rId13"/>
    <externalReference r:id="rId14"/>
  </externalReferences>
  <definedNames>
    <definedName name="_xlnm.Print_Titles" localSheetId="8">'дин. цен '!$3:$4</definedName>
    <definedName name="_xlnm.Print_Area" localSheetId="1">демогр!$A$1:$G$70</definedName>
    <definedName name="_xlnm.Print_Area" localSheetId="8">'дин. цен '!$A$1:$F$106</definedName>
    <definedName name="_xlnm.Print_Area" localSheetId="3">занятость!$A$1:$H$50</definedName>
    <definedName name="_xlnm.Print_Area" localSheetId="9">'индекс потр цен'!$A$1:$M$70</definedName>
    <definedName name="_xlnm.Print_Area" localSheetId="4">'Ст.мин. набора прод.'!$A$2:$K$122</definedName>
    <definedName name="_xlnm.Print_Area" localSheetId="2">'труд рес'!$A$1:$H$59</definedName>
    <definedName name="_xlnm.Print_Area" localSheetId="6">'цены на металл'!$A$1:$O$97</definedName>
  </definedNames>
  <calcPr calcId="125725"/>
</workbook>
</file>

<file path=xl/calcChain.xml><?xml version="1.0" encoding="utf-8"?>
<calcChain xmlns="http://schemas.openxmlformats.org/spreadsheetml/2006/main">
  <c r="AQ9" i="26"/>
  <c r="AQ8"/>
  <c r="AQ7"/>
  <c r="AQ6"/>
  <c r="AQ5"/>
  <c r="C61" i="98" l="1"/>
  <c r="D61"/>
  <c r="F61"/>
  <c r="G61"/>
  <c r="I61"/>
  <c r="J61"/>
  <c r="E61" i="167" l="1"/>
  <c r="E71" l="1"/>
  <c r="F70"/>
  <c r="D70"/>
  <c r="E70" s="1"/>
  <c r="E69"/>
  <c r="E68"/>
  <c r="E66"/>
  <c r="E65"/>
  <c r="E64"/>
  <c r="E63"/>
  <c r="E62"/>
  <c r="E59"/>
  <c r="E58"/>
  <c r="E57"/>
  <c r="E56"/>
  <c r="E54"/>
  <c r="E53"/>
  <c r="E52"/>
  <c r="E51"/>
  <c r="E50"/>
  <c r="E49"/>
  <c r="E48"/>
  <c r="E47"/>
  <c r="E46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AQ4" i="26" l="1"/>
  <c r="E34" i="157" l="1"/>
  <c r="E31"/>
  <c r="E27"/>
  <c r="E6"/>
  <c r="C6"/>
  <c r="D6" l="1"/>
  <c r="AO9" i="26"/>
  <c r="AN9"/>
  <c r="AO8"/>
  <c r="AN8"/>
  <c r="AO7"/>
  <c r="AN7"/>
  <c r="AO6"/>
  <c r="AN6"/>
  <c r="AO5"/>
  <c r="AN5"/>
  <c r="C58" i="98" l="1"/>
  <c r="D58"/>
  <c r="F58"/>
  <c r="G58"/>
  <c r="I58"/>
  <c r="J58"/>
  <c r="C59"/>
  <c r="D59"/>
  <c r="F59"/>
  <c r="G59"/>
  <c r="I59"/>
  <c r="J59"/>
  <c r="C60"/>
  <c r="D60"/>
  <c r="F60"/>
  <c r="G60"/>
  <c r="I60"/>
  <c r="J60"/>
  <c r="I57"/>
  <c r="F57"/>
  <c r="C57"/>
  <c r="J57"/>
  <c r="G57"/>
  <c r="D57"/>
  <c r="AK31" i="26" l="1"/>
  <c r="D56" i="157" l="1"/>
  <c r="G55"/>
  <c r="F55"/>
  <c r="G54"/>
  <c r="F54"/>
  <c r="G53"/>
  <c r="F53"/>
  <c r="G52"/>
  <c r="F52"/>
  <c r="G51"/>
  <c r="F51"/>
  <c r="G50"/>
  <c r="F50"/>
  <c r="E49"/>
  <c r="D49"/>
  <c r="C49"/>
  <c r="C43" s="1"/>
  <c r="C56" s="1"/>
  <c r="G48"/>
  <c r="F48"/>
  <c r="G47"/>
  <c r="F47"/>
  <c r="G46"/>
  <c r="F46"/>
  <c r="G44"/>
  <c r="F44"/>
  <c r="E37"/>
  <c r="G37" s="1"/>
  <c r="D37"/>
  <c r="G36"/>
  <c r="F36"/>
  <c r="G35"/>
  <c r="F35"/>
  <c r="G34"/>
  <c r="F34"/>
  <c r="G33"/>
  <c r="F33"/>
  <c r="G32"/>
  <c r="F32"/>
  <c r="G31"/>
  <c r="F31"/>
  <c r="G29"/>
  <c r="F29"/>
  <c r="G28"/>
  <c r="F28"/>
  <c r="G27"/>
  <c r="F27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F6"/>
  <c r="G6" l="1"/>
  <c r="F37"/>
  <c r="G49"/>
  <c r="E43"/>
  <c r="F49"/>
  <c r="F43" l="1"/>
  <c r="E56"/>
  <c r="G43"/>
  <c r="F56" l="1"/>
  <c r="G56"/>
  <c r="D17" i="95" l="1"/>
  <c r="AJ31" i="26"/>
  <c r="F5" i="149"/>
  <c r="G23" l="1"/>
  <c r="F26"/>
  <c r="F25"/>
  <c r="F22"/>
  <c r="F21"/>
  <c r="C56" i="98" l="1"/>
  <c r="D56"/>
  <c r="F56"/>
  <c r="G56"/>
  <c r="I56"/>
  <c r="J56"/>
  <c r="J55"/>
  <c r="I55"/>
  <c r="G55"/>
  <c r="F55"/>
  <c r="D55"/>
  <c r="C55"/>
  <c r="N17" i="95" l="1"/>
  <c r="D54" i="26" l="1"/>
  <c r="G13" i="149" l="1"/>
  <c r="AI31" i="26" l="1"/>
  <c r="C23" i="149"/>
  <c r="E23" l="1"/>
  <c r="F23" s="1"/>
  <c r="E13" l="1"/>
  <c r="C13"/>
  <c r="F11"/>
  <c r="F9"/>
  <c r="F13" l="1"/>
  <c r="B11" i="26" l="1"/>
  <c r="F5" i="23"/>
  <c r="AH31" i="26" l="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H17" i="95"/>
  <c r="F17"/>
  <c r="M17"/>
  <c r="K17"/>
  <c r="I17"/>
  <c r="G17"/>
  <c r="C17"/>
  <c r="F9" i="23" l="1"/>
  <c r="F8"/>
  <c r="F6"/>
  <c r="B55" i="26" l="1"/>
  <c r="B86"/>
  <c r="C94" l="1"/>
  <c r="C92"/>
  <c r="B92"/>
  <c r="B87"/>
  <c r="D68"/>
  <c r="D67"/>
  <c r="D66"/>
  <c r="D65"/>
  <c r="D64"/>
  <c r="D63"/>
  <c r="D62"/>
  <c r="D61"/>
  <c r="D58"/>
  <c r="D57"/>
  <c r="D55"/>
  <c r="E55" s="1"/>
  <c r="B63"/>
  <c r="B56"/>
  <c r="L17" i="95"/>
  <c r="J17"/>
  <c r="E17"/>
  <c r="J53" i="98"/>
  <c r="G53"/>
  <c r="D53"/>
  <c r="C41"/>
  <c r="D41"/>
  <c r="F41"/>
  <c r="G41"/>
  <c r="I41"/>
  <c r="J41"/>
  <c r="C53"/>
  <c r="F53"/>
  <c r="F52"/>
  <c r="F51"/>
  <c r="C52"/>
  <c r="C51"/>
  <c r="I53"/>
  <c r="I52"/>
  <c r="I51"/>
  <c r="J52"/>
  <c r="G52"/>
  <c r="D52"/>
  <c r="J51"/>
  <c r="G51"/>
  <c r="D51"/>
  <c r="C50"/>
  <c r="D50"/>
  <c r="F50"/>
  <c r="G50"/>
  <c r="I50"/>
  <c r="J50"/>
  <c r="B28" i="26"/>
  <c r="B43"/>
  <c r="F49" i="98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C48" i="26"/>
  <c r="C47"/>
  <c r="C46"/>
  <c r="C45"/>
  <c r="C38"/>
  <c r="C37"/>
  <c r="B31"/>
  <c r="B30"/>
  <c r="B29"/>
  <c r="J44" i="98"/>
  <c r="I44"/>
  <c r="G44"/>
  <c r="F44"/>
  <c r="D44"/>
  <c r="C44"/>
  <c r="J43"/>
  <c r="I43"/>
  <c r="G43"/>
  <c r="F43"/>
  <c r="D43"/>
  <c r="C43"/>
  <c r="J42"/>
  <c r="I42"/>
  <c r="G42"/>
  <c r="F42"/>
  <c r="D42"/>
  <c r="C42"/>
  <c r="B34" i="26"/>
  <c r="B60"/>
  <c r="B66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  <c r="C28"/>
  <c r="D28"/>
  <c r="E28"/>
  <c r="C51"/>
  <c r="C86"/>
  <c r="C88"/>
  <c r="B89"/>
  <c r="C89"/>
  <c r="C90"/>
  <c r="C91"/>
  <c r="C93"/>
  <c r="C95"/>
  <c r="C97"/>
  <c r="C98"/>
  <c r="C39"/>
  <c r="C36"/>
  <c r="C40"/>
  <c r="C49"/>
  <c r="C29"/>
  <c r="B62" l="1"/>
  <c r="B46"/>
  <c r="B96"/>
  <c r="D69"/>
  <c r="B61"/>
  <c r="B93"/>
  <c r="B57"/>
  <c r="E56"/>
  <c r="E62"/>
  <c r="B48"/>
  <c r="B47"/>
  <c r="B49"/>
  <c r="B32"/>
  <c r="D30" s="1"/>
  <c r="B58"/>
  <c r="C42"/>
  <c r="B38" s="1"/>
  <c r="B95"/>
  <c r="B91"/>
  <c r="B90"/>
  <c r="B88"/>
  <c r="C50"/>
  <c r="B50" s="1"/>
  <c r="B45"/>
  <c r="B65"/>
  <c r="B64"/>
  <c r="B94"/>
  <c r="B59"/>
  <c r="E57"/>
  <c r="E58"/>
  <c r="E61"/>
  <c r="E63"/>
  <c r="E64"/>
  <c r="E65"/>
  <c r="E66"/>
  <c r="E67"/>
  <c r="E68"/>
  <c r="E60"/>
  <c r="E59"/>
  <c r="B37" l="1"/>
  <c r="C41"/>
  <c r="B42" s="1"/>
  <c r="B39"/>
  <c r="B36"/>
  <c r="D31"/>
  <c r="D29"/>
  <c r="B51"/>
  <c r="B40"/>
  <c r="E69"/>
  <c r="B54"/>
  <c r="B41"/>
  <c r="B69" l="1"/>
  <c r="C55"/>
  <c r="F55" s="1"/>
  <c r="D32"/>
  <c r="C30"/>
  <c r="C31"/>
  <c r="C57"/>
  <c r="F57" s="1"/>
  <c r="C56"/>
  <c r="F56" s="1"/>
  <c r="C66"/>
  <c r="F66" s="1"/>
  <c r="C65"/>
  <c r="F65" s="1"/>
  <c r="C64"/>
  <c r="F64" s="1"/>
  <c r="C63"/>
  <c r="F63" s="1"/>
  <c r="C60"/>
  <c r="F60" s="1"/>
  <c r="C59"/>
  <c r="F59" s="1"/>
  <c r="C61"/>
  <c r="F61" s="1"/>
  <c r="C58"/>
  <c r="F58" s="1"/>
  <c r="C62"/>
  <c r="F62" s="1"/>
  <c r="C69" l="1"/>
  <c r="F69"/>
  <c r="C32"/>
  <c r="E31" s="1"/>
  <c r="G57" l="1"/>
  <c r="G59"/>
  <c r="G62"/>
  <c r="G65"/>
  <c r="G56"/>
  <c r="G58"/>
  <c r="G61"/>
  <c r="G66"/>
  <c r="G64"/>
  <c r="G55"/>
  <c r="G69"/>
  <c r="G63"/>
  <c r="G60"/>
  <c r="E29"/>
  <c r="E30"/>
  <c r="E32" l="1"/>
</calcChain>
</file>

<file path=xl/comments1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<sst xmlns="http://schemas.openxmlformats.org/spreadsheetml/2006/main" count="1041" uniqueCount="642">
  <si>
    <t>Магаданская область</t>
  </si>
  <si>
    <t>Чукотский авт.округ</t>
  </si>
  <si>
    <t>ДКВ работникам органицаций краевого подчинением</t>
  </si>
  <si>
    <t>ДКВ работникам органицаций федерального подчинением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</si>
  <si>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</si>
  <si>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Национальная безопасность</t>
  </si>
  <si>
    <t>Расходы бюджета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</si>
  <si>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</si>
  <si>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</si>
  <si>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</si>
  <si>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</si>
  <si>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</si>
  <si>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</si>
  <si>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</si>
  <si>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</si>
  <si>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</si>
  <si>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</si>
  <si>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</si>
  <si>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</si>
  <si>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</si>
  <si>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</si>
  <si>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</si>
  <si>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</si>
  <si>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</si>
  <si>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</si>
  <si>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</si>
  <si>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</si>
  <si>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</si>
  <si>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</si>
  <si>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</si>
  <si>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</si>
  <si>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</si>
  <si>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</si>
  <si>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</si>
  <si>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</si>
  <si>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</si>
  <si>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</si>
  <si>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</si>
  <si>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</si>
  <si>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</si>
  <si>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</si>
  <si>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</si>
  <si>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</si>
  <si>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</si>
  <si>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</si>
  <si>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</si>
  <si>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</si>
  <si>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</si>
  <si>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</si>
  <si>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</si>
  <si>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</si>
  <si>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</si>
  <si>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</si>
  <si>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</si>
  <si>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Всего</t>
  </si>
  <si>
    <t>сумма</t>
  </si>
  <si>
    <t>Прочие</t>
  </si>
  <si>
    <t>Всего:</t>
  </si>
  <si>
    <t>Уд. вес</t>
  </si>
  <si>
    <t>Уд. Вес,%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</si>
  <si>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</si>
  <si>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</si>
  <si>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</si>
  <si>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</si>
  <si>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</si>
  <si>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</si>
  <si>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</si>
  <si>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</si>
  <si>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</si>
  <si>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</si>
  <si>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</si>
  <si>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</si>
  <si>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</si>
  <si>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</si>
  <si>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</si>
  <si>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</si>
  <si>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</si>
  <si>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</si>
  <si>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</si>
  <si>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</si>
  <si>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</si>
  <si>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</si>
  <si>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</si>
  <si>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</si>
  <si>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</si>
  <si>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</si>
  <si>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</si>
  <si>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</si>
  <si>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</si>
  <si>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</si>
  <si>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</si>
  <si>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</si>
  <si>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</si>
  <si>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</si>
  <si>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</si>
  <si>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</si>
  <si>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</si>
  <si>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</si>
  <si>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</si>
  <si>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</si>
  <si>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</si>
  <si>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</si>
  <si>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</si>
  <si>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</si>
  <si>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</si>
  <si>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</si>
  <si>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</si>
  <si>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</si>
  <si>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</si>
  <si>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</si>
  <si>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</si>
  <si>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</si>
  <si>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</si>
  <si>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</si>
  <si>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</si>
  <si>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</si>
  <si>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</si>
  <si>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</si>
  <si>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</si>
  <si>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</si>
  <si>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</si>
  <si>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</si>
  <si>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</si>
  <si>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</si>
  <si>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</si>
  <si>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</si>
  <si>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</si>
  <si>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</si>
  <si>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</si>
  <si>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</si>
  <si>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</si>
  <si>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</si>
  <si>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</si>
  <si>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</si>
  <si>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</si>
  <si>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</si>
  <si>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</si>
  <si>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</si>
  <si>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</si>
  <si>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</si>
  <si>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</si>
  <si>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</si>
  <si>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Общегосударственные вопросы</t>
  </si>
  <si>
    <t>Национальная экономика</t>
  </si>
  <si>
    <t>Социальная политика</t>
  </si>
  <si>
    <t xml:space="preserve">Средний доход работника местного бюджета 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</si>
  <si>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</si>
  <si>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</si>
  <si>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</si>
  <si>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</si>
  <si>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</si>
  <si>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</si>
  <si>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</si>
  <si>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</si>
  <si>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</si>
  <si>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</si>
  <si>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</si>
  <si>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</si>
  <si>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</si>
  <si>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t xml:space="preserve">Средняя заработная плата работника ЗФ ОАО "ГМК "НН" </t>
  </si>
  <si>
    <r>
      <t xml:space="preserve"> </t>
    </r>
    <r>
      <rPr>
        <sz val="13"/>
        <rFont val="Times New Roman Cyr"/>
        <family val="1"/>
        <charset val="204"/>
      </rPr>
      <t>+, -</t>
    </r>
  </si>
  <si>
    <t xml:space="preserve"> ремонт холодильника без ст-ти деталей                                     (замена холод. агрегата)</t>
  </si>
  <si>
    <t xml:space="preserve">Средний размер пенсии </t>
  </si>
  <si>
    <t xml:space="preserve">Средний доход работника федерального бюджета </t>
  </si>
  <si>
    <t xml:space="preserve">Средний доход работника краевого бюджета 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</si>
  <si>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</si>
  <si>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</si>
  <si>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</si>
  <si>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</si>
  <si>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</si>
  <si>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</si>
  <si>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</si>
  <si>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</si>
  <si>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</si>
  <si>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</si>
  <si>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</si>
  <si>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</si>
  <si>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</si>
  <si>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</si>
  <si>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</si>
  <si>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</si>
  <si>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</si>
  <si>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</si>
  <si>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</si>
  <si>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</si>
  <si>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Налог на доходы физ. лиц</t>
  </si>
  <si>
    <t>Доходы от предпр. и иной приносящей доход деят-ти</t>
  </si>
  <si>
    <t>Доходы от использования имущества</t>
  </si>
  <si>
    <t>Налоги на имущество</t>
  </si>
  <si>
    <t>сентябрь</t>
  </si>
  <si>
    <t xml:space="preserve">Налог на прибыль организ. </t>
  </si>
  <si>
    <t>Доходы от использ. имуществ.</t>
  </si>
  <si>
    <t>Доходы от предпр. и иной принос. доход деят.</t>
  </si>
  <si>
    <t>Налог на прибыль организ.</t>
  </si>
  <si>
    <t xml:space="preserve">Доходы от пред. и иной принос. доход деят-ти  </t>
  </si>
  <si>
    <t xml:space="preserve">Величина прожиточного минимума 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</si>
  <si>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</si>
  <si>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</si>
  <si>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</si>
  <si>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</si>
  <si>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</si>
  <si>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</si>
  <si>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</si>
  <si>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</si>
  <si>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</si>
  <si>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</si>
  <si>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</si>
  <si>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</si>
  <si>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</si>
  <si>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</si>
  <si>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</si>
  <si>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</si>
  <si>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</si>
  <si>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</si>
  <si>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</si>
  <si>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</si>
  <si>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</si>
  <si>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</si>
  <si>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</si>
  <si>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</si>
  <si>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</si>
  <si>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</si>
  <si>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</si>
  <si>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</si>
  <si>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</si>
  <si>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</si>
  <si>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</si>
  <si>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</si>
  <si>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</si>
  <si>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</si>
  <si>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</si>
  <si>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</si>
  <si>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</si>
  <si>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</si>
  <si>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</si>
  <si>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</si>
  <si>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</si>
  <si>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</si>
  <si>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</si>
  <si>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</si>
  <si>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</si>
  <si>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</si>
  <si>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</si>
  <si>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</si>
  <si>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</si>
  <si>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на 01.03.2009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</si>
  <si>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</si>
  <si>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</si>
  <si>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</si>
  <si>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</si>
  <si>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</si>
  <si>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</si>
  <si>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</si>
  <si>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</si>
  <si>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</si>
  <si>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</si>
  <si>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</si>
  <si>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</si>
  <si>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</si>
  <si>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</si>
  <si>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</si>
  <si>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</si>
  <si>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</si>
  <si>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</si>
  <si>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</si>
  <si>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</si>
  <si>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</si>
  <si>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</si>
  <si>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</si>
  <si>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</si>
  <si>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на 01.02.2010</t>
  </si>
  <si>
    <t>2010/2009</t>
  </si>
  <si>
    <t>на 01.01.2010</t>
  </si>
  <si>
    <t>золото</t>
  </si>
  <si>
    <t>серебро</t>
  </si>
  <si>
    <t>на 01.03.2010</t>
  </si>
  <si>
    <t>на 01.04.2010</t>
  </si>
  <si>
    <t xml:space="preserve"> Базовый тариф, взимаемый с родителей за содержание 1-го ребенка в ДДУ</t>
  </si>
  <si>
    <t>на 01.05.2010</t>
  </si>
  <si>
    <t xml:space="preserve">январь </t>
  </si>
  <si>
    <t>Ненецкий авт.округ</t>
  </si>
  <si>
    <t>на 01.06.2010</t>
  </si>
  <si>
    <t>на 01.07.2010</t>
  </si>
  <si>
    <t>Российская Федеpация</t>
  </si>
  <si>
    <t>на 01.08.2010</t>
  </si>
  <si>
    <t>от 300 до 2200</t>
  </si>
  <si>
    <t xml:space="preserve"> изготовление фотоснимков для паспорта  (6 шт.)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</si>
  <si>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</si>
  <si>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</si>
  <si>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</si>
  <si>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</si>
  <si>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</si>
  <si>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</si>
  <si>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</si>
  <si>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</si>
  <si>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</si>
  <si>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</si>
  <si>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</si>
  <si>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общегосударственные вопросы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</si>
  <si>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</si>
  <si>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</si>
  <si>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</si>
  <si>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</si>
  <si>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</si>
  <si>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</si>
  <si>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средства массовой информации</t>
  </si>
  <si>
    <t xml:space="preserve">здравоохранение </t>
  </si>
  <si>
    <t>физическая культура и спорт</t>
  </si>
  <si>
    <t xml:space="preserve"> социальная политика</t>
  </si>
  <si>
    <t>проверка</t>
  </si>
  <si>
    <t>образование</t>
  </si>
  <si>
    <t>Обслуживание муниципального долга</t>
  </si>
  <si>
    <t>на 01.03.2011</t>
  </si>
  <si>
    <t>ё</t>
  </si>
  <si>
    <t>на 01.04.2011</t>
  </si>
  <si>
    <t>на 01.05.2011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</si>
  <si>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</si>
  <si>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</si>
  <si>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</si>
  <si>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</si>
  <si>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</si>
  <si>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</si>
  <si>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</si>
  <si>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</si>
  <si>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>на 01.06.2011</t>
  </si>
  <si>
    <t>на 01.07.2011</t>
  </si>
  <si>
    <t xml:space="preserve"> - высшее образование</t>
  </si>
  <si>
    <t>на 01.08.2011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</si>
  <si>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</si>
  <si>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>на 01.09.2011</t>
  </si>
  <si>
    <t xml:space="preserve"> усредненный ремонт импортного цветного телевизора (без стоимостити запчастей), с НДС</t>
  </si>
  <si>
    <t xml:space="preserve"> - среднее профессиональное образование</t>
  </si>
  <si>
    <t>на 01.10.2011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</si>
  <si>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</si>
  <si>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</si>
  <si>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</si>
  <si>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</si>
  <si>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</si>
  <si>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</si>
  <si>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</si>
  <si>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</si>
  <si>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</si>
  <si>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</si>
  <si>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</si>
  <si>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</si>
  <si>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</si>
  <si>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</si>
  <si>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</si>
  <si>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</si>
  <si>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</si>
  <si>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</si>
  <si>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</si>
  <si>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</si>
  <si>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</si>
  <si>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</si>
  <si>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</si>
  <si>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</si>
  <si>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</si>
  <si>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</si>
  <si>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</si>
  <si>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</si>
  <si>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</si>
  <si>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</si>
  <si>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</si>
  <si>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</si>
  <si>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</si>
  <si>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</si>
  <si>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</si>
  <si>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</si>
  <si>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</si>
  <si>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</si>
  <si>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</si>
  <si>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</si>
  <si>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</si>
  <si>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</si>
  <si>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</si>
  <si>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</si>
  <si>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</si>
  <si>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</si>
  <si>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</si>
  <si>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</si>
  <si>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(пос. Снежногорск)</t>
  </si>
  <si>
    <t>1 / 15</t>
  </si>
  <si>
    <t xml:space="preserve"> - Родильный дом</t>
  </si>
  <si>
    <t>1 / 132</t>
  </si>
  <si>
    <t xml:space="preserve"> - Детская больница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</si>
  <si>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</si>
  <si>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</si>
  <si>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</si>
  <si>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</si>
  <si>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</si>
  <si>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</si>
  <si>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</si>
  <si>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</si>
  <si>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</si>
  <si>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</si>
  <si>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</si>
  <si>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</si>
  <si>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</si>
  <si>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</si>
  <si>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</si>
  <si>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</si>
  <si>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</si>
  <si>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</si>
  <si>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</si>
  <si>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</si>
  <si>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</si>
  <si>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</si>
  <si>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</si>
  <si>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</si>
  <si>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</si>
  <si>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</si>
  <si>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</si>
  <si>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</si>
  <si>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</si>
  <si>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</si>
  <si>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</si>
  <si>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</si>
  <si>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</si>
  <si>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</si>
  <si>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</si>
  <si>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</si>
  <si>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</si>
  <si>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</si>
  <si>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</si>
  <si>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</si>
  <si>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</si>
  <si>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на 01.11.2011</t>
  </si>
  <si>
    <t>г.Дудинка</t>
  </si>
  <si>
    <t>г.Норильск</t>
  </si>
  <si>
    <t>21 / 25</t>
  </si>
  <si>
    <t>29 / 32</t>
  </si>
  <si>
    <t>2011/2010</t>
  </si>
  <si>
    <t>Динамика индекса потребительских цен по Российской Федерации (декабрь к декабрю), %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</si>
  <si>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</si>
  <si>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</si>
  <si>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</si>
  <si>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</si>
  <si>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</si>
  <si>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</si>
  <si>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</si>
  <si>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</si>
  <si>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</si>
  <si>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</si>
  <si>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</si>
  <si>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</si>
  <si>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</si>
  <si>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</si>
  <si>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</si>
  <si>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</si>
  <si>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</si>
  <si>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</si>
  <si>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</si>
  <si>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</si>
  <si>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</si>
  <si>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</si>
  <si>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</si>
  <si>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</si>
  <si>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</si>
  <si>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</si>
  <si>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</si>
  <si>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</si>
  <si>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</si>
  <si>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</si>
  <si>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</si>
  <si>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</si>
  <si>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</si>
  <si>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</si>
  <si>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</si>
  <si>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</si>
  <si>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22 / 25</t>
  </si>
  <si>
    <t>26,5 / 28</t>
  </si>
  <si>
    <t>29,5 / 31</t>
  </si>
  <si>
    <t>31 / 32</t>
  </si>
  <si>
    <t>на 01.12.2011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</si>
  <si>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19.12.2011г. №577</t>
    </r>
  </si>
  <si>
    <t>2012/2011</t>
  </si>
  <si>
    <t>25,5 / 27</t>
  </si>
  <si>
    <t>23 / 26</t>
  </si>
  <si>
    <t>26 / 29</t>
  </si>
  <si>
    <t>31,30 / 32,75</t>
  </si>
  <si>
    <t>31,10 / 32,10</t>
  </si>
  <si>
    <t>31,24 / 32,10</t>
  </si>
  <si>
    <t>40,55 / 42,30</t>
  </si>
  <si>
    <t>40,75 / 41,85</t>
  </si>
  <si>
    <t>40,99 / 42,14</t>
  </si>
  <si>
    <t>декабрь 2011</t>
  </si>
  <si>
    <t>29,50 / 31,08</t>
  </si>
  <si>
    <t>29,75 / 30,75</t>
  </si>
  <si>
    <t>30,06 / 31,06</t>
  </si>
  <si>
    <t>39,14 / 40,76</t>
  </si>
  <si>
    <t>39,34 / 40,52</t>
  </si>
  <si>
    <t>39,30 / 40,58</t>
  </si>
  <si>
    <t>к декабрю 2011 г., %</t>
  </si>
  <si>
    <t>на 01.01.12</t>
  </si>
  <si>
    <t>январь-декабрь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</si>
  <si>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</si>
  <si>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на 01.01.12г</t>
  </si>
  <si>
    <t>на 01.01.12г.</t>
  </si>
  <si>
    <t>4 кв. 2011</t>
  </si>
  <si>
    <r>
      <t xml:space="preserve"> I. Учреждение дошкольного образования</t>
    </r>
    <r>
      <rPr>
        <b/>
        <vertAlign val="superscript"/>
        <sz val="13"/>
        <rFont val="Times New Roman Cyr"/>
        <charset val="204"/>
      </rPr>
      <t>1</t>
    </r>
  </si>
  <si>
    <r>
      <t>Численность детей стоящих на очереди по устройству в ДУ/ в том числе старше 3-х лет</t>
    </r>
    <r>
      <rPr>
        <vertAlign val="superscript"/>
        <sz val="13"/>
        <rFont val="Times New Roman Cyr"/>
        <charset val="204"/>
      </rPr>
      <t>2</t>
    </r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</si>
  <si>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</si>
  <si>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7 / 2 410</t>
  </si>
  <si>
    <t xml:space="preserve"> - лыжные базы и горнолыжные базы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</si>
  <si>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учреждений дошкольного образования связано с открытием в сентябре 2011 года после реконструкции МБДОУ №86 «Детский сад комбинированного вида «Брусничка».  </t>
    </r>
  </si>
  <si>
    <t>на 01.01.2012</t>
  </si>
  <si>
    <t>на 01.02.2012</t>
  </si>
  <si>
    <t xml:space="preserve"> - хоз/расчетный участок</t>
  </si>
  <si>
    <t>Прочие:</t>
  </si>
  <si>
    <t>2012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</si>
  <si>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</si>
  <si>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</si>
  <si>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</si>
  <si>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</si>
  <si>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</si>
  <si>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>Динамика курса Евро*</t>
  </si>
  <si>
    <t>28,24 / 29,82</t>
  </si>
  <si>
    <t>28,50 / 29,50</t>
  </si>
  <si>
    <t>28,65 / 29,65</t>
  </si>
  <si>
    <t>38,31 / 39,93</t>
  </si>
  <si>
    <t>38,42 / 39,59</t>
  </si>
  <si>
    <t>38,31 / 39,52</t>
  </si>
  <si>
    <t xml:space="preserve"> - Управление здравоохранения всего, в том числе:</t>
  </si>
  <si>
    <r>
      <t xml:space="preserve"> - финансируемые за счет местного бюджета</t>
    </r>
    <r>
      <rPr>
        <b/>
        <i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</si>
  <si>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i/>
        <vertAlign val="superscript"/>
        <sz val="11"/>
        <rFont val="Times New Roman Cyr"/>
        <charset val="204"/>
      </rPr>
      <t>1</t>
    </r>
  </si>
  <si>
    <t>Работники учреждений бюджетной сферы,   ВСЕГО:</t>
  </si>
  <si>
    <t>на 01.03.2012</t>
  </si>
  <si>
    <t>178139*</t>
  </si>
  <si>
    <t xml:space="preserve"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окончательных итогов ВПН-2010. </t>
  </si>
  <si>
    <t>(*) Рост в 2011 году численности постоянного населения обусловлен изменением с 01.01.2011 года методики расчета миграционных процессов.</t>
  </si>
  <si>
    <t xml:space="preserve">* По данным статистики </t>
  </si>
  <si>
    <t>Стоимость минимального набора продуктов питания*</t>
  </si>
  <si>
    <t>1 кв. 2012</t>
  </si>
  <si>
    <t>на 01.04.2012</t>
  </si>
  <si>
    <t>28,54 / 30,12</t>
  </si>
  <si>
    <t>28,90 / 29,90</t>
  </si>
  <si>
    <t>29,20 / 30,09</t>
  </si>
  <si>
    <t>38,33 / 39,95</t>
  </si>
  <si>
    <t>38,52 / 39,68</t>
  </si>
  <si>
    <t>38,64 / 39,64</t>
  </si>
  <si>
    <t>1 / 16</t>
  </si>
  <si>
    <t>7 / 2 435</t>
  </si>
  <si>
    <t>26 /4 766</t>
  </si>
  <si>
    <t>5/549</t>
  </si>
  <si>
    <t>на 01.07.2011г.</t>
  </si>
  <si>
    <t>на 01.07.2012г.</t>
  </si>
  <si>
    <r>
      <t>на 01.07.11г.</t>
    </r>
    <r>
      <rPr>
        <b/>
        <vertAlign val="superscript"/>
        <sz val="12"/>
        <rFont val="Times New Roman Cyr"/>
        <charset val="204"/>
      </rPr>
      <t xml:space="preserve"> 2</t>
    </r>
  </si>
  <si>
    <r>
      <t xml:space="preserve">на 01.07.12г. </t>
    </r>
    <r>
      <rPr>
        <b/>
        <vertAlign val="superscript"/>
        <sz val="12"/>
        <color indexed="8"/>
        <rFont val="Times New Roman Cyr"/>
        <charset val="204"/>
      </rPr>
      <t>2</t>
    </r>
  </si>
  <si>
    <t>Отклонение 01.07.12г./ 01.07.11г, +, -</t>
  </si>
  <si>
    <t>2 кв. 2012</t>
  </si>
  <si>
    <t>01.07.2012г.</t>
  </si>
  <si>
    <t>5 293/291</t>
  </si>
  <si>
    <t>5 657/119</t>
  </si>
  <si>
    <t>42 / 21 819</t>
  </si>
  <si>
    <t>42/22 714</t>
  </si>
  <si>
    <t>Больницы, всего</t>
  </si>
  <si>
    <t>2 / 775</t>
  </si>
  <si>
    <t>2 / 781</t>
  </si>
  <si>
    <t>1 / 760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</si>
  <si>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</si>
  <si>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</si>
  <si>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3 / 409</t>
  </si>
  <si>
    <t>3 / 383</t>
  </si>
  <si>
    <t>1 / 127</t>
  </si>
  <si>
    <t>1 / 117</t>
  </si>
  <si>
    <t>1 / 134</t>
  </si>
  <si>
    <r>
      <t xml:space="preserve"> - Городская поликлинника №2 (р-н Талнах)</t>
    </r>
    <r>
      <rPr>
        <vertAlign val="superscript"/>
        <sz val="13"/>
        <rFont val="Times New Roman Cyr"/>
        <charset val="204"/>
      </rPr>
      <t>3</t>
    </r>
  </si>
  <si>
    <r>
      <t>Образовательные учреждения культуры</t>
    </r>
    <r>
      <rPr>
        <vertAlign val="superscript"/>
        <sz val="13"/>
        <rFont val="Times New Roman Cyr"/>
        <charset val="204"/>
      </rPr>
      <t>4</t>
    </r>
  </si>
  <si>
    <r>
      <t>"Синема Арт Холл"</t>
    </r>
    <r>
      <rPr>
        <i/>
        <vertAlign val="superscript"/>
        <sz val="13"/>
        <rFont val="Times New Roman Cyr"/>
        <charset val="204"/>
      </rPr>
      <t>5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</si>
  <si>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Увеличение численности связано с проведением ремонтных работ в МБДОУ №84</t>
    </r>
  </si>
  <si>
    <r>
      <t xml:space="preserve">(3) </t>
    </r>
    <r>
      <rPr>
        <sz val="13"/>
        <rFont val="Times New Roman"/>
        <family val="1"/>
        <charset val="204"/>
      </rPr>
      <t>МБУЗ «Медико-санитарная часть № 2» переименована в МБУЗ «Городская поликлиника № 2»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</si>
  <si>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численности связано с плановым снижением набора обучающихся в группу по отделению «эстрадные инструменты»</t>
    </r>
  </si>
  <si>
    <r>
      <rPr>
        <b/>
        <sz val="13"/>
        <rFont val="Times New Roman"/>
        <family val="1"/>
        <charset val="204"/>
      </rPr>
      <t xml:space="preserve">(5) </t>
    </r>
    <r>
      <rPr>
        <sz val="13"/>
        <rFont val="Times New Roman"/>
        <family val="1"/>
        <charset val="204"/>
      </rPr>
      <t>Кинозал «Арт» выведен из состава МБУ «Кинокомплекс «Родина» в октябре 2011 года</t>
    </r>
  </si>
  <si>
    <t>1/70</t>
  </si>
  <si>
    <t>4/953</t>
  </si>
  <si>
    <t>27 / 29</t>
  </si>
  <si>
    <t>28,69 / 30,27</t>
  </si>
  <si>
    <t>28,85 / 29,85</t>
  </si>
  <si>
    <t>29,12 / 29,92</t>
  </si>
  <si>
    <t>32,23 / 33,81</t>
  </si>
  <si>
    <t>32,10 / 33,10</t>
  </si>
  <si>
    <t>32,35 / 33,35</t>
  </si>
  <si>
    <t>38,25 / 39,87</t>
  </si>
  <si>
    <t>38,24 / 39,39</t>
  </si>
  <si>
    <t>38,23 / 39,36</t>
  </si>
  <si>
    <t>39,99 / 41,61</t>
  </si>
  <si>
    <t>40,07 / 41,27</t>
  </si>
  <si>
    <t>40,25 / 41,06</t>
  </si>
  <si>
    <t>32,37 / 33,95</t>
  </si>
  <si>
    <t>32,24 / 33,56</t>
  </si>
  <si>
    <t>32,84 / 33,64</t>
  </si>
  <si>
    <t>40,54 / 42,16</t>
  </si>
  <si>
    <t>40,33 / 41,98</t>
  </si>
  <si>
    <t>40,90 / 41,80</t>
  </si>
  <si>
    <t>на 01.07.2012</t>
  </si>
  <si>
    <t>на 01.05.2012</t>
  </si>
  <si>
    <t>на 01.06.2012</t>
  </si>
  <si>
    <r>
      <t xml:space="preserve">7 261       </t>
    </r>
    <r>
      <rPr>
        <sz val="10"/>
        <rFont val="Times New Roman Cyr"/>
        <charset val="204"/>
      </rPr>
      <t>(по итогам 2011 года)</t>
    </r>
  </si>
  <si>
    <t>на 01.08.2011г.</t>
  </si>
  <si>
    <t>на 01.08.2012г.</t>
  </si>
  <si>
    <t>за июль 2012г</t>
  </si>
  <si>
    <t>за июль 2011г</t>
  </si>
  <si>
    <t>на 01.08.11г.*</t>
  </si>
  <si>
    <t>на 01.08.12г.*</t>
  </si>
  <si>
    <t>Отклонение 01.08.12г./ 01.08.11г, +, -</t>
  </si>
  <si>
    <t>на 01.08.12г.</t>
  </si>
  <si>
    <t>июль 2011</t>
  </si>
  <si>
    <t>июль 2012</t>
  </si>
  <si>
    <t>Отклонение                                        июль 2012 / 2011</t>
  </si>
  <si>
    <t>на 01.08.11г</t>
  </si>
  <si>
    <t>на 01.08.12г</t>
  </si>
  <si>
    <t>Отклонение                                    01.08.12г. / 01.08.11г.</t>
  </si>
  <si>
    <t>Отклонение                                          июль 2012 / 2011</t>
  </si>
  <si>
    <t>на 01.08.11</t>
  </si>
  <si>
    <t>на 01.08.12</t>
  </si>
  <si>
    <t>Отклонение 01.08.12/ 01.08.11,          +, -</t>
  </si>
  <si>
    <t>Средние цены в городах РФ и МО г. Норильск в июле 2012 года, по данным Росстата</t>
  </si>
  <si>
    <t>01.08.09 г.</t>
  </si>
  <si>
    <t>01.08.10 г.</t>
  </si>
  <si>
    <t>01.08.11 г.</t>
  </si>
  <si>
    <t>01.08.12 г.</t>
  </si>
  <si>
    <t>26 / 27</t>
  </si>
  <si>
    <t>33 / 35</t>
  </si>
  <si>
    <t>31,56 / 33,14</t>
  </si>
  <si>
    <t>31,56 / 32,84</t>
  </si>
  <si>
    <t>31,89 / 32,79</t>
  </si>
  <si>
    <t>38,84 / 40,46</t>
  </si>
  <si>
    <t>38,66 / 40,24</t>
  </si>
  <si>
    <t>38,95 / 40,15</t>
  </si>
  <si>
    <t>бассейн закрыт на ремонт</t>
  </si>
  <si>
    <r>
      <t xml:space="preserve">49,40 </t>
    </r>
    <r>
      <rPr>
        <b/>
        <vertAlign val="superscript"/>
        <sz val="13"/>
        <rFont val="Times New Roman Cyr"/>
        <family val="1"/>
        <charset val="204"/>
      </rPr>
      <t>2</t>
    </r>
  </si>
  <si>
    <r>
      <t>34,83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</si>
  <si>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375,26 (мес./чел.)</t>
  </si>
  <si>
    <t>286,17 (мес./чел.)</t>
  </si>
  <si>
    <t>Итого за 7 месяцев</t>
  </si>
  <si>
    <t>Динамика индекса потребительских цен по Красноярскому краю (июль к июлю), %</t>
  </si>
  <si>
    <t>Динамика индекса потребительских цен по Красноярскому краю (январь-июль к январю-июлю), %</t>
  </si>
  <si>
    <t>Динамика индекса потребительских цен по Российской Федерации (июль к июлю), %</t>
  </si>
  <si>
    <t>Стоимость минимального набора продуктов питания в субъектах РФ за июль 2011 и 2012гг.</t>
  </si>
  <si>
    <t>на 01.08.2012</t>
  </si>
  <si>
    <t>(2) Расчетные данные по причине отсутствия официальных статистических данных по рождаемости и смертности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</si>
</sst>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2" formatCode="#,##0.0_ ;\-#,##0.0\ 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i/>
      <vertAlign val="superscript"/>
      <sz val="11"/>
      <name val="Times New Roman Cyr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name val="Times New Roman Cyr"/>
      <charset val="204"/>
    </font>
    <font>
      <b/>
      <vertAlign val="superscript"/>
      <sz val="12"/>
      <color indexed="8"/>
      <name val="Times New Roman Cyr"/>
      <charset val="204"/>
    </font>
    <font>
      <b/>
      <vertAlign val="superscript"/>
      <sz val="13"/>
      <name val="Times New Roman Cyr"/>
      <family val="1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</cellStyleXfs>
  <cellXfs count="1036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6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1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1" fillId="0" borderId="0" xfId="0" applyNumberFormat="1" applyFont="1" applyFill="1"/>
    <xf numFmtId="1" fontId="31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40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166" fontId="8" fillId="0" borderId="3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11" fillId="0" borderId="38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166" fontId="8" fillId="0" borderId="38" xfId="0" applyNumberFormat="1" applyFont="1" applyFill="1" applyBorder="1" applyAlignment="1">
      <alignment horizontal="center" vertical="center" wrapText="1"/>
    </xf>
    <xf numFmtId="166" fontId="8" fillId="0" borderId="3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39" fillId="0" borderId="0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ont="1" applyFill="1"/>
    <xf numFmtId="0" fontId="8" fillId="3" borderId="0" xfId="0" applyFont="1" applyFill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top" wrapText="1"/>
    </xf>
    <xf numFmtId="0" fontId="69" fillId="0" borderId="32" xfId="0" applyFont="1" applyFill="1" applyBorder="1" applyAlignment="1">
      <alignment horizontal="center" vertical="top" wrapText="1"/>
    </xf>
    <xf numFmtId="0" fontId="69" fillId="0" borderId="52" xfId="0" applyFont="1" applyFill="1" applyBorder="1" applyAlignment="1">
      <alignment horizontal="center" vertical="top" wrapText="1"/>
    </xf>
    <xf numFmtId="0" fontId="69" fillId="0" borderId="50" xfId="0" applyFont="1" applyFill="1" applyBorder="1" applyAlignment="1">
      <alignment horizontal="center" vertical="top" wrapText="1"/>
    </xf>
    <xf numFmtId="0" fontId="69" fillId="0" borderId="32" xfId="0" applyFont="1" applyFill="1" applyBorder="1" applyAlignment="1">
      <alignment horizontal="center" vertical="center" wrapText="1"/>
    </xf>
    <xf numFmtId="166" fontId="70" fillId="0" borderId="12" xfId="0" applyNumberFormat="1" applyFont="1" applyFill="1" applyBorder="1" applyAlignment="1">
      <alignment horizontal="center" vertical="center" wrapText="1"/>
    </xf>
    <xf numFmtId="166" fontId="70" fillId="0" borderId="13" xfId="0" applyNumberFormat="1" applyFont="1" applyFill="1" applyBorder="1" applyAlignment="1">
      <alignment horizontal="center" vertical="center" wrapText="1"/>
    </xf>
    <xf numFmtId="166" fontId="70" fillId="0" borderId="41" xfId="0" applyNumberFormat="1" applyFont="1" applyFill="1" applyBorder="1" applyAlignment="1">
      <alignment horizontal="center" vertical="center" wrapText="1"/>
    </xf>
    <xf numFmtId="166" fontId="70" fillId="0" borderId="14" xfId="0" applyNumberFormat="1" applyFont="1" applyFill="1" applyBorder="1" applyAlignment="1">
      <alignment horizontal="center" vertical="center" wrapText="1"/>
    </xf>
    <xf numFmtId="166" fontId="70" fillId="0" borderId="16" xfId="0" applyNumberFormat="1" applyFont="1" applyFill="1" applyBorder="1" applyAlignment="1">
      <alignment horizontal="center" vertical="center" wrapText="1"/>
    </xf>
    <xf numFmtId="166" fontId="70" fillId="0" borderId="43" xfId="0" applyNumberFormat="1" applyFont="1" applyFill="1" applyBorder="1" applyAlignment="1">
      <alignment horizontal="center" vertical="center" wrapText="1"/>
    </xf>
    <xf numFmtId="166" fontId="70" fillId="0" borderId="23" xfId="0" applyNumberFormat="1" applyFont="1" applyFill="1" applyBorder="1" applyAlignment="1">
      <alignment horizontal="center" vertical="center" wrapText="1"/>
    </xf>
    <xf numFmtId="166" fontId="70" fillId="0" borderId="49" xfId="0" applyNumberFormat="1" applyFont="1" applyFill="1" applyBorder="1" applyAlignment="1">
      <alignment horizontal="center" vertical="center" wrapText="1"/>
    </xf>
    <xf numFmtId="166" fontId="70" fillId="0" borderId="15" xfId="0" applyNumberFormat="1" applyFont="1" applyFill="1" applyBorder="1" applyAlignment="1">
      <alignment horizontal="center" vertical="center" wrapText="1"/>
    </xf>
    <xf numFmtId="166" fontId="70" fillId="0" borderId="22" xfId="0" applyNumberFormat="1" applyFont="1" applyFill="1" applyBorder="1" applyAlignment="1">
      <alignment horizontal="center" vertical="center" wrapText="1"/>
    </xf>
    <xf numFmtId="166" fontId="70" fillId="0" borderId="21" xfId="0" applyNumberFormat="1" applyFont="1" applyFill="1" applyBorder="1" applyAlignment="1">
      <alignment horizontal="center" vertical="center" wrapText="1"/>
    </xf>
    <xf numFmtId="166" fontId="70" fillId="0" borderId="48" xfId="0" applyNumberFormat="1" applyFont="1" applyFill="1" applyBorder="1" applyAlignment="1">
      <alignment horizontal="center" vertical="center" wrapText="1"/>
    </xf>
    <xf numFmtId="166" fontId="70" fillId="0" borderId="67" xfId="0" applyNumberFormat="1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69" fillId="0" borderId="27" xfId="0" applyNumberFormat="1" applyFont="1" applyFill="1" applyBorder="1" applyAlignment="1">
      <alignment horizontal="center" vertical="center" wrapText="1"/>
    </xf>
    <xf numFmtId="166" fontId="69" fillId="0" borderId="32" xfId="0" applyNumberFormat="1" applyFont="1" applyFill="1" applyBorder="1" applyAlignment="1">
      <alignment horizontal="center" vertical="center" wrapText="1"/>
    </xf>
    <xf numFmtId="14" fontId="3" fillId="0" borderId="60" xfId="0" applyNumberFormat="1" applyFont="1" applyFill="1" applyBorder="1" applyAlignment="1">
      <alignment vertical="center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167" fontId="3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center"/>
    </xf>
    <xf numFmtId="0" fontId="62" fillId="0" borderId="0" xfId="7" applyFont="1" applyFill="1"/>
    <xf numFmtId="167" fontId="36" fillId="0" borderId="0" xfId="0" applyNumberFormat="1" applyFont="1" applyFill="1" applyBorder="1" applyAlignment="1">
      <alignment horizontal="center" vertical="center" wrapText="1"/>
    </xf>
    <xf numFmtId="0" fontId="62" fillId="0" borderId="0" xfId="11" applyFont="1" applyFill="1"/>
    <xf numFmtId="0" fontId="62" fillId="0" borderId="0" xfId="12" applyFont="1" applyFill="1"/>
    <xf numFmtId="0" fontId="62" fillId="0" borderId="0" xfId="13" applyFont="1" applyFill="1"/>
    <xf numFmtId="0" fontId="36" fillId="0" borderId="0" xfId="0" applyFont="1" applyFill="1" applyBorder="1" applyAlignment="1">
      <alignment horizontal="left"/>
    </xf>
    <xf numFmtId="0" fontId="65" fillId="0" borderId="0" xfId="3" applyFont="1" applyFill="1" applyBorder="1" applyAlignment="1">
      <alignment horizontal="right" wrapText="1"/>
    </xf>
    <xf numFmtId="0" fontId="63" fillId="0" borderId="0" xfId="2" applyFont="1" applyFill="1" applyBorder="1" applyAlignment="1">
      <alignment horizontal="right" wrapText="1"/>
    </xf>
    <xf numFmtId="0" fontId="61" fillId="0" borderId="0" xfId="14" applyFill="1"/>
    <xf numFmtId="0" fontId="61" fillId="0" borderId="0" xfId="15" applyFill="1"/>
    <xf numFmtId="0" fontId="65" fillId="0" borderId="0" xfId="4" applyFont="1" applyFill="1" applyBorder="1" applyAlignment="1">
      <alignment horizontal="right" wrapText="1"/>
    </xf>
    <xf numFmtId="0" fontId="62" fillId="0" borderId="0" xfId="16" applyFont="1" applyFill="1"/>
    <xf numFmtId="0" fontId="62" fillId="0" borderId="0" xfId="8" applyFont="1" applyFill="1"/>
    <xf numFmtId="0" fontId="36" fillId="0" borderId="0" xfId="17" applyFont="1" applyFill="1" applyBorder="1" applyAlignment="1">
      <alignment horizontal="left" wrapText="1"/>
    </xf>
    <xf numFmtId="0" fontId="62" fillId="0" borderId="0" xfId="10" applyFont="1" applyFill="1"/>
    <xf numFmtId="0" fontId="62" fillId="0" borderId="0" xfId="9" applyFont="1" applyFill="1"/>
    <xf numFmtId="0" fontId="66" fillId="0" borderId="0" xfId="5" applyFont="1" applyFill="1" applyBorder="1" applyAlignment="1">
      <alignment horizontal="right" wrapText="1"/>
    </xf>
    <xf numFmtId="0" fontId="64" fillId="0" borderId="0" xfId="8" applyFont="1" applyFill="1"/>
    <xf numFmtId="0" fontId="5" fillId="0" borderId="0" xfId="0" applyFont="1" applyFill="1" applyBorder="1"/>
    <xf numFmtId="0" fontId="64" fillId="0" borderId="0" xfId="10" applyFont="1" applyFill="1"/>
    <xf numFmtId="0" fontId="64" fillId="0" borderId="0" xfId="9" applyFont="1" applyFill="1"/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justify"/>
    </xf>
    <xf numFmtId="0" fontId="39" fillId="0" borderId="0" xfId="0" applyFont="1" applyFill="1"/>
    <xf numFmtId="166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9" xfId="0" applyNumberFormat="1" applyFont="1" applyFill="1" applyBorder="1" applyAlignment="1">
      <alignment horizontal="center" vertical="center"/>
    </xf>
    <xf numFmtId="49" fontId="36" fillId="0" borderId="67" xfId="0" applyNumberFormat="1" applyFont="1" applyFill="1" applyBorder="1" applyAlignment="1">
      <alignment horizontal="center" vertical="center" wrapText="1"/>
    </xf>
    <xf numFmtId="167" fontId="36" fillId="0" borderId="44" xfId="0" applyNumberFormat="1" applyFont="1" applyFill="1" applyBorder="1" applyAlignment="1">
      <alignment horizontal="center" vertical="center" wrapText="1"/>
    </xf>
    <xf numFmtId="167" fontId="36" fillId="0" borderId="65" xfId="0" applyNumberFormat="1" applyFont="1" applyFill="1" applyBorder="1" applyAlignment="1">
      <alignment horizontal="center" vertical="center" wrapText="1"/>
    </xf>
    <xf numFmtId="167" fontId="36" fillId="0" borderId="6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67" fontId="8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/>
    <xf numFmtId="0" fontId="20" fillId="0" borderId="0" xfId="0" applyFont="1" applyFill="1" applyAlignment="1"/>
    <xf numFmtId="0" fontId="51" fillId="0" borderId="0" xfId="0" applyFont="1" applyFill="1"/>
    <xf numFmtId="0" fontId="22" fillId="0" borderId="0" xfId="0" applyFont="1" applyFill="1" applyAlignment="1"/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6" fillId="0" borderId="0" xfId="0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167" fontId="8" fillId="0" borderId="3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/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/>
    </xf>
    <xf numFmtId="2" fontId="55" fillId="0" borderId="32" xfId="0" applyNumberFormat="1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8" fillId="0" borderId="5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3" fontId="8" fillId="0" borderId="31" xfId="0" applyNumberFormat="1" applyFont="1" applyFill="1" applyBorder="1" applyAlignment="1">
      <alignment horizontal="center" vertical="center"/>
    </xf>
    <xf numFmtId="3" fontId="22" fillId="0" borderId="55" xfId="0" applyNumberFormat="1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3" fontId="67" fillId="0" borderId="71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 wrapText="1"/>
    </xf>
    <xf numFmtId="166" fontId="33" fillId="0" borderId="14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 vertical="center" wrapText="1"/>
    </xf>
    <xf numFmtId="167" fontId="36" fillId="0" borderId="60" xfId="0" applyNumberFormat="1" applyFont="1" applyFill="1" applyBorder="1" applyAlignment="1">
      <alignment horizontal="center" vertical="center" wrapText="1"/>
    </xf>
    <xf numFmtId="167" fontId="36" fillId="0" borderId="5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21" fillId="0" borderId="0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36" fillId="0" borderId="0" xfId="0" applyNumberFormat="1" applyFont="1" applyFill="1" applyBorder="1" applyAlignment="1">
      <alignment horizontal="left" vertical="top" wrapText="1"/>
    </xf>
    <xf numFmtId="2" fontId="9" fillId="0" borderId="55" xfId="0" applyNumberFormat="1" applyFont="1" applyFill="1" applyBorder="1" applyAlignment="1">
      <alignment horizontal="center" vertical="center"/>
    </xf>
    <xf numFmtId="3" fontId="67" fillId="0" borderId="5" xfId="0" applyNumberFormat="1" applyFont="1" applyFill="1" applyBorder="1" applyAlignment="1">
      <alignment horizontal="center" vertical="center"/>
    </xf>
    <xf numFmtId="3" fontId="54" fillId="0" borderId="55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left" wrapText="1"/>
    </xf>
    <xf numFmtId="14" fontId="3" fillId="0" borderId="5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wrapText="1"/>
    </xf>
    <xf numFmtId="0" fontId="36" fillId="0" borderId="60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 wrapText="1"/>
    </xf>
    <xf numFmtId="167" fontId="36" fillId="0" borderId="60" xfId="0" applyNumberFormat="1" applyFont="1" applyFill="1" applyBorder="1" applyAlignment="1">
      <alignment horizontal="center" wrapText="1"/>
    </xf>
    <xf numFmtId="167" fontId="36" fillId="0" borderId="58" xfId="0" applyNumberFormat="1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wrapText="1"/>
    </xf>
    <xf numFmtId="0" fontId="36" fillId="0" borderId="59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167" fontId="36" fillId="0" borderId="59" xfId="0" applyNumberFormat="1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wrapText="1"/>
    </xf>
    <xf numFmtId="2" fontId="36" fillId="0" borderId="18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 vertical="top" wrapText="1"/>
    </xf>
    <xf numFmtId="0" fontId="36" fillId="0" borderId="46" xfId="0" applyFont="1" applyFill="1" applyBorder="1" applyAlignment="1">
      <alignment horizontal="center" wrapText="1"/>
    </xf>
    <xf numFmtId="167" fontId="36" fillId="0" borderId="62" xfId="0" applyNumberFormat="1" applyFont="1" applyFill="1" applyBorder="1" applyAlignment="1">
      <alignment horizontal="center" wrapText="1"/>
    </xf>
    <xf numFmtId="2" fontId="36" fillId="0" borderId="37" xfId="0" applyNumberFormat="1" applyFont="1" applyFill="1" applyBorder="1" applyAlignment="1">
      <alignment horizontal="center" wrapText="1"/>
    </xf>
    <xf numFmtId="167" fontId="36" fillId="0" borderId="37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vertical="top" wrapText="1"/>
    </xf>
    <xf numFmtId="2" fontId="36" fillId="0" borderId="58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49" fontId="36" fillId="0" borderId="23" xfId="0" applyNumberFormat="1" applyFont="1" applyFill="1" applyBorder="1" applyAlignment="1">
      <alignment horizontal="center" vertical="top" wrapText="1"/>
    </xf>
    <xf numFmtId="167" fontId="36" fillId="0" borderId="46" xfId="0" applyNumberFormat="1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167" fontId="36" fillId="0" borderId="17" xfId="0" applyNumberFormat="1" applyFont="1" applyFill="1" applyBorder="1" applyAlignment="1">
      <alignment horizontal="center" wrapText="1"/>
    </xf>
    <xf numFmtId="49" fontId="36" fillId="0" borderId="57" xfId="0" applyNumberFormat="1" applyFont="1" applyFill="1" applyBorder="1" applyAlignment="1">
      <alignment horizontal="center" vertical="top" wrapText="1"/>
    </xf>
    <xf numFmtId="167" fontId="36" fillId="0" borderId="61" xfId="0" applyNumberFormat="1" applyFont="1" applyFill="1" applyBorder="1" applyAlignment="1">
      <alignment horizontal="center" wrapText="1"/>
    </xf>
    <xf numFmtId="167" fontId="36" fillId="0" borderId="53" xfId="0" applyNumberFormat="1" applyFont="1" applyFill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center" wrapText="1"/>
    </xf>
    <xf numFmtId="49" fontId="36" fillId="0" borderId="29" xfId="0" applyNumberFormat="1" applyFont="1" applyFill="1" applyBorder="1" applyAlignment="1">
      <alignment horizontal="center" vertical="top" wrapText="1"/>
    </xf>
    <xf numFmtId="167" fontId="36" fillId="0" borderId="19" xfId="0" applyNumberFormat="1" applyFont="1" applyFill="1" applyBorder="1" applyAlignment="1">
      <alignment horizontal="center" wrapText="1"/>
    </xf>
    <xf numFmtId="167" fontId="36" fillId="0" borderId="20" xfId="0" applyNumberFormat="1" applyFont="1" applyFill="1" applyBorder="1" applyAlignment="1">
      <alignment horizontal="center" wrapText="1"/>
    </xf>
    <xf numFmtId="49" fontId="36" fillId="0" borderId="36" xfId="0" applyNumberFormat="1" applyFont="1" applyFill="1" applyBorder="1" applyAlignment="1">
      <alignment horizontal="center" vertical="top" wrapText="1"/>
    </xf>
    <xf numFmtId="167" fontId="36" fillId="0" borderId="63" xfId="0" applyNumberFormat="1" applyFont="1" applyFill="1" applyBorder="1" applyAlignment="1">
      <alignment horizontal="center" wrapText="1"/>
    </xf>
    <xf numFmtId="2" fontId="36" fillId="0" borderId="62" xfId="0" applyNumberFormat="1" applyFont="1" applyFill="1" applyBorder="1" applyAlignment="1">
      <alignment horizontal="center" wrapText="1"/>
    </xf>
    <xf numFmtId="167" fontId="36" fillId="0" borderId="26" xfId="0" applyNumberFormat="1" applyFont="1" applyFill="1" applyBorder="1" applyAlignment="1">
      <alignment horizontal="center" wrapText="1"/>
    </xf>
    <xf numFmtId="2" fontId="36" fillId="0" borderId="46" xfId="0" applyNumberFormat="1" applyFont="1" applyFill="1" applyBorder="1" applyAlignment="1">
      <alignment horizontal="center" wrapText="1"/>
    </xf>
    <xf numFmtId="2" fontId="36" fillId="0" borderId="59" xfId="0" applyNumberFormat="1" applyFont="1" applyFill="1" applyBorder="1" applyAlignment="1">
      <alignment horizontal="center" wrapText="1"/>
    </xf>
    <xf numFmtId="2" fontId="36" fillId="0" borderId="17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67" xfId="0" applyNumberFormat="1" applyFont="1" applyFill="1" applyBorder="1" applyAlignment="1">
      <alignment horizontal="center" vertical="top" wrapText="1"/>
    </xf>
    <xf numFmtId="167" fontId="36" fillId="0" borderId="44" xfId="0" applyNumberFormat="1" applyFont="1" applyFill="1" applyBorder="1" applyAlignment="1">
      <alignment horizontal="center" wrapText="1"/>
    </xf>
    <xf numFmtId="167" fontId="36" fillId="0" borderId="65" xfId="0" applyNumberFormat="1" applyFont="1" applyFill="1" applyBorder="1" applyAlignment="1">
      <alignment horizontal="center" wrapText="1"/>
    </xf>
    <xf numFmtId="167" fontId="36" fillId="0" borderId="68" xfId="0" applyNumberFormat="1" applyFont="1" applyFill="1" applyBorder="1" applyAlignment="1">
      <alignment horizontal="center" wrapText="1"/>
    </xf>
    <xf numFmtId="167" fontId="36" fillId="0" borderId="69" xfId="0" applyNumberFormat="1" applyFont="1" applyFill="1" applyBorder="1" applyAlignment="1">
      <alignment horizontal="center" wrapText="1"/>
    </xf>
    <xf numFmtId="167" fontId="36" fillId="0" borderId="61" xfId="0" applyNumberFormat="1" applyFont="1" applyFill="1" applyBorder="1" applyAlignment="1">
      <alignment horizontal="center" vertical="center" wrapText="1"/>
    </xf>
    <xf numFmtId="167" fontId="36" fillId="0" borderId="53" xfId="0" applyNumberFormat="1" applyFont="1" applyFill="1" applyBorder="1" applyAlignment="1">
      <alignment horizontal="center" vertical="center" wrapText="1"/>
    </xf>
    <xf numFmtId="167" fontId="36" fillId="0" borderId="18" xfId="0" applyNumberFormat="1" applyFont="1" applyFill="1" applyBorder="1" applyAlignment="1">
      <alignment horizontal="center" vertical="center" wrapText="1"/>
    </xf>
    <xf numFmtId="167" fontId="36" fillId="0" borderId="20" xfId="0" applyNumberFormat="1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49" fontId="36" fillId="0" borderId="29" xfId="0" applyNumberFormat="1" applyFont="1" applyFill="1" applyBorder="1" applyAlignment="1">
      <alignment horizontal="center" vertical="center" wrapText="1"/>
    </xf>
    <xf numFmtId="167" fontId="36" fillId="0" borderId="59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167" fontId="36" fillId="0" borderId="46" xfId="0" applyNumberFormat="1" applyFont="1" applyFill="1" applyBorder="1" applyAlignment="1">
      <alignment horizontal="center" vertical="center" wrapText="1"/>
    </xf>
    <xf numFmtId="167" fontId="36" fillId="0" borderId="62" xfId="0" applyNumberFormat="1" applyFont="1" applyFill="1" applyBorder="1" applyAlignment="1">
      <alignment horizontal="center" vertical="center" wrapText="1"/>
    </xf>
    <xf numFmtId="167" fontId="36" fillId="0" borderId="37" xfId="0" applyNumberFormat="1" applyFont="1" applyFill="1" applyBorder="1" applyAlignment="1">
      <alignment horizontal="center" vertical="center" wrapText="1"/>
    </xf>
    <xf numFmtId="167" fontId="36" fillId="0" borderId="63" xfId="0" applyNumberFormat="1" applyFont="1" applyFill="1" applyBorder="1" applyAlignment="1">
      <alignment horizontal="center" vertical="center" wrapText="1"/>
    </xf>
    <xf numFmtId="167" fontId="36" fillId="0" borderId="26" xfId="0" applyNumberFormat="1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167" fontId="36" fillId="0" borderId="80" xfId="0" applyNumberFormat="1" applyFont="1" applyFill="1" applyBorder="1" applyAlignment="1">
      <alignment horizontal="center" vertical="center" wrapText="1"/>
    </xf>
    <xf numFmtId="167" fontId="36" fillId="0" borderId="7" xfId="0" applyNumberFormat="1" applyFont="1" applyFill="1" applyBorder="1" applyAlignment="1">
      <alignment horizontal="center" vertical="center" wrapText="1"/>
    </xf>
    <xf numFmtId="167" fontId="36" fillId="0" borderId="47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3" fontId="25" fillId="2" borderId="3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3" fontId="25" fillId="2" borderId="39" xfId="0" applyNumberFormat="1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7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166" fontId="8" fillId="0" borderId="67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76" fillId="0" borderId="67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54" fillId="0" borderId="32" xfId="0" applyNumberFormat="1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0" xfId="0" applyFont="1" applyFill="1" applyBorder="1"/>
    <xf numFmtId="3" fontId="4" fillId="3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81" fillId="3" borderId="39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49" fontId="8" fillId="3" borderId="31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3" fontId="81" fillId="3" borderId="40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9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40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4" fillId="3" borderId="38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3" fillId="3" borderId="10" xfId="0" applyFont="1" applyFill="1" applyBorder="1"/>
    <xf numFmtId="0" fontId="81" fillId="3" borderId="1" xfId="0" applyFont="1" applyFill="1" applyBorder="1"/>
    <xf numFmtId="0" fontId="25" fillId="3" borderId="39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39" xfId="0" applyNumberFormat="1" applyFont="1" applyFill="1" applyBorder="1" applyAlignment="1">
      <alignment horizontal="center"/>
    </xf>
    <xf numFmtId="3" fontId="81" fillId="3" borderId="3" xfId="0" applyNumberFormat="1" applyFont="1" applyFill="1" applyBorder="1" applyAlignment="1">
      <alignment horizontal="center"/>
    </xf>
    <xf numFmtId="0" fontId="24" fillId="3" borderId="38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horizontal="center"/>
    </xf>
    <xf numFmtId="0" fontId="81" fillId="3" borderId="32" xfId="0" applyFont="1" applyFill="1" applyBorder="1" applyAlignment="1">
      <alignment horizontal="center"/>
    </xf>
    <xf numFmtId="0" fontId="25" fillId="3" borderId="39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81" fillId="3" borderId="3" xfId="0" applyFont="1" applyFill="1" applyBorder="1" applyAlignment="1">
      <alignment horizontal="center"/>
    </xf>
    <xf numFmtId="0" fontId="25" fillId="3" borderId="40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81" fillId="3" borderId="2" xfId="0" applyFont="1" applyFill="1" applyBorder="1" applyAlignment="1">
      <alignment horizontal="center"/>
    </xf>
    <xf numFmtId="0" fontId="0" fillId="3" borderId="1" xfId="0" applyFill="1" applyBorder="1"/>
    <xf numFmtId="0" fontId="8" fillId="3" borderId="3" xfId="0" applyFont="1" applyFill="1" applyBorder="1"/>
    <xf numFmtId="49" fontId="81" fillId="3" borderId="3" xfId="0" applyNumberFormat="1" applyFont="1" applyFill="1" applyBorder="1" applyAlignment="1">
      <alignment horizontal="center"/>
    </xf>
    <xf numFmtId="0" fontId="8" fillId="3" borderId="2" xfId="0" applyFont="1" applyFill="1" applyBorder="1"/>
    <xf numFmtId="49" fontId="81" fillId="3" borderId="2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49" fontId="81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32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horizontal="center"/>
    </xf>
    <xf numFmtId="0" fontId="8" fillId="3" borderId="32" xfId="0" applyNumberFormat="1" applyFont="1" applyFill="1" applyBorder="1" applyAlignment="1">
      <alignment horizontal="center"/>
    </xf>
    <xf numFmtId="49" fontId="81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/>
    <xf numFmtId="0" fontId="7" fillId="3" borderId="1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82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1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7" fillId="3" borderId="12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4" fillId="3" borderId="67" xfId="0" applyFont="1" applyFill="1" applyBorder="1" applyAlignment="1">
      <alignment horizontal="left"/>
    </xf>
    <xf numFmtId="0" fontId="8" fillId="3" borderId="54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52" fillId="3" borderId="32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3" fontId="8" fillId="3" borderId="38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/>
    <xf numFmtId="3" fontId="8" fillId="0" borderId="60" xfId="0" applyNumberFormat="1" applyFont="1" applyFill="1" applyBorder="1" applyAlignment="1">
      <alignment horizontal="center" vertical="center"/>
    </xf>
    <xf numFmtId="167" fontId="8" fillId="0" borderId="58" xfId="0" applyNumberFormat="1" applyFont="1" applyFill="1" applyBorder="1" applyAlignment="1">
      <alignment horizont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0" fontId="8" fillId="0" borderId="11" xfId="0" applyFont="1" applyFill="1" applyBorder="1" applyAlignment="1">
      <alignment horizontal="right" wrapText="1"/>
    </xf>
    <xf numFmtId="167" fontId="8" fillId="0" borderId="6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50" xfId="0" applyFont="1" applyFill="1" applyBorder="1" applyAlignment="1">
      <alignment horizontal="center" wrapText="1" shrinkToFi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 indent="5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5"/>
    </xf>
    <xf numFmtId="49" fontId="33" fillId="0" borderId="23" xfId="0" applyNumberFormat="1" applyFont="1" applyFill="1" applyBorder="1" applyAlignment="1">
      <alignment horizontal="left" vertical="center" wrapText="1" indent="5"/>
    </xf>
    <xf numFmtId="0" fontId="33" fillId="0" borderId="23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left" vertical="center" wrapText="1" indent="7"/>
    </xf>
    <xf numFmtId="0" fontId="32" fillId="0" borderId="14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0" fontId="76" fillId="0" borderId="67" xfId="0" applyFont="1" applyFill="1" applyBorder="1" applyAlignment="1">
      <alignment horizontal="left" vertical="center" wrapText="1"/>
    </xf>
    <xf numFmtId="0" fontId="76" fillId="0" borderId="67" xfId="0" applyNumberFormat="1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166" fontId="76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7" xfId="0" applyFont="1" applyFill="1" applyBorder="1" applyAlignment="1">
      <alignment vertical="top" wrapText="1"/>
    </xf>
    <xf numFmtId="167" fontId="36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6" fillId="0" borderId="5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6" fillId="0" borderId="13" xfId="0" applyNumberFormat="1" applyFont="1" applyFill="1" applyBorder="1" applyAlignment="1">
      <alignment horizontal="center" wrapText="1"/>
    </xf>
    <xf numFmtId="167" fontId="4" fillId="0" borderId="57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vertical="top" wrapText="1"/>
    </xf>
    <xf numFmtId="167" fontId="36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vertical="top" wrapText="1"/>
    </xf>
    <xf numFmtId="167" fontId="36" fillId="0" borderId="29" xfId="0" applyNumberFormat="1" applyFont="1" applyFill="1" applyBorder="1" applyAlignment="1">
      <alignment horizontal="center" vertical="top" wrapText="1"/>
    </xf>
    <xf numFmtId="167" fontId="36" fillId="0" borderId="16" xfId="0" applyNumberFormat="1" applyFont="1" applyFill="1" applyBorder="1" applyAlignment="1">
      <alignment horizontal="center" vertical="top" wrapText="1"/>
    </xf>
    <xf numFmtId="0" fontId="8" fillId="0" borderId="36" xfId="0" applyFont="1" applyFill="1" applyBorder="1"/>
    <xf numFmtId="167" fontId="36" fillId="0" borderId="14" xfId="0" applyNumberFormat="1" applyFont="1" applyFill="1" applyBorder="1" applyAlignment="1">
      <alignment horizontal="center"/>
    </xf>
    <xf numFmtId="167" fontId="36" fillId="0" borderId="29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/>
    </xf>
    <xf numFmtId="0" fontId="8" fillId="0" borderId="66" xfId="0" applyFont="1" applyFill="1" applyBorder="1"/>
    <xf numFmtId="167" fontId="36" fillId="0" borderId="67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167" fontId="36" fillId="0" borderId="66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6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3" fontId="8" fillId="0" borderId="6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3" fontId="8" fillId="0" borderId="5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3" fontId="8" fillId="0" borderId="66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32" xfId="0" applyFont="1" applyFill="1" applyBorder="1"/>
    <xf numFmtId="2" fontId="7" fillId="2" borderId="52" xfId="0" applyNumberFormat="1" applyFont="1" applyFill="1" applyBorder="1" applyAlignment="1">
      <alignment horizontal="center" vertical="top"/>
    </xf>
    <xf numFmtId="49" fontId="7" fillId="2" borderId="52" xfId="0" applyNumberFormat="1" applyFont="1" applyFill="1" applyBorder="1" applyAlignment="1">
      <alignment horizontal="center" vertical="center" wrapText="1"/>
    </xf>
    <xf numFmtId="3" fontId="7" fillId="2" borderId="38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6" fontId="8" fillId="0" borderId="65" xfId="0" applyNumberFormat="1" applyFont="1" applyFill="1" applyBorder="1" applyAlignment="1">
      <alignment horizontal="center" vertical="center"/>
    </xf>
    <xf numFmtId="166" fontId="8" fillId="0" borderId="68" xfId="0" applyNumberFormat="1" applyFont="1" applyFill="1" applyBorder="1" applyAlignment="1">
      <alignment horizontal="center" vertical="center"/>
    </xf>
    <xf numFmtId="0" fontId="8" fillId="0" borderId="29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59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4" fillId="0" borderId="44" xfId="0" applyFont="1" applyFill="1" applyBorder="1"/>
    <xf numFmtId="167" fontId="4" fillId="0" borderId="65" xfId="0" applyNumberFormat="1" applyFont="1" applyFill="1" applyBorder="1" applyAlignment="1">
      <alignment horizontal="center"/>
    </xf>
    <xf numFmtId="167" fontId="4" fillId="0" borderId="68" xfId="0" applyNumberFormat="1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top" wrapText="1"/>
    </xf>
    <xf numFmtId="167" fontId="36" fillId="0" borderId="43" xfId="0" applyNumberFormat="1" applyFont="1" applyFill="1" applyBorder="1" applyAlignment="1">
      <alignment horizontal="center" vertical="center"/>
    </xf>
    <xf numFmtId="166" fontId="7" fillId="0" borderId="52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166" fontId="39" fillId="0" borderId="59" xfId="0" applyNumberFormat="1" applyFont="1" applyFill="1" applyBorder="1" applyAlignment="1">
      <alignment horizontal="center" vertical="center"/>
    </xf>
    <xf numFmtId="4" fontId="39" fillId="0" borderId="59" xfId="0" applyNumberFormat="1" applyFont="1" applyFill="1" applyBorder="1" applyAlignment="1">
      <alignment horizontal="center"/>
    </xf>
    <xf numFmtId="4" fontId="39" fillId="0" borderId="60" xfId="0" applyNumberFormat="1" applyFont="1" applyFill="1" applyBorder="1" applyAlignment="1">
      <alignment horizontal="center"/>
    </xf>
    <xf numFmtId="166" fontId="39" fillId="0" borderId="17" xfId="0" applyNumberFormat="1" applyFont="1" applyFill="1" applyBorder="1" applyAlignment="1">
      <alignment horizontal="center" vertical="center"/>
    </xf>
    <xf numFmtId="167" fontId="39" fillId="0" borderId="65" xfId="0" applyNumberFormat="1" applyFont="1" applyFill="1" applyBorder="1" applyAlignment="1">
      <alignment horizontal="center"/>
    </xf>
    <xf numFmtId="166" fontId="39" fillId="0" borderId="65" xfId="0" applyNumberFormat="1" applyFont="1" applyFill="1" applyBorder="1" applyAlignment="1">
      <alignment horizontal="center"/>
    </xf>
    <xf numFmtId="167" fontId="39" fillId="0" borderId="65" xfId="0" applyNumberFormat="1" applyFont="1" applyFill="1" applyBorder="1" applyAlignment="1">
      <alignment horizontal="center" vertical="center"/>
    </xf>
    <xf numFmtId="4" fontId="39" fillId="0" borderId="17" xfId="0" applyNumberFormat="1" applyFont="1" applyFill="1" applyBorder="1" applyAlignment="1">
      <alignment horizontal="center"/>
    </xf>
    <xf numFmtId="166" fontId="39" fillId="0" borderId="44" xfId="0" applyNumberFormat="1" applyFont="1" applyFill="1" applyBorder="1" applyAlignment="1">
      <alignment horizontal="center" vertical="center"/>
    </xf>
    <xf numFmtId="166" fontId="39" fillId="0" borderId="65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1" xfId="0" applyFont="1" applyFill="1" applyBorder="1"/>
    <xf numFmtId="0" fontId="36" fillId="0" borderId="14" xfId="0" applyFont="1" applyFill="1" applyBorder="1" applyAlignment="1">
      <alignment horizontal="left" wrapText="1"/>
    </xf>
    <xf numFmtId="167" fontId="68" fillId="0" borderId="14" xfId="17" applyNumberFormat="1" applyFont="1" applyFill="1" applyBorder="1" applyAlignment="1">
      <alignment horizontal="center" wrapText="1"/>
    </xf>
    <xf numFmtId="167" fontId="36" fillId="0" borderId="43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wrapText="1"/>
    </xf>
    <xf numFmtId="167" fontId="77" fillId="0" borderId="14" xfId="17" applyNumberFormat="1" applyFont="1" applyFill="1" applyBorder="1" applyAlignment="1">
      <alignment horizontal="center" wrapText="1"/>
    </xf>
    <xf numFmtId="167" fontId="37" fillId="0" borderId="43" xfId="0" applyNumberFormat="1" applyFont="1" applyFill="1" applyBorder="1" applyAlignment="1">
      <alignment horizontal="center" vertical="center" wrapText="1"/>
    </xf>
    <xf numFmtId="167" fontId="37" fillId="0" borderId="43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left" wrapText="1"/>
    </xf>
    <xf numFmtId="167" fontId="68" fillId="0" borderId="67" xfId="17" applyNumberFormat="1" applyFont="1" applyFill="1" applyBorder="1" applyAlignment="1">
      <alignment horizontal="center" wrapText="1"/>
    </xf>
    <xf numFmtId="167" fontId="36" fillId="0" borderId="45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167" fontId="4" fillId="4" borderId="59" xfId="0" applyNumberFormat="1" applyFont="1" applyFill="1" applyBorder="1" applyAlignment="1">
      <alignment horizontal="center"/>
    </xf>
    <xf numFmtId="0" fontId="29" fillId="0" borderId="59" xfId="0" applyFont="1" applyFill="1" applyBorder="1" applyAlignment="1">
      <alignment horizontal="left" wrapText="1"/>
    </xf>
    <xf numFmtId="4" fontId="3" fillId="0" borderId="59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69" fontId="3" fillId="0" borderId="59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 wrapText="1"/>
    </xf>
    <xf numFmtId="2" fontId="3" fillId="0" borderId="59" xfId="0" applyNumberFormat="1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 vertical="center"/>
    </xf>
    <xf numFmtId="0" fontId="4" fillId="0" borderId="59" xfId="0" applyFont="1" applyFill="1" applyBorder="1"/>
    <xf numFmtId="0" fontId="54" fillId="0" borderId="59" xfId="0" applyFont="1" applyFill="1" applyBorder="1"/>
    <xf numFmtId="4" fontId="5" fillId="0" borderId="59" xfId="0" applyNumberFormat="1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/>
    </xf>
    <xf numFmtId="167" fontId="3" fillId="0" borderId="59" xfId="0" applyNumberFormat="1" applyFont="1" applyFill="1" applyBorder="1" applyAlignment="1">
      <alignment horizontal="center" vertical="center"/>
    </xf>
    <xf numFmtId="0" fontId="4" fillId="0" borderId="22" xfId="0" applyFont="1" applyFill="1" applyBorder="1"/>
    <xf numFmtId="167" fontId="4" fillId="0" borderId="21" xfId="0" applyNumberFormat="1" applyFont="1" applyFill="1" applyBorder="1"/>
    <xf numFmtId="167" fontId="4" fillId="0" borderId="22" xfId="0" applyNumberFormat="1" applyFont="1" applyFill="1" applyBorder="1"/>
    <xf numFmtId="0" fontId="4" fillId="0" borderId="14" xfId="0" applyFont="1" applyFill="1" applyBorder="1"/>
    <xf numFmtId="167" fontId="4" fillId="0" borderId="16" xfId="0" applyNumberFormat="1" applyFont="1" applyFill="1" applyBorder="1"/>
    <xf numFmtId="167" fontId="4" fillId="0" borderId="14" xfId="0" applyNumberFormat="1" applyFont="1" applyFill="1" applyBorder="1"/>
    <xf numFmtId="0" fontId="4" fillId="0" borderId="16" xfId="0" applyFont="1" applyFill="1" applyBorder="1"/>
    <xf numFmtId="0" fontId="4" fillId="0" borderId="67" xfId="0" applyFont="1" applyFill="1" applyBorder="1"/>
    <xf numFmtId="0" fontId="4" fillId="0" borderId="54" xfId="0" applyFont="1" applyFill="1" applyBorder="1"/>
    <xf numFmtId="167" fontId="4" fillId="0" borderId="67" xfId="0" applyNumberFormat="1" applyFont="1" applyFill="1" applyBorder="1"/>
    <xf numFmtId="0" fontId="24" fillId="0" borderId="17" xfId="0" applyFont="1" applyFill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/>
    </xf>
    <xf numFmtId="166" fontId="4" fillId="0" borderId="59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/>
    </xf>
    <xf numFmtId="166" fontId="4" fillId="0" borderId="6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6" fontId="8" fillId="0" borderId="10" xfId="0" applyNumberFormat="1" applyFont="1" applyFill="1" applyBorder="1"/>
    <xf numFmtId="166" fontId="8" fillId="0" borderId="0" xfId="0" applyNumberFormat="1" applyFont="1" applyFill="1" applyBorder="1"/>
    <xf numFmtId="0" fontId="7" fillId="0" borderId="31" xfId="0" applyFont="1" applyFill="1" applyBorder="1" applyAlignment="1">
      <alignment horizontal="left"/>
    </xf>
    <xf numFmtId="4" fontId="8" fillId="0" borderId="1" xfId="0" applyNumberFormat="1" applyFont="1" applyFill="1" applyBorder="1"/>
    <xf numFmtId="166" fontId="7" fillId="0" borderId="38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166" fontId="8" fillId="0" borderId="5" xfId="0" applyNumberFormat="1" applyFont="1" applyFill="1" applyBorder="1"/>
    <xf numFmtId="166" fontId="8" fillId="0" borderId="4" xfId="0" applyNumberFormat="1" applyFont="1" applyFill="1" applyBorder="1"/>
    <xf numFmtId="0" fontId="8" fillId="0" borderId="4" xfId="0" applyFont="1" applyFill="1" applyBorder="1"/>
    <xf numFmtId="166" fontId="8" fillId="0" borderId="31" xfId="0" applyNumberFormat="1" applyFont="1" applyFill="1" applyBorder="1"/>
    <xf numFmtId="0" fontId="7" fillId="0" borderId="55" xfId="0" applyFont="1" applyFill="1" applyBorder="1" applyAlignment="1">
      <alignment horizontal="left"/>
    </xf>
    <xf numFmtId="166" fontId="8" fillId="0" borderId="32" xfId="0" applyNumberFormat="1" applyFont="1" applyFill="1" applyBorder="1" applyAlignment="1">
      <alignment horizontal="right"/>
    </xf>
    <xf numFmtId="0" fontId="35" fillId="0" borderId="57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8" xfId="0" applyFont="1" applyFill="1" applyBorder="1" applyAlignment="1">
      <alignment horizontal="center" vertical="top" wrapText="1"/>
    </xf>
    <xf numFmtId="166" fontId="7" fillId="0" borderId="55" xfId="0" applyNumberFormat="1" applyFont="1" applyFill="1" applyBorder="1" applyAlignment="1">
      <alignment horizontal="center" vertical="center" wrapText="1"/>
    </xf>
    <xf numFmtId="166" fontId="7" fillId="0" borderId="5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2" fontId="54" fillId="0" borderId="71" xfId="0" applyNumberFormat="1" applyFont="1" applyFill="1" applyBorder="1" applyAlignment="1">
      <alignment horizontal="center" vertical="center" wrapText="1"/>
    </xf>
    <xf numFmtId="2" fontId="54" fillId="0" borderId="7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4" fillId="0" borderId="55" xfId="0" applyNumberFormat="1" applyFont="1" applyFill="1" applyBorder="1" applyAlignment="1">
      <alignment horizontal="center" vertical="center" wrapText="1"/>
    </xf>
    <xf numFmtId="2" fontId="54" fillId="0" borderId="5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37" fillId="0" borderId="5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justify"/>
    </xf>
    <xf numFmtId="0" fontId="49" fillId="0" borderId="34" xfId="0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top" wrapText="1"/>
    </xf>
    <xf numFmtId="0" fontId="36" fillId="0" borderId="29" xfId="0" applyFont="1" applyFill="1" applyBorder="1" applyAlignment="1">
      <alignment horizontal="center" vertical="top" wrapText="1"/>
    </xf>
    <xf numFmtId="0" fontId="36" fillId="0" borderId="66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35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8" fillId="3" borderId="3" xfId="0" applyNumberFormat="1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vertical="center" textRotation="90"/>
    </xf>
    <xf numFmtId="0" fontId="7" fillId="3" borderId="66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0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6" fillId="0" borderId="5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52" fillId="0" borderId="29" xfId="0" applyNumberFormat="1" applyFont="1" applyFill="1" applyBorder="1" applyAlignment="1">
      <alignment horizontal="left" vertical="top" wrapText="1"/>
    </xf>
    <xf numFmtId="168" fontId="52" fillId="0" borderId="19" xfId="0" applyNumberFormat="1" applyFont="1" applyFill="1" applyBorder="1" applyAlignment="1">
      <alignment horizontal="left" vertical="top" wrapText="1"/>
    </xf>
    <xf numFmtId="167" fontId="39" fillId="0" borderId="20" xfId="0" applyNumberFormat="1" applyFont="1" applyFill="1" applyBorder="1" applyAlignment="1">
      <alignment horizontal="center" vertical="center"/>
    </xf>
    <xf numFmtId="167" fontId="39" fillId="0" borderId="16" xfId="0" applyNumberFormat="1" applyFont="1" applyFill="1" applyBorder="1" applyAlignment="1">
      <alignment horizontal="center" vertical="center"/>
    </xf>
    <xf numFmtId="167" fontId="39" fillId="0" borderId="19" xfId="0" applyNumberFormat="1" applyFont="1" applyFill="1" applyBorder="1" applyAlignment="1">
      <alignment horizontal="center" vertical="center"/>
    </xf>
    <xf numFmtId="167" fontId="39" fillId="0" borderId="43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/>
    </xf>
    <xf numFmtId="168" fontId="52" fillId="0" borderId="66" xfId="0" applyNumberFormat="1" applyFont="1" applyFill="1" applyBorder="1" applyAlignment="1">
      <alignment horizontal="left" vertical="top" wrapText="1"/>
    </xf>
    <xf numFmtId="168" fontId="52" fillId="0" borderId="69" xfId="0" applyNumberFormat="1" applyFont="1" applyFill="1" applyBorder="1" applyAlignment="1">
      <alignment horizontal="left" vertical="top" wrapText="1"/>
    </xf>
    <xf numFmtId="167" fontId="39" fillId="0" borderId="75" xfId="0" applyNumberFormat="1" applyFont="1" applyFill="1" applyBorder="1" applyAlignment="1">
      <alignment horizontal="center"/>
    </xf>
    <xf numFmtId="167" fontId="39" fillId="0" borderId="54" xfId="0" applyNumberFormat="1" applyFont="1" applyFill="1" applyBorder="1" applyAlignment="1">
      <alignment horizontal="center"/>
    </xf>
    <xf numFmtId="167" fontId="39" fillId="0" borderId="69" xfId="0" applyNumberFormat="1" applyFont="1" applyFill="1" applyBorder="1" applyAlignment="1">
      <alignment horizontal="center"/>
    </xf>
    <xf numFmtId="167" fontId="39" fillId="0" borderId="45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left" vertical="center" wrapText="1"/>
    </xf>
    <xf numFmtId="0" fontId="52" fillId="0" borderId="73" xfId="0" applyFont="1" applyFill="1" applyBorder="1" applyAlignment="1">
      <alignment horizontal="left" vertical="center" wrapText="1"/>
    </xf>
    <xf numFmtId="49" fontId="52" fillId="0" borderId="51" xfId="0" applyNumberFormat="1" applyFont="1" applyFill="1" applyBorder="1" applyAlignment="1">
      <alignment horizontal="center" vertical="center"/>
    </xf>
    <xf numFmtId="49" fontId="52" fillId="0" borderId="50" xfId="0" applyNumberFormat="1" applyFont="1" applyFill="1" applyBorder="1" applyAlignment="1">
      <alignment horizontal="center" vertical="center"/>
    </xf>
    <xf numFmtId="49" fontId="52" fillId="0" borderId="73" xfId="0" applyNumberFormat="1" applyFont="1" applyFill="1" applyBorder="1" applyAlignment="1">
      <alignment horizontal="center" vertical="center"/>
    </xf>
    <xf numFmtId="49" fontId="52" fillId="0" borderId="52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8" fontId="52" fillId="0" borderId="57" xfId="0" applyNumberFormat="1" applyFont="1" applyFill="1" applyBorder="1" applyAlignment="1">
      <alignment horizontal="left" vertical="top" wrapText="1"/>
    </xf>
    <xf numFmtId="168" fontId="52" fillId="0" borderId="61" xfId="0" applyNumberFormat="1" applyFont="1" applyFill="1" applyBorder="1" applyAlignment="1">
      <alignment horizontal="left" vertical="top" wrapText="1"/>
    </xf>
    <xf numFmtId="167" fontId="39" fillId="0" borderId="53" xfId="0" applyNumberFormat="1" applyFont="1" applyFill="1" applyBorder="1" applyAlignment="1">
      <alignment horizontal="center" vertical="center"/>
    </xf>
    <xf numFmtId="167" fontId="39" fillId="0" borderId="13" xfId="0" applyNumberFormat="1" applyFont="1" applyFill="1" applyBorder="1" applyAlignment="1">
      <alignment horizontal="center" vertical="center"/>
    </xf>
    <xf numFmtId="167" fontId="39" fillId="0" borderId="61" xfId="0" applyNumberFormat="1" applyFont="1" applyFill="1" applyBorder="1" applyAlignment="1">
      <alignment horizontal="center" vertical="center"/>
    </xf>
    <xf numFmtId="167" fontId="39" fillId="0" borderId="41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60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168" fontId="52" fillId="0" borderId="36" xfId="0" applyNumberFormat="1" applyFont="1" applyFill="1" applyBorder="1" applyAlignment="1">
      <alignment vertical="center" wrapText="1"/>
    </xf>
    <xf numFmtId="168" fontId="52" fillId="0" borderId="63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6" xfId="0" applyNumberFormat="1" applyFont="1" applyFill="1" applyBorder="1" applyAlignment="1">
      <alignment vertical="center" wrapText="1"/>
    </xf>
    <xf numFmtId="168" fontId="52" fillId="0" borderId="31" xfId="0" applyNumberFormat="1" applyFont="1" applyFill="1" applyBorder="1" applyAlignment="1">
      <alignment vertical="center" wrapText="1"/>
    </xf>
    <xf numFmtId="168" fontId="52" fillId="0" borderId="77" xfId="0" applyNumberFormat="1" applyFont="1" applyFill="1" applyBorder="1" applyAlignment="1">
      <alignment vertical="center" wrapText="1"/>
    </xf>
    <xf numFmtId="167" fontId="39" fillId="0" borderId="62" xfId="0" applyNumberFormat="1" applyFont="1" applyFill="1" applyBorder="1" applyAlignment="1">
      <alignment horizontal="center" vertical="center"/>
    </xf>
    <xf numFmtId="167" fontId="39" fillId="0" borderId="7" xfId="0" applyNumberFormat="1" applyFont="1" applyFill="1" applyBorder="1" applyAlignment="1">
      <alignment horizontal="center" vertical="center"/>
    </xf>
    <xf numFmtId="167" fontId="39" fillId="0" borderId="79" xfId="0" applyNumberFormat="1" applyFont="1" applyFill="1" applyBorder="1" applyAlignment="1">
      <alignment horizontal="center" vertical="center"/>
    </xf>
    <xf numFmtId="172" fontId="39" fillId="0" borderId="26" xfId="1" applyNumberFormat="1" applyFont="1" applyFill="1" applyBorder="1" applyAlignment="1">
      <alignment horizontal="center" vertical="center"/>
    </xf>
    <xf numFmtId="172" fontId="39" fillId="0" borderId="8" xfId="1" applyNumberFormat="1" applyFont="1" applyFill="1" applyBorder="1" applyAlignment="1">
      <alignment horizontal="center" vertical="center"/>
    </xf>
    <xf numFmtId="172" fontId="39" fillId="0" borderId="56" xfId="1" applyNumberFormat="1" applyFont="1" applyFill="1" applyBorder="1" applyAlignment="1">
      <alignment horizontal="center" vertical="center"/>
    </xf>
    <xf numFmtId="172" fontId="39" fillId="0" borderId="18" xfId="1" applyNumberFormat="1" applyFont="1" applyFill="1" applyBorder="1" applyAlignment="1">
      <alignment horizontal="center" vertical="center"/>
    </xf>
    <xf numFmtId="172" fontId="39" fillId="0" borderId="68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76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1" fontId="52" fillId="0" borderId="78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>
      <alignment horizontal="center" vertical="center"/>
    </xf>
    <xf numFmtId="1" fontId="52" fillId="0" borderId="74" xfId="0" applyNumberFormat="1" applyFont="1" applyFill="1" applyBorder="1" applyAlignment="1">
      <alignment horizontal="center" vertical="center"/>
    </xf>
    <xf numFmtId="1" fontId="52" fillId="0" borderId="25" xfId="0" applyNumberFormat="1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166" fontId="39" fillId="0" borderId="53" xfId="0" applyNumberFormat="1" applyFont="1" applyFill="1" applyBorder="1" applyAlignment="1">
      <alignment horizontal="center" vertical="center"/>
    </xf>
    <xf numFmtId="166" fontId="39" fillId="0" borderId="13" xfId="0" applyNumberFormat="1" applyFont="1" applyFill="1" applyBorder="1" applyAlignment="1">
      <alignment horizontal="center" vertical="center"/>
    </xf>
    <xf numFmtId="166" fontId="39" fillId="0" borderId="41" xfId="0" applyNumberFormat="1" applyFont="1" applyFill="1" applyBorder="1" applyAlignment="1">
      <alignment horizontal="center" vertical="center"/>
    </xf>
    <xf numFmtId="166" fontId="39" fillId="0" borderId="20" xfId="0" applyNumberFormat="1" applyFont="1" applyFill="1" applyBorder="1" applyAlignment="1">
      <alignment horizontal="center"/>
    </xf>
    <xf numFmtId="166" fontId="39" fillId="0" borderId="16" xfId="0" applyNumberFormat="1" applyFont="1" applyFill="1" applyBorder="1" applyAlignment="1">
      <alignment horizontal="center"/>
    </xf>
    <xf numFmtId="166" fontId="39" fillId="0" borderId="43" xfId="0" applyNumberFormat="1" applyFont="1" applyFill="1" applyBorder="1" applyAlignment="1">
      <alignment horizontal="center"/>
    </xf>
    <xf numFmtId="166" fontId="39" fillId="0" borderId="75" xfId="0" applyNumberFormat="1" applyFont="1" applyFill="1" applyBorder="1" applyAlignment="1">
      <alignment horizontal="center"/>
    </xf>
    <xf numFmtId="166" fontId="39" fillId="0" borderId="54" xfId="0" applyNumberFormat="1" applyFont="1" applyFill="1" applyBorder="1" applyAlignment="1">
      <alignment horizontal="center"/>
    </xf>
    <xf numFmtId="166" fontId="39" fillId="0" borderId="45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49" fontId="52" fillId="0" borderId="5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167" fontId="39" fillId="0" borderId="78" xfId="0" applyNumberFormat="1" applyFont="1" applyFill="1" applyBorder="1" applyAlignment="1">
      <alignment horizontal="center" vertical="center"/>
    </xf>
    <xf numFmtId="167" fontId="39" fillId="0" borderId="72" xfId="0" applyNumberFormat="1" applyFont="1" applyFill="1" applyBorder="1" applyAlignment="1">
      <alignment horizontal="center" vertical="center"/>
    </xf>
    <xf numFmtId="167" fontId="39" fillId="0" borderId="47" xfId="0" applyNumberFormat="1" applyFont="1" applyFill="1" applyBorder="1" applyAlignment="1">
      <alignment horizontal="center" vertical="center"/>
    </xf>
    <xf numFmtId="167" fontId="39" fillId="0" borderId="30" xfId="0" applyNumberFormat="1" applyFont="1" applyFill="1" applyBorder="1" applyAlignment="1">
      <alignment horizontal="center" vertical="center"/>
    </xf>
    <xf numFmtId="167" fontId="39" fillId="0" borderId="40" xfId="0" applyNumberFormat="1" applyFont="1" applyFill="1" applyBorder="1" applyAlignment="1">
      <alignment horizontal="center" vertical="center"/>
    </xf>
    <xf numFmtId="172" fontId="39" fillId="0" borderId="37" xfId="1" applyNumberFormat="1" applyFont="1" applyFill="1" applyBorder="1" applyAlignment="1">
      <alignment horizontal="center" vertical="center"/>
    </xf>
    <xf numFmtId="172" fontId="39" fillId="0" borderId="47" xfId="1" applyNumberFormat="1" applyFont="1" applyFill="1" applyBorder="1" applyAlignment="1">
      <alignment horizontal="center" vertical="center"/>
    </xf>
    <xf numFmtId="172" fontId="39" fillId="0" borderId="30" xfId="1" applyNumberFormat="1" applyFont="1" applyFill="1" applyBorder="1" applyAlignment="1">
      <alignment horizontal="center" vertical="center"/>
    </xf>
    <xf numFmtId="2" fontId="46" fillId="0" borderId="59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0" borderId="59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/>
    </xf>
    <xf numFmtId="49" fontId="36" fillId="0" borderId="80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2" fontId="36" fillId="0" borderId="7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 vertical="top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167" fontId="36" fillId="0" borderId="57" xfId="0" applyNumberFormat="1" applyFont="1" applyFill="1" applyBorder="1" applyAlignment="1">
      <alignment horizontal="center" vertical="center"/>
    </xf>
    <xf numFmtId="167" fontId="36" fillId="0" borderId="41" xfId="0" applyNumberFormat="1" applyFont="1" applyFill="1" applyBorder="1" applyAlignment="1">
      <alignment horizontal="center" vertical="center"/>
    </xf>
    <xf numFmtId="2" fontId="36" fillId="0" borderId="57" xfId="0" applyNumberFormat="1" applyFont="1" applyFill="1" applyBorder="1" applyAlignment="1">
      <alignment horizontal="center" vertical="center"/>
    </xf>
    <xf numFmtId="2" fontId="36" fillId="0" borderId="41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2" fontId="36" fillId="0" borderId="29" xfId="0" applyNumberFormat="1" applyFont="1" applyFill="1" applyBorder="1" applyAlignment="1">
      <alignment horizontal="center" vertical="center"/>
    </xf>
    <xf numFmtId="2" fontId="36" fillId="0" borderId="43" xfId="0" applyNumberFormat="1" applyFont="1" applyFill="1" applyBorder="1" applyAlignment="1">
      <alignment horizontal="center" vertical="center"/>
    </xf>
    <xf numFmtId="167" fontId="36" fillId="0" borderId="29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vertical="top" wrapText="1"/>
    </xf>
    <xf numFmtId="0" fontId="36" fillId="0" borderId="27" xfId="0" applyFont="1" applyFill="1" applyBorder="1" applyAlignment="1">
      <alignment horizontal="center" vertical="top" wrapText="1"/>
    </xf>
    <xf numFmtId="0" fontId="36" fillId="0" borderId="64" xfId="0" applyFont="1" applyFill="1" applyBorder="1" applyAlignment="1">
      <alignment horizontal="center" vertical="top" wrapText="1"/>
    </xf>
    <xf numFmtId="0" fontId="36" fillId="0" borderId="28" xfId="0" applyFont="1" applyFill="1" applyBorder="1" applyAlignment="1">
      <alignment horizontal="center" vertical="top" wrapText="1"/>
    </xf>
    <xf numFmtId="0" fontId="49" fillId="0" borderId="27" xfId="0" applyFont="1" applyFill="1" applyBorder="1" applyAlignment="1">
      <alignment horizontal="center" vertical="top" wrapText="1"/>
    </xf>
    <xf numFmtId="0" fontId="49" fillId="0" borderId="64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73" xfId="0" applyFont="1" applyFill="1" applyBorder="1" applyAlignment="1">
      <alignment horizontal="center" vertical="top" wrapText="1"/>
    </xf>
    <xf numFmtId="0" fontId="49" fillId="0" borderId="51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0" xfId="0" applyFont="1" applyFill="1" applyBorder="1" applyAlignment="1">
      <alignment horizontal="center" vertical="top" wrapText="1"/>
    </xf>
    <xf numFmtId="0" fontId="49" fillId="0" borderId="52" xfId="0" applyFont="1" applyFill="1" applyBorder="1" applyAlignment="1">
      <alignment horizontal="center" vertical="top" wrapText="1"/>
    </xf>
    <xf numFmtId="0" fontId="36" fillId="0" borderId="54" xfId="0" applyFont="1" applyFill="1" applyBorder="1" applyAlignment="1">
      <alignment horizontal="center" vertical="top" wrapText="1"/>
    </xf>
    <xf numFmtId="0" fontId="36" fillId="0" borderId="45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167" fontId="36" fillId="0" borderId="66" xfId="0" applyNumberFormat="1" applyFont="1" applyFill="1" applyBorder="1" applyAlignment="1">
      <alignment horizontal="center" vertical="center"/>
    </xf>
    <xf numFmtId="167" fontId="36" fillId="0" borderId="45" xfId="0" applyNumberFormat="1" applyFont="1" applyFill="1" applyBorder="1" applyAlignment="1">
      <alignment horizontal="center" vertical="center"/>
    </xf>
    <xf numFmtId="2" fontId="36" fillId="0" borderId="66" xfId="0" applyNumberFormat="1" applyFont="1" applyFill="1" applyBorder="1" applyAlignment="1">
      <alignment horizontal="center" vertical="center"/>
    </xf>
    <xf numFmtId="2" fontId="36" fillId="0" borderId="45" xfId="0" applyNumberFormat="1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6" fillId="0" borderId="42" xfId="0" applyFont="1" applyFill="1" applyBorder="1" applyAlignment="1">
      <alignment horizontal="center" vertical="top" wrapText="1"/>
    </xf>
    <xf numFmtId="0" fontId="36" fillId="0" borderId="70" xfId="0" applyFont="1" applyFill="1" applyBorder="1" applyAlignment="1">
      <alignment horizontal="center" vertical="top" wrapText="1"/>
    </xf>
    <xf numFmtId="0" fontId="36" fillId="0" borderId="34" xfId="0" applyFont="1" applyFill="1" applyBorder="1" applyAlignment="1">
      <alignment horizontal="center" vertical="top" wrapText="1"/>
    </xf>
    <xf numFmtId="0" fontId="36" fillId="0" borderId="42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59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 vertical="top" wrapText="1"/>
    </xf>
    <xf numFmtId="0" fontId="36" fillId="0" borderId="65" xfId="0" applyFont="1" applyFill="1" applyBorder="1" applyAlignment="1">
      <alignment horizontal="center" vertical="top" wrapText="1"/>
    </xf>
    <xf numFmtId="0" fontId="36" fillId="0" borderId="68" xfId="0" applyFont="1" applyFill="1" applyBorder="1" applyAlignment="1">
      <alignment horizontal="center" vertical="top" wrapText="1"/>
    </xf>
    <xf numFmtId="0" fontId="36" fillId="0" borderId="44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68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2" fontId="46" fillId="0" borderId="7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79" xfId="0" applyNumberFormat="1" applyFont="1" applyFill="1" applyBorder="1" applyAlignment="1">
      <alignment horizontal="center" vertical="center" wrapText="1"/>
    </xf>
    <xf numFmtId="2" fontId="46" fillId="0" borderId="79" xfId="0" applyNumberFormat="1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1548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7747353048557872E-2"/>
                  <c:y val="4.1969330104923333E-2"/>
                </c:manualLayout>
              </c:layout>
              <c:showVal val="1"/>
            </c:dLbl>
            <c:dLbl>
              <c:idx val="1"/>
              <c:layout>
                <c:manualLayout>
                  <c:x val="-2.6286966046002218E-2"/>
                  <c:y val="3.5512510088781278E-2"/>
                </c:manualLayout>
              </c:layout>
              <c:showVal val="1"/>
            </c:dLbl>
            <c:dLbl>
              <c:idx val="2"/>
              <c:layout>
                <c:manualLayout>
                  <c:x val="8.6234140477445763E-4"/>
                  <c:y val="-8.0426496395553417E-3"/>
                </c:manualLayout>
              </c:layout>
              <c:showVal val="1"/>
            </c:dLbl>
            <c:dLbl>
              <c:idx val="3"/>
              <c:layout>
                <c:manualLayout>
                  <c:x val="-1.4124893305886309E-2"/>
                  <c:y val="-2.8835372186664054E-2"/>
                </c:manualLayout>
              </c:layout>
              <c:showVal val="1"/>
            </c:dLbl>
            <c:dLbl>
              <c:idx val="4"/>
              <c:layout>
                <c:manualLayout>
                  <c:x val="-5.7817491219521802E-2"/>
                  <c:y val="-3.4662860124940541E-2"/>
                </c:manualLayout>
              </c:layout>
              <c:showVal val="1"/>
            </c:dLbl>
            <c:dLbl>
              <c:idx val="5"/>
              <c:layout>
                <c:manualLayout>
                  <c:x val="1.4676549527505555E-2"/>
                  <c:y val="-1.40905486229426E-2"/>
                </c:manualLayout>
              </c:layout>
              <c:showVal val="1"/>
            </c:dLbl>
            <c:dLbl>
              <c:idx val="6"/>
              <c:layout>
                <c:manualLayout>
                  <c:x val="1.7693141137651709E-2"/>
                  <c:y val="-1.646922789622058E-2"/>
                </c:manualLayout>
              </c:layout>
              <c:showVal val="1"/>
            </c:dLbl>
            <c:dLbl>
              <c:idx val="7"/>
              <c:layout>
                <c:manualLayout>
                  <c:x val="-1.1108182932291048E-2"/>
                  <c:y val="-2.3007884248386991E-2"/>
                </c:manualLayout>
              </c:layout>
              <c:showVal val="1"/>
            </c:dLbl>
            <c:dLbl>
              <c:idx val="8"/>
              <c:layout>
                <c:manualLayout>
                  <c:x val="-4.3522053600557366E-3"/>
                  <c:y val="-1.49652346088317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диаграмма!$AC$28:$AK$28</c:f>
              <c:strCache>
                <c:ptCount val="9"/>
                <c:pt idx="0">
                  <c:v>2 кв. 2010</c:v>
                </c:pt>
                <c:pt idx="1">
                  <c:v>3 кв. 2010</c:v>
                </c:pt>
                <c:pt idx="2">
                  <c:v>4 кв. 2010</c:v>
                </c:pt>
                <c:pt idx="3">
                  <c:v>1 кв. 2011</c:v>
                </c:pt>
                <c:pt idx="4">
                  <c:v>2 кв. 2011</c:v>
                </c:pt>
                <c:pt idx="5">
                  <c:v>3 кв. 2011</c:v>
                </c:pt>
                <c:pt idx="6">
                  <c:v>4 кв. 2011</c:v>
                </c:pt>
                <c:pt idx="7">
                  <c:v>1 кв. 2012</c:v>
                </c:pt>
                <c:pt idx="8">
                  <c:v>2 кв. 2012</c:v>
                </c:pt>
              </c:strCache>
            </c:strRef>
          </c:cat>
          <c:val>
            <c:numRef>
              <c:f>диаграмма!$AC$29:$AK$29</c:f>
              <c:numCache>
                <c:formatCode>#,##0</c:formatCode>
                <c:ptCount val="9"/>
                <c:pt idx="0">
                  <c:v>976</c:v>
                </c:pt>
                <c:pt idx="1">
                  <c:v>1392</c:v>
                </c:pt>
                <c:pt idx="2">
                  <c:v>1125</c:v>
                </c:pt>
                <c:pt idx="3">
                  <c:v>2202</c:v>
                </c:pt>
                <c:pt idx="4">
                  <c:v>2004</c:v>
                </c:pt>
                <c:pt idx="5">
                  <c:v>2503</c:v>
                </c:pt>
                <c:pt idx="6">
                  <c:v>2952</c:v>
                </c:pt>
                <c:pt idx="7">
                  <c:v>2754</c:v>
                </c:pt>
                <c:pt idx="8">
                  <c:v>2585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802694006329957E-2"/>
                  <c:y val="-3.1573012437773072E-2"/>
                </c:manualLayout>
              </c:layout>
              <c:showVal val="1"/>
            </c:dLbl>
            <c:dLbl>
              <c:idx val="1"/>
              <c:layout>
                <c:manualLayout>
                  <c:x val="-8.336267780224435E-2"/>
                  <c:y val="-1.7237085130440567E-2"/>
                </c:manualLayout>
              </c:layout>
              <c:showVal val="1"/>
            </c:dLbl>
            <c:dLbl>
              <c:idx val="2"/>
              <c:layout>
                <c:manualLayout>
                  <c:x val="-8.4498175140221066E-2"/>
                  <c:y val="-4.8709408399972886E-3"/>
                </c:manualLayout>
              </c:layout>
              <c:showVal val="1"/>
            </c:dLbl>
            <c:dLbl>
              <c:idx val="3"/>
              <c:layout>
                <c:manualLayout>
                  <c:x val="-6.5354338470366598E-3"/>
                  <c:y val="1.9068318214609206E-2"/>
                </c:manualLayout>
              </c:layout>
              <c:showVal val="1"/>
            </c:dLbl>
            <c:dLbl>
              <c:idx val="4"/>
              <c:layout>
                <c:manualLayout>
                  <c:x val="4.474662352544817E-2"/>
                  <c:y val="-2.8973922119384252E-2"/>
                </c:manualLayout>
              </c:layout>
              <c:showVal val="1"/>
            </c:dLbl>
            <c:dLbl>
              <c:idx val="5"/>
              <c:layout>
                <c:manualLayout>
                  <c:x val="-5.1832169669263947E-2"/>
                  <c:y val="-3.4662860124940541E-2"/>
                </c:manualLayout>
              </c:layout>
              <c:showVal val="1"/>
            </c:dLbl>
            <c:dLbl>
              <c:idx val="6"/>
              <c:layout>
                <c:manualLayout>
                  <c:x val="-1.0035511458950783E-4"/>
                  <c:y val="-5.5821092538871414E-3"/>
                </c:manualLayout>
              </c:layout>
              <c:showVal val="1"/>
            </c:dLbl>
            <c:dLbl>
              <c:idx val="7"/>
              <c:layout>
                <c:manualLayout>
                  <c:x val="7.1349517386910723E-3"/>
                  <c:y val="2.4517403160862205E-4"/>
                </c:manualLayout>
              </c:layout>
              <c:showVal val="1"/>
            </c:dLbl>
            <c:dLbl>
              <c:idx val="8"/>
              <c:layout>
                <c:manualLayout>
                  <c:x val="-2.0972437497468854E-2"/>
                  <c:y val="-3.1189083820662791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диаграмма!$AC$28:$AK$28</c:f>
              <c:strCache>
                <c:ptCount val="9"/>
                <c:pt idx="0">
                  <c:v>2 кв. 2010</c:v>
                </c:pt>
                <c:pt idx="1">
                  <c:v>3 кв. 2010</c:v>
                </c:pt>
                <c:pt idx="2">
                  <c:v>4 кв. 2010</c:v>
                </c:pt>
                <c:pt idx="3">
                  <c:v>1 кв. 2011</c:v>
                </c:pt>
                <c:pt idx="4">
                  <c:v>2 кв. 2011</c:v>
                </c:pt>
                <c:pt idx="5">
                  <c:v>3 кв. 2011</c:v>
                </c:pt>
                <c:pt idx="6">
                  <c:v>4 кв. 2011</c:v>
                </c:pt>
                <c:pt idx="7">
                  <c:v>1 кв. 2012</c:v>
                </c:pt>
                <c:pt idx="8">
                  <c:v>2 кв. 2012</c:v>
                </c:pt>
              </c:strCache>
            </c:strRef>
          </c:cat>
          <c:val>
            <c:numRef>
              <c:f>диаграмма!$AC$30:$AK$30</c:f>
              <c:numCache>
                <c:formatCode>#,##0</c:formatCode>
                <c:ptCount val="9"/>
                <c:pt idx="0">
                  <c:v>1748</c:v>
                </c:pt>
                <c:pt idx="1">
                  <c:v>2311</c:v>
                </c:pt>
                <c:pt idx="2">
                  <c:v>1681</c:v>
                </c:pt>
                <c:pt idx="3">
                  <c:v>1486</c:v>
                </c:pt>
                <c:pt idx="4">
                  <c:v>2039</c:v>
                </c:pt>
                <c:pt idx="5">
                  <c:v>2667</c:v>
                </c:pt>
                <c:pt idx="6">
                  <c:v>2687</c:v>
                </c:pt>
                <c:pt idx="7">
                  <c:v>2181</c:v>
                </c:pt>
                <c:pt idx="8">
                  <c:v>2695</c:v>
                </c:pt>
              </c:numCache>
            </c:numRef>
          </c:val>
        </c:ser>
        <c:marker val="1"/>
        <c:axId val="122818560"/>
        <c:axId val="122820096"/>
      </c:lineChart>
      <c:catAx>
        <c:axId val="122818560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22820096"/>
        <c:crosses val="autoZero"/>
        <c:auto val="1"/>
        <c:lblAlgn val="ctr"/>
        <c:lblOffset val="100"/>
      </c:catAx>
      <c:valAx>
        <c:axId val="122820096"/>
        <c:scaling>
          <c:orientation val="minMax"/>
        </c:scaling>
        <c:axPos val="l"/>
        <c:majorGridlines/>
        <c:numFmt formatCode="#,##0" sourceLinked="1"/>
        <c:tickLblPos val="nextTo"/>
        <c:crossAx val="12281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76067688878761"/>
          <c:y val="0.90339958967117462"/>
          <c:w val="0.25847853047062136"/>
          <c:h val="8.1005868418495469E-2"/>
        </c:manualLayout>
      </c:layout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955" l="0.70000000000000062" r="0.70000000000000062" t="0.750000000000009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134289280"/>
        <c:axId val="134290816"/>
        <c:axId val="0"/>
      </c:bar3DChart>
      <c:catAx>
        <c:axId val="1342892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4290816"/>
        <c:crosses val="autoZero"/>
        <c:auto val="1"/>
        <c:lblAlgn val="ctr"/>
        <c:lblOffset val="100"/>
        <c:tickLblSkip val="1"/>
        <c:tickMarkSkip val="1"/>
      </c:catAx>
      <c:valAx>
        <c:axId val="134290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428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138577408"/>
        <c:axId val="138578944"/>
        <c:axId val="0"/>
      </c:bar3DChart>
      <c:catAx>
        <c:axId val="1385774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8578944"/>
        <c:crosses val="autoZero"/>
        <c:auto val="1"/>
        <c:lblAlgn val="ctr"/>
        <c:lblOffset val="100"/>
        <c:tickLblSkip val="1"/>
        <c:tickMarkSkip val="1"/>
      </c:catAx>
      <c:valAx>
        <c:axId val="138578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8577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236"/>
          <c:y val="0.16464895065207241"/>
          <c:w val="0.88353500283850561"/>
          <c:h val="0.64164648910415034"/>
        </c:manualLayout>
      </c:layout>
      <c:lineChart>
        <c:grouping val="standard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057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439415914020513E-2"/>
                  <c:y val="3.656744758757020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3079644982788684E-2"/>
                  <c:y val="2.93081883283108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585871178949194E-2"/>
                  <c:y val="2.979605327111887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3077183770377336E-2"/>
                  <c:y val="-2.192748128706133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6.0185891644303192E-2"/>
                  <c:y val="-1.86137843880626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662082546677641E-2"/>
                  <c:y val="-3.40697239597497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895685613975187E-2"/>
                  <c:y val="-3.508719744356864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63080590685009E-2"/>
                  <c:y val="-3.87834851781343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553418228753452E-2"/>
                  <c:y val="-4.007750883872722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67198303463912E-2"/>
                  <c:y val="-4.02570029915692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797606150226742E-2"/>
                  <c:y val="-3.92048545009518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7298E-2"/>
                  <c:y val="-3.07553712265437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-2.97758022844715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175999360391E-2"/>
                  <c:y val="-1.476491364505363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73370024790502E-2"/>
                  <c:y val="-3.70879793309764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7.4738667720364013E-2"/>
                  <c:y val="2.148446259032441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8.1804137312979558E-2"/>
                  <c:y val="1.06166358834775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566750989295517E-2"/>
                  <c:y val="2.48903146365963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0.0</c:formatCode>
                <c:ptCount val="12"/>
                <c:pt idx="0">
                  <c:v>8043</c:v>
                </c:pt>
                <c:pt idx="1">
                  <c:v>8222.0300000000007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7588.71</c:v>
                </c:pt>
              </c:numCache>
            </c:numRef>
          </c:val>
        </c:ser>
        <c:dLbls>
          <c:showVal val="1"/>
        </c:dLbls>
        <c:marker val="1"/>
        <c:axId val="138655616"/>
        <c:axId val="138657152"/>
      </c:lineChart>
      <c:catAx>
        <c:axId val="138655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8657152"/>
        <c:crosses val="autoZero"/>
        <c:auto val="1"/>
        <c:lblAlgn val="ctr"/>
        <c:lblOffset val="100"/>
        <c:tickLblSkip val="1"/>
        <c:tickMarkSkip val="1"/>
      </c:catAx>
      <c:valAx>
        <c:axId val="138657152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865561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911"/>
          <c:y val="0.9128326944743419"/>
          <c:w val="0.28514088927952291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234"/>
          <c:w val="0.87087172218289288"/>
          <c:h val="0.65639810426543332"/>
        </c:manualLayout>
      </c:layout>
      <c:lineChart>
        <c:grouping val="standard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30156308179856E-2"/>
                  <c:y val="2.52521946277782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60501402510412E-2"/>
                  <c:y val="2.91114430080958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5.0256708560395165E-3"/>
                  <c:y val="-6.292622670526812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343754034483879E-2"/>
                  <c:y val="3.60393955452077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023975974944049E-2"/>
                  <c:y val="2.69433661247904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02834893326456E-2"/>
                  <c:y val="1.918167514462219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843769160927892E-2"/>
                  <c:y val="2.344410062822331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105547045165072E-2"/>
                  <c:y val="2.075254940699940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747705373727255E-2"/>
                  <c:y val="-3.47338574057564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4663E-2"/>
                  <c:y val="-3.115978818372469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9267550489661011E-2"/>
                  <c:y val="-3.249646318813203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254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420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5898E-2"/>
                  <c:y val="2.68314804520326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2283344913398E-2"/>
                  <c:y val="-2.91251266318303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6844326387203803E-2"/>
                  <c:y val="-2.90876635038786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409910685395868E-2"/>
                  <c:y val="-1.768038374250336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552957579039609E-2"/>
                  <c:y val="2.170098026913994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770458544499394E-2"/>
                  <c:y val="1.578149410244068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1.9701105699644083E-3"/>
                  <c:y val="-1.6893805908687566E-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580861337996922E-2"/>
                  <c:y val="-3.53868983773909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9129E-2"/>
                  <c:y val="-3.627397281817283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16155.115454545456</c:v>
                </c:pt>
              </c:numCache>
            </c:numRef>
          </c:val>
        </c:ser>
        <c:dLbls>
          <c:showVal val="1"/>
        </c:dLbls>
        <c:marker val="1"/>
        <c:axId val="138835840"/>
        <c:axId val="138837376"/>
      </c:lineChart>
      <c:catAx>
        <c:axId val="138835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8837376"/>
        <c:crosses val="autoZero"/>
        <c:auto val="1"/>
        <c:lblAlgn val="ctr"/>
        <c:lblOffset val="100"/>
        <c:tickLblSkip val="1"/>
        <c:tickMarkSkip val="1"/>
      </c:catAx>
      <c:valAx>
        <c:axId val="138837376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883584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6867"/>
          <c:y val="0.9344093454470882"/>
          <c:w val="0.31331349188617835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139233152"/>
        <c:axId val="139234688"/>
        <c:axId val="0"/>
      </c:bar3DChart>
      <c:catAx>
        <c:axId val="139233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9234688"/>
        <c:crosses val="autoZero"/>
        <c:auto val="1"/>
        <c:lblAlgn val="ctr"/>
        <c:lblOffset val="100"/>
        <c:tickLblSkip val="1"/>
        <c:tickMarkSkip val="1"/>
      </c:catAx>
      <c:valAx>
        <c:axId val="139234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923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139294592"/>
        <c:axId val="139296128"/>
        <c:axId val="0"/>
      </c:bar3DChart>
      <c:catAx>
        <c:axId val="139294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9296128"/>
        <c:crosses val="autoZero"/>
        <c:auto val="1"/>
        <c:lblAlgn val="ctr"/>
        <c:lblOffset val="100"/>
        <c:tickLblSkip val="1"/>
        <c:tickMarkSkip val="1"/>
      </c:catAx>
      <c:valAx>
        <c:axId val="13929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9294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6392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80005E-2"/>
                  <c:y val="-3.75779119885965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78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625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74692614810853E-2"/>
                  <c:y val="-3.63746883928052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99446363212E-2"/>
                  <c:y val="-3.7589052947816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243920949685222E-2"/>
                  <c:y val="-4.33831669345025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813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938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519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854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245864285212E-2"/>
                  <c:y val="3.96718688605847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396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46843808685E-2"/>
                  <c:y val="-3.61121965243467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374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308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579.45000000000005</c:v>
                </c:pt>
              </c:numCache>
            </c:numRef>
          </c:val>
        </c:ser>
        <c:dLbls>
          <c:showVal val="1"/>
        </c:dLbls>
        <c:marker val="1"/>
        <c:axId val="139372800"/>
        <c:axId val="139616256"/>
      </c:lineChart>
      <c:catAx>
        <c:axId val="139372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9616256"/>
        <c:crosses val="autoZero"/>
        <c:auto val="1"/>
        <c:lblAlgn val="ctr"/>
        <c:lblOffset val="100"/>
        <c:tickLblSkip val="1"/>
        <c:tickMarkSkip val="1"/>
      </c:catAx>
      <c:valAx>
        <c:axId val="139616256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304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937280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79"/>
        </c:manualLayout>
      </c:layout>
      <c:lineChart>
        <c:grouping val="standard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10983878396E-2"/>
                  <c:y val="3.80897562881603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74605926297E-2"/>
                  <c:y val="4.15952868863220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3.4624516050027091E-4"/>
                  <c:y val="-4.2201835343375202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3188071798554338E-2"/>
                  <c:y val="-2.90167436351878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69321187294E-2"/>
                  <c:y val="-3.4303258069022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221536289271422E-2"/>
                  <c:y val="-4.543088879249039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38027143401653E-2"/>
                  <c:y val="-4.370228145708333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86904318766E-2"/>
                  <c:y val="-4.49430029609260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9288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473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10010053814076E-2"/>
                  <c:y val="-3.73931141400762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6178889621892E-2"/>
                  <c:y val="3.768700703031890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15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72261699134E-2"/>
                  <c:y val="-2.24425475448935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05612567252056E-2"/>
                  <c:y val="-4.03272759015438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876470637352732E-2"/>
                  <c:y val="-2.33225497888073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604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68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1425.82</c:v>
                </c:pt>
              </c:numCache>
            </c:numRef>
          </c:val>
        </c:ser>
        <c:dLbls>
          <c:showVal val="1"/>
        </c:dLbls>
        <c:marker val="1"/>
        <c:axId val="139823744"/>
        <c:axId val="139870592"/>
      </c:lineChart>
      <c:catAx>
        <c:axId val="139823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9870592"/>
        <c:crosses val="autoZero"/>
        <c:auto val="1"/>
        <c:lblAlgn val="ctr"/>
        <c:lblOffset val="100"/>
        <c:tickLblSkip val="1"/>
        <c:tickMarkSkip val="1"/>
      </c:catAx>
      <c:valAx>
        <c:axId val="139870592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98237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90320631338978E-2"/>
                  <c:y val="-4.41685023485952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253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8465288643404876E-2"/>
                  <c:y val="-4.018985655030434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3761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832315411660936E-2"/>
                  <c:y val="4.55001545147581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8647245546252555E-2"/>
                  <c:y val="4.090723609651201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07486754410329E-2"/>
                  <c:y val="-4.338325863906429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314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6938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91307518132895E-2"/>
                  <c:y val="-4.38629679823871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417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443975961993982E-2"/>
                  <c:y val="-4.15669456670187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3616462835762547E-2"/>
                  <c:y val="-2.461695194911554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314737253587982E-2"/>
                  <c:y val="-2.899730574273239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85061707712128E-2"/>
                  <c:y val="3.397103250623264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27.43</c:v>
                </c:pt>
              </c:numCache>
            </c:numRef>
          </c:val>
        </c:ser>
        <c:dLbls>
          <c:showVal val="1"/>
        </c:dLbls>
        <c:marker val="1"/>
        <c:axId val="140016640"/>
        <c:axId val="142697216"/>
      </c:lineChart>
      <c:catAx>
        <c:axId val="140016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2697216"/>
        <c:crosses val="autoZero"/>
        <c:auto val="1"/>
        <c:lblAlgn val="ctr"/>
        <c:lblOffset val="100"/>
        <c:tickLblSkip val="1"/>
        <c:tickMarkSkip val="1"/>
      </c:catAx>
      <c:valAx>
        <c:axId val="142697216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90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01664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7626"/>
          <c:y val="0.91028175345485163"/>
          <c:w val="0.28101813890443988"/>
          <c:h val="6.05327648961041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688"/>
          <c:y val="7.6302534143535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812"/>
        </c:manualLayout>
      </c:layout>
      <c:lineChart>
        <c:grouping val="standard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4206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799520277013649E-2"/>
                  <c:y val="-4.21271110322719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34029433256E-2"/>
                  <c:y val="-3.861885135564707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807413073215852E-2"/>
                  <c:y val="-4.10240591420004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653761278751E-2"/>
                  <c:y val="-4.195600193923739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4838200299238349E-2"/>
                  <c:y val="-4.0973040375728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549803358355392E-2"/>
                  <c:y val="-2.901834508765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0820773596301543E-2"/>
                  <c:y val="-3.10884724545609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032202992229361E-2"/>
                  <c:y val="-4.32011214709726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01406987386E-2"/>
                  <c:y val="-4.13045315391475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518571780482E-2"/>
                  <c:y val="-3.92281985692246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792780663212625E-2"/>
                  <c:y val="-3.2371276382262421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8910048537835E-2"/>
                  <c:y val="-4.073128991400912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217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87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7.109471373408493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561802256160196E-2"/>
                  <c:y val="5.35107326062315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1593.91</c:v>
                </c:pt>
              </c:numCache>
            </c:numRef>
          </c:val>
        </c:ser>
        <c:dLbls>
          <c:showVal val="1"/>
        </c:dLbls>
        <c:marker val="1"/>
        <c:axId val="143634432"/>
        <c:axId val="143635968"/>
      </c:lineChart>
      <c:catAx>
        <c:axId val="143634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3635968"/>
        <c:crosses val="autoZero"/>
        <c:auto val="1"/>
        <c:lblAlgn val="ctr"/>
        <c:lblOffset val="100"/>
        <c:tickLblSkip val="1"/>
        <c:tickMarkSkip val="1"/>
      </c:catAx>
      <c:valAx>
        <c:axId val="143635968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917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363443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41.7</c:v>
                </c:pt>
                <c:pt idx="1">
                  <c:v>58.3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143712256"/>
        <c:axId val="143713792"/>
        <c:axId val="0"/>
      </c:bar3DChart>
      <c:catAx>
        <c:axId val="143712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3713792"/>
        <c:crosses val="autoZero"/>
        <c:auto val="1"/>
        <c:lblAlgn val="ctr"/>
        <c:lblOffset val="100"/>
        <c:tickLblSkip val="1"/>
        <c:tickMarkSkip val="1"/>
      </c:catAx>
      <c:valAx>
        <c:axId val="143713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371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146230656"/>
        <c:axId val="146265216"/>
        <c:axId val="0"/>
      </c:bar3DChart>
      <c:catAx>
        <c:axId val="146230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6265216"/>
        <c:crosses val="autoZero"/>
        <c:auto val="1"/>
        <c:lblAlgn val="ctr"/>
        <c:lblOffset val="100"/>
        <c:tickLblSkip val="1"/>
        <c:tickMarkSkip val="1"/>
      </c:catAx>
      <c:valAx>
        <c:axId val="14626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623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146742656"/>
        <c:axId val="146760832"/>
        <c:axId val="0"/>
      </c:bar3DChart>
      <c:catAx>
        <c:axId val="146742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6760832"/>
        <c:crosses val="autoZero"/>
        <c:auto val="1"/>
        <c:lblAlgn val="ctr"/>
        <c:lblOffset val="100"/>
        <c:tickLblSkip val="1"/>
        <c:tickMarkSkip val="1"/>
      </c:catAx>
      <c:valAx>
        <c:axId val="14676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6742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146942976"/>
        <c:axId val="146993920"/>
        <c:axId val="0"/>
      </c:bar3DChart>
      <c:catAx>
        <c:axId val="1469429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6993920"/>
        <c:crosses val="autoZero"/>
        <c:auto val="1"/>
        <c:lblAlgn val="ctr"/>
        <c:lblOffset val="100"/>
        <c:tickLblSkip val="1"/>
        <c:tickMarkSkip val="1"/>
      </c:catAx>
      <c:valAx>
        <c:axId val="14699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4694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42.1</c:v>
                </c:pt>
                <c:pt idx="1">
                  <c:v>25.4</c:v>
                </c:pt>
                <c:pt idx="2">
                  <c:v>32.5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01.08.2012г.</a:t>
            </a:r>
          </a:p>
        </c:rich>
      </c:tx>
      <c:layout>
        <c:manualLayout>
          <c:xMode val="edge"/>
          <c:yMode val="edge"/>
          <c:x val="0.25995850058443498"/>
          <c:y val="3.603603603603603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86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образование- 21,4%
(11г.- 18,2%)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образование- 17,1%
(11г.- 17,3%)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330820413846428"/>
                  <c:y val="7.56044548485494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образование- 33,7%
(11г.- 33,1%)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937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образование- 14,4%
(11г.- 17,4%)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98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образование- 12,5%
(11г.-13%)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21.4</c:v>
                </c:pt>
                <c:pt idx="1">
                  <c:v>17.100000000000001</c:v>
                </c:pt>
                <c:pt idx="2">
                  <c:v>33.700000000000003</c:v>
                </c:pt>
                <c:pt idx="3">
                  <c:v>14.4</c:v>
                </c:pt>
                <c:pt idx="4">
                  <c:v>12.5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19"/>
          <c:y val="9.3243871127756547E-2"/>
          <c:w val="0.76275027147822705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625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45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01.08.2011г.</c:v>
                </c:pt>
                <c:pt idx="1">
                  <c:v>на 01.08.2012г.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39.6</c:v>
                </c:pt>
                <c:pt idx="1">
                  <c:v>41.7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01.08.2011г.</c:v>
                </c:pt>
                <c:pt idx="1">
                  <c:v>на 01.08.2012г.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60.4</c:v>
                </c:pt>
                <c:pt idx="1">
                  <c:v>58.3</c:v>
                </c:pt>
              </c:numCache>
            </c:numRef>
          </c:val>
        </c:ser>
        <c:dLbls>
          <c:showVal val="1"/>
        </c:dLbls>
        <c:shape val="box"/>
        <c:axId val="131692032"/>
        <c:axId val="131693568"/>
        <c:axId val="0"/>
      </c:bar3DChart>
      <c:catAx>
        <c:axId val="13169203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1693568"/>
        <c:crosses val="autoZero"/>
        <c:lblAlgn val="ctr"/>
        <c:lblOffset val="100"/>
        <c:tickLblSkip val="1"/>
        <c:tickMarkSkip val="1"/>
      </c:catAx>
      <c:valAx>
        <c:axId val="131693568"/>
        <c:scaling>
          <c:orientation val="minMax"/>
        </c:scaling>
        <c:delete val="1"/>
        <c:axPos val="b"/>
        <c:numFmt formatCode="#,##0.0" sourceLinked="1"/>
        <c:tickLblPos val="none"/>
        <c:crossAx val="131692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123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49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01.08.2011г.</c:v>
                </c:pt>
                <c:pt idx="1">
                  <c:v>на 01.08.2012г.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40.700000000000003</c:v>
                </c:pt>
                <c:pt idx="1">
                  <c:v>42.1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496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01.08.2011г.</c:v>
                </c:pt>
                <c:pt idx="1">
                  <c:v>на 01.08.2012г.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25.4</c:v>
                </c:pt>
                <c:pt idx="1">
                  <c:v>25.4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01.08.2011г.</c:v>
                </c:pt>
                <c:pt idx="1">
                  <c:v>на 01.08.2012г.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33.9</c:v>
                </c:pt>
                <c:pt idx="1">
                  <c:v>32.5</c:v>
                </c:pt>
              </c:numCache>
            </c:numRef>
          </c:val>
        </c:ser>
        <c:dLbls>
          <c:showVal val="1"/>
        </c:dLbls>
        <c:shape val="box"/>
        <c:axId val="131758336"/>
        <c:axId val="131772416"/>
        <c:axId val="0"/>
      </c:bar3DChart>
      <c:catAx>
        <c:axId val="1317583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1772416"/>
        <c:crosses val="autoZero"/>
        <c:auto val="1"/>
        <c:lblAlgn val="ctr"/>
        <c:lblOffset val="100"/>
        <c:tickLblSkip val="1"/>
        <c:tickMarkSkip val="1"/>
      </c:catAx>
      <c:valAx>
        <c:axId val="131772416"/>
        <c:scaling>
          <c:orientation val="minMax"/>
        </c:scaling>
        <c:delete val="1"/>
        <c:axPos val="b"/>
        <c:numFmt formatCode="#,##0.0" sourceLinked="1"/>
        <c:tickLblPos val="none"/>
        <c:crossAx val="13175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69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809"/>
          <c:y val="6.700244952460153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2012 июль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20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20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г.Норильск</c:v>
                </c:pt>
                <c:pt idx="5">
                  <c:v>Ненецкий авт.округ</c:v>
                </c:pt>
                <c:pt idx="6">
                  <c:v>г.Дудинка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диаграмма!$B$74:$B$82</c:f>
              <c:numCache>
                <c:formatCode>0.0</c:formatCode>
                <c:ptCount val="9"/>
                <c:pt idx="0">
                  <c:v>2658.44</c:v>
                </c:pt>
                <c:pt idx="1">
                  <c:v>2887.6</c:v>
                </c:pt>
                <c:pt idx="2">
                  <c:v>4163.93</c:v>
                </c:pt>
                <c:pt idx="3">
                  <c:v>4454.38</c:v>
                </c:pt>
                <c:pt idx="4">
                  <c:v>4469.76</c:v>
                </c:pt>
                <c:pt idx="5">
                  <c:v>4582.8599999999997</c:v>
                </c:pt>
                <c:pt idx="6">
                  <c:v>4656.33</c:v>
                </c:pt>
                <c:pt idx="7">
                  <c:v>4766.75</c:v>
                </c:pt>
                <c:pt idx="8">
                  <c:v>6780.93</c:v>
                </c:pt>
              </c:numCache>
            </c:numRef>
          </c:val>
        </c:ser>
        <c:ser>
          <c:idx val="1"/>
          <c:order val="1"/>
          <c:tx>
            <c:v>2011 июль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Камчатский край</c:v>
                </c:pt>
                <c:pt idx="4">
                  <c:v>г.Норильск</c:v>
                </c:pt>
                <c:pt idx="5">
                  <c:v>Ненецкий авт.округ</c:v>
                </c:pt>
                <c:pt idx="6">
                  <c:v>г.Дудинка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диаграмма!$C$74:$C$82</c:f>
              <c:numCache>
                <c:formatCode>0.0</c:formatCode>
                <c:ptCount val="9"/>
                <c:pt idx="0">
                  <c:v>2688.96</c:v>
                </c:pt>
                <c:pt idx="1">
                  <c:v>2913.7</c:v>
                </c:pt>
                <c:pt idx="2">
                  <c:v>4171</c:v>
                </c:pt>
                <c:pt idx="3">
                  <c:v>4601.08</c:v>
                </c:pt>
                <c:pt idx="4">
                  <c:v>4075.58</c:v>
                </c:pt>
                <c:pt idx="5">
                  <c:v>4773</c:v>
                </c:pt>
                <c:pt idx="6">
                  <c:v>4350.75</c:v>
                </c:pt>
                <c:pt idx="7">
                  <c:v>4456.7299999999996</c:v>
                </c:pt>
                <c:pt idx="8">
                  <c:v>6544.79</c:v>
                </c:pt>
              </c:numCache>
            </c:numRef>
          </c:val>
        </c:ser>
        <c:gapWidth val="123"/>
        <c:axId val="132000384"/>
        <c:axId val="132014464"/>
      </c:barChart>
      <c:catAx>
        <c:axId val="13200038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2014464"/>
        <c:crosses val="autoZero"/>
        <c:auto val="1"/>
        <c:lblAlgn val="ctr"/>
        <c:lblOffset val="100"/>
        <c:tickLblSkip val="1"/>
        <c:tickMarkSkip val="1"/>
      </c:catAx>
      <c:valAx>
        <c:axId val="132014464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2000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3127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132052864"/>
        <c:axId val="132054400"/>
        <c:axId val="0"/>
      </c:bar3DChart>
      <c:catAx>
        <c:axId val="1320528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2054400"/>
        <c:crosses val="autoZero"/>
        <c:auto val="1"/>
        <c:lblAlgn val="ctr"/>
        <c:lblOffset val="100"/>
        <c:tickLblSkip val="1"/>
        <c:tickMarkSkip val="1"/>
      </c:catAx>
      <c:valAx>
        <c:axId val="13205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2052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132138496"/>
        <c:axId val="132140032"/>
        <c:axId val="0"/>
      </c:bar3DChart>
      <c:catAx>
        <c:axId val="1321384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2140032"/>
        <c:crosses val="autoZero"/>
        <c:auto val="1"/>
        <c:lblAlgn val="ctr"/>
        <c:lblOffset val="100"/>
        <c:tickLblSkip val="1"/>
        <c:tickMarkSkip val="1"/>
      </c:catAx>
      <c:valAx>
        <c:axId val="13214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21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161924</xdr:rowOff>
    </xdr:from>
    <xdr:to>
      <xdr:col>6</xdr:col>
      <xdr:colOff>1133475</xdr:colOff>
      <xdr:row>58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</xdr:colOff>
      <xdr:row>63</xdr:row>
      <xdr:rowOff>10582</xdr:rowOff>
    </xdr:from>
    <xdr:to>
      <xdr:col>10</xdr:col>
      <xdr:colOff>449791</xdr:colOff>
      <xdr:row>120</xdr:row>
      <xdr:rowOff>21165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50;&#1085;&#1080;&#1078;&#1082;&#1072;%20&#1085;&#1072;%202012%20&#1075;&#1086;&#1076;/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rgb="FFFF0000"/>
  </sheetPr>
  <dimension ref="A1:AQ130"/>
  <sheetViews>
    <sheetView workbookViewId="0">
      <selection activeCell="M36" sqref="M36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43" width="14.42578125" style="2" bestFit="1" customWidth="1"/>
    <col min="44" max="16384" width="9.140625" style="2"/>
  </cols>
  <sheetData>
    <row r="1" spans="1:43" ht="27.75" customHeight="1">
      <c r="A1" s="241" t="s">
        <v>79</v>
      </c>
      <c r="B1" s="244" t="s">
        <v>599</v>
      </c>
      <c r="C1" s="244" t="s">
        <v>600</v>
      </c>
      <c r="D1" s="242"/>
      <c r="F1" s="243"/>
    </row>
    <row r="2" spans="1:43" ht="16.5">
      <c r="A2" s="196"/>
      <c r="B2" s="6"/>
      <c r="C2" s="195"/>
      <c r="D2" s="197"/>
      <c r="E2" s="3"/>
    </row>
    <row r="3" spans="1:43" ht="15.75">
      <c r="A3" s="677"/>
      <c r="B3" s="678" t="s">
        <v>245</v>
      </c>
      <c r="C3" s="678" t="s">
        <v>254</v>
      </c>
      <c r="D3" s="678" t="s">
        <v>255</v>
      </c>
      <c r="E3" s="678" t="s">
        <v>256</v>
      </c>
      <c r="F3" s="678" t="s">
        <v>257</v>
      </c>
      <c r="G3" s="678" t="s">
        <v>259</v>
      </c>
      <c r="H3" s="678" t="s">
        <v>260</v>
      </c>
      <c r="I3" s="678" t="s">
        <v>261</v>
      </c>
      <c r="J3" s="678" t="s">
        <v>262</v>
      </c>
      <c r="K3" s="678" t="s">
        <v>263</v>
      </c>
      <c r="L3" s="678" t="s">
        <v>272</v>
      </c>
      <c r="M3" s="678" t="s">
        <v>270</v>
      </c>
      <c r="N3" s="678" t="s">
        <v>275</v>
      </c>
      <c r="O3" s="678" t="s">
        <v>276</v>
      </c>
      <c r="P3" s="678" t="s">
        <v>278</v>
      </c>
      <c r="Q3" s="678" t="s">
        <v>281</v>
      </c>
      <c r="R3" s="678" t="s">
        <v>282</v>
      </c>
      <c r="S3" s="679" t="s">
        <v>284</v>
      </c>
      <c r="T3" s="678" t="s">
        <v>287</v>
      </c>
      <c r="U3" s="678" t="s">
        <v>288</v>
      </c>
      <c r="V3" s="678" t="s">
        <v>289</v>
      </c>
      <c r="W3" s="678" t="s">
        <v>290</v>
      </c>
      <c r="X3" s="678" t="s">
        <v>291</v>
      </c>
      <c r="Y3" s="678" t="s">
        <v>296</v>
      </c>
      <c r="Z3" s="678" t="s">
        <v>312</v>
      </c>
      <c r="AA3" s="678" t="s">
        <v>314</v>
      </c>
      <c r="AB3" s="678" t="s">
        <v>315</v>
      </c>
      <c r="AC3" s="678" t="s">
        <v>324</v>
      </c>
      <c r="AD3" s="678" t="s">
        <v>325</v>
      </c>
      <c r="AE3" s="679" t="s">
        <v>327</v>
      </c>
      <c r="AF3" s="678" t="s">
        <v>329</v>
      </c>
      <c r="AG3" s="678" t="s">
        <v>332</v>
      </c>
      <c r="AH3" s="678" t="s">
        <v>427</v>
      </c>
      <c r="AI3" s="678" t="s">
        <v>474</v>
      </c>
      <c r="AJ3" s="678" t="s">
        <v>506</v>
      </c>
      <c r="AK3" s="678" t="s">
        <v>507</v>
      </c>
      <c r="AL3" s="678" t="s">
        <v>527</v>
      </c>
      <c r="AM3" s="678" t="s">
        <v>534</v>
      </c>
      <c r="AN3" s="678" t="s">
        <v>596</v>
      </c>
      <c r="AO3" s="678" t="s">
        <v>597</v>
      </c>
      <c r="AP3" s="678" t="s">
        <v>595</v>
      </c>
      <c r="AQ3" s="679" t="s">
        <v>640</v>
      </c>
    </row>
    <row r="4" spans="1:43" ht="15.75">
      <c r="A4" s="677" t="s">
        <v>195</v>
      </c>
      <c r="B4" s="639">
        <v>9751</v>
      </c>
      <c r="C4" s="639">
        <v>9751</v>
      </c>
      <c r="D4" s="639">
        <v>10194</v>
      </c>
      <c r="E4" s="639">
        <v>10194</v>
      </c>
      <c r="F4" s="639">
        <v>10194</v>
      </c>
      <c r="G4" s="639">
        <v>9925</v>
      </c>
      <c r="H4" s="639">
        <v>9925</v>
      </c>
      <c r="I4" s="639">
        <v>9925</v>
      </c>
      <c r="J4" s="639">
        <v>9837</v>
      </c>
      <c r="K4" s="639">
        <v>9837</v>
      </c>
      <c r="L4" s="639">
        <v>9837</v>
      </c>
      <c r="M4" s="639">
        <v>10105</v>
      </c>
      <c r="N4" s="639">
        <v>10105</v>
      </c>
      <c r="O4" s="639">
        <v>10105</v>
      </c>
      <c r="P4" s="639">
        <v>10199</v>
      </c>
      <c r="Q4" s="639">
        <v>10199</v>
      </c>
      <c r="R4" s="639">
        <v>10199</v>
      </c>
      <c r="S4" s="680">
        <v>10073</v>
      </c>
      <c r="T4" s="639">
        <v>10073</v>
      </c>
      <c r="U4" s="639">
        <v>10073</v>
      </c>
      <c r="V4" s="639">
        <v>10189</v>
      </c>
      <c r="W4" s="639">
        <v>10189</v>
      </c>
      <c r="X4" s="639">
        <v>10189</v>
      </c>
      <c r="Y4" s="639">
        <v>10812</v>
      </c>
      <c r="Z4" s="639">
        <v>10812</v>
      </c>
      <c r="AA4" s="639">
        <v>10812</v>
      </c>
      <c r="AB4" s="639">
        <v>10812</v>
      </c>
      <c r="AC4" s="639">
        <v>10922</v>
      </c>
      <c r="AD4" s="639">
        <v>10922</v>
      </c>
      <c r="AE4" s="680">
        <v>10922</v>
      </c>
      <c r="AF4" s="639">
        <v>10489</v>
      </c>
      <c r="AG4" s="639">
        <v>10489</v>
      </c>
      <c r="AH4" s="639">
        <v>10489</v>
      </c>
      <c r="AI4" s="639">
        <v>10557</v>
      </c>
      <c r="AJ4" s="639">
        <v>10695</v>
      </c>
      <c r="AK4" s="639">
        <v>10846</v>
      </c>
      <c r="AL4" s="639">
        <v>10846</v>
      </c>
      <c r="AM4" s="639">
        <v>10846</v>
      </c>
      <c r="AN4" s="639">
        <v>10846</v>
      </c>
      <c r="AO4" s="639">
        <v>11197</v>
      </c>
      <c r="AP4" s="639">
        <v>11197</v>
      </c>
      <c r="AQ4" s="680" t="e">
        <f>#REF!</f>
        <v>#REF!</v>
      </c>
    </row>
    <row r="5" spans="1:43" ht="15.75">
      <c r="A5" s="677" t="s">
        <v>162</v>
      </c>
      <c r="B5" s="639">
        <v>8911.33</v>
      </c>
      <c r="C5" s="639">
        <v>9783.83</v>
      </c>
      <c r="D5" s="639">
        <v>9778.3799999999992</v>
      </c>
      <c r="E5" s="639">
        <v>9775.48</v>
      </c>
      <c r="F5" s="639">
        <v>9847.43</v>
      </c>
      <c r="G5" s="639">
        <v>10432.86</v>
      </c>
      <c r="H5" s="639">
        <v>10421</v>
      </c>
      <c r="I5" s="639">
        <v>10406.89</v>
      </c>
      <c r="J5" s="639">
        <v>10400.6</v>
      </c>
      <c r="K5" s="639">
        <v>11591.43</v>
      </c>
      <c r="L5" s="639">
        <v>11597.1</v>
      </c>
      <c r="M5" s="639">
        <v>12868.82</v>
      </c>
      <c r="N5" s="639">
        <v>12858.4</v>
      </c>
      <c r="O5" s="639">
        <v>13664.63</v>
      </c>
      <c r="P5" s="639">
        <v>13638.78</v>
      </c>
      <c r="Q5" s="639">
        <v>13631.32</v>
      </c>
      <c r="R5" s="639">
        <v>13617.57</v>
      </c>
      <c r="S5" s="680">
        <v>13746.05</v>
      </c>
      <c r="T5" s="639">
        <v>13729.05</v>
      </c>
      <c r="U5" s="639">
        <v>13712.44</v>
      </c>
      <c r="V5" s="639">
        <v>13708</v>
      </c>
      <c r="W5" s="639">
        <v>14073.5</v>
      </c>
      <c r="X5" s="639">
        <v>13676.31</v>
      </c>
      <c r="Y5" s="639">
        <v>14849.44</v>
      </c>
      <c r="Z5" s="639">
        <v>14847.03</v>
      </c>
      <c r="AA5" s="639">
        <v>14862.49</v>
      </c>
      <c r="AB5" s="639">
        <v>14862.49</v>
      </c>
      <c r="AC5" s="639">
        <v>14845.9</v>
      </c>
      <c r="AD5" s="639">
        <v>14825.71</v>
      </c>
      <c r="AE5" s="680">
        <v>15062.5</v>
      </c>
      <c r="AF5" s="639">
        <v>15041.36</v>
      </c>
      <c r="AG5" s="639">
        <v>15017.2</v>
      </c>
      <c r="AH5" s="639">
        <v>15007.15</v>
      </c>
      <c r="AI5" s="639">
        <v>14987.56</v>
      </c>
      <c r="AJ5" s="639">
        <v>14933.2</v>
      </c>
      <c r="AK5" s="639">
        <v>15976.2</v>
      </c>
      <c r="AL5" s="639">
        <v>15958.12</v>
      </c>
      <c r="AM5" s="639">
        <v>16540.61</v>
      </c>
      <c r="AN5" s="639">
        <f>'[1]уров жизни'!$D$9</f>
        <v>16504</v>
      </c>
      <c r="AO5" s="639">
        <f>'[1]уров жизни'!$D$9</f>
        <v>16504</v>
      </c>
      <c r="AP5" s="639">
        <v>16483.900000000001</v>
      </c>
      <c r="AQ5" s="680" t="e">
        <f>#REF!</f>
        <v>#REF!</v>
      </c>
    </row>
    <row r="6" spans="1:43" ht="15.75">
      <c r="A6" s="677" t="s">
        <v>145</v>
      </c>
      <c r="B6" s="639">
        <v>41818</v>
      </c>
      <c r="C6" s="639">
        <v>40336</v>
      </c>
      <c r="D6" s="639">
        <v>42649</v>
      </c>
      <c r="E6" s="639">
        <v>53691</v>
      </c>
      <c r="F6" s="639">
        <v>38074</v>
      </c>
      <c r="G6" s="639">
        <v>35040</v>
      </c>
      <c r="H6" s="639">
        <v>35395</v>
      </c>
      <c r="I6" s="639">
        <v>36419</v>
      </c>
      <c r="J6" s="639">
        <v>37445</v>
      </c>
      <c r="K6" s="639">
        <v>37954</v>
      </c>
      <c r="L6" s="639">
        <v>42321</v>
      </c>
      <c r="M6" s="639">
        <v>38545</v>
      </c>
      <c r="N6" s="639">
        <v>38787</v>
      </c>
      <c r="O6" s="639">
        <v>40312</v>
      </c>
      <c r="P6" s="639">
        <v>45932</v>
      </c>
      <c r="Q6" s="639">
        <v>54884</v>
      </c>
      <c r="R6" s="639">
        <v>38564</v>
      </c>
      <c r="S6" s="680">
        <v>36522</v>
      </c>
      <c r="T6" s="639">
        <v>33561</v>
      </c>
      <c r="U6" s="639">
        <v>36909</v>
      </c>
      <c r="V6" s="639">
        <v>37937</v>
      </c>
      <c r="W6" s="639">
        <v>38697</v>
      </c>
      <c r="X6" s="639">
        <v>41439</v>
      </c>
      <c r="Y6" s="639">
        <v>40059</v>
      </c>
      <c r="Z6" s="639">
        <v>39443</v>
      </c>
      <c r="AA6" s="639">
        <v>41777</v>
      </c>
      <c r="AB6" s="639">
        <v>45780</v>
      </c>
      <c r="AC6" s="639">
        <v>58967</v>
      </c>
      <c r="AD6" s="639">
        <v>42131</v>
      </c>
      <c r="AE6" s="680">
        <v>40161</v>
      </c>
      <c r="AF6" s="639">
        <v>36052</v>
      </c>
      <c r="AG6" s="639">
        <v>40738</v>
      </c>
      <c r="AH6" s="639">
        <v>45206</v>
      </c>
      <c r="AI6" s="639">
        <v>47317</v>
      </c>
      <c r="AJ6" s="639">
        <v>44241</v>
      </c>
      <c r="AK6" s="639">
        <v>46350</v>
      </c>
      <c r="AL6" s="639">
        <v>45164</v>
      </c>
      <c r="AM6" s="639">
        <v>44422</v>
      </c>
      <c r="AN6" s="639">
        <f>'[1]уров жизни'!$D$23</f>
        <v>46310</v>
      </c>
      <c r="AO6" s="639">
        <f>'[1]уров жизни'!$D$23</f>
        <v>46310</v>
      </c>
      <c r="AP6" s="639">
        <v>48055</v>
      </c>
      <c r="AQ6" s="680" t="e">
        <f>#REF!</f>
        <v>#REF!</v>
      </c>
    </row>
    <row r="7" spans="1:43" ht="15.75">
      <c r="A7" s="677" t="s">
        <v>163</v>
      </c>
      <c r="B7" s="639">
        <v>44021</v>
      </c>
      <c r="C7" s="639">
        <v>42792</v>
      </c>
      <c r="D7" s="639">
        <v>49521</v>
      </c>
      <c r="E7" s="639">
        <v>43549</v>
      </c>
      <c r="F7" s="639">
        <v>45592</v>
      </c>
      <c r="G7" s="639">
        <v>42605</v>
      </c>
      <c r="H7" s="639">
        <v>42280</v>
      </c>
      <c r="I7" s="639">
        <v>42854</v>
      </c>
      <c r="J7" s="639">
        <v>39554</v>
      </c>
      <c r="K7" s="639">
        <v>46889</v>
      </c>
      <c r="L7" s="639">
        <v>48821</v>
      </c>
      <c r="M7" s="639">
        <v>42540</v>
      </c>
      <c r="N7" s="639">
        <v>40713</v>
      </c>
      <c r="O7" s="639">
        <v>42421</v>
      </c>
      <c r="P7" s="639">
        <v>42234</v>
      </c>
      <c r="Q7" s="639">
        <v>40866</v>
      </c>
      <c r="R7" s="639">
        <v>48936</v>
      </c>
      <c r="S7" s="680">
        <v>42361</v>
      </c>
      <c r="T7" s="639">
        <v>39097</v>
      </c>
      <c r="U7" s="639">
        <v>45538</v>
      </c>
      <c r="V7" s="639">
        <v>41452</v>
      </c>
      <c r="W7" s="639">
        <v>42200</v>
      </c>
      <c r="X7" s="639">
        <v>53725</v>
      </c>
      <c r="Y7" s="639">
        <v>43366</v>
      </c>
      <c r="Z7" s="639">
        <v>45356</v>
      </c>
      <c r="AA7" s="639">
        <v>45218</v>
      </c>
      <c r="AB7" s="639">
        <v>46995</v>
      </c>
      <c r="AC7" s="639">
        <v>47483</v>
      </c>
      <c r="AD7" s="639">
        <v>50884</v>
      </c>
      <c r="AE7" s="680">
        <v>46543</v>
      </c>
      <c r="AF7" s="639">
        <v>42473</v>
      </c>
      <c r="AG7" s="639">
        <v>44847</v>
      </c>
      <c r="AH7" s="639">
        <v>45453</v>
      </c>
      <c r="AI7" s="639">
        <v>50711</v>
      </c>
      <c r="AJ7" s="639">
        <v>46714</v>
      </c>
      <c r="AK7" s="639">
        <v>46313</v>
      </c>
      <c r="AL7" s="639">
        <v>44544</v>
      </c>
      <c r="AM7" s="639">
        <v>45651</v>
      </c>
      <c r="AN7" s="639">
        <f>'[1]уров жизни'!$D$25</f>
        <v>49542</v>
      </c>
      <c r="AO7" s="639">
        <f>'[1]уров жизни'!$D$25</f>
        <v>49542</v>
      </c>
      <c r="AP7" s="639">
        <v>46733</v>
      </c>
      <c r="AQ7" s="680" t="e">
        <f>#REF!</f>
        <v>#REF!</v>
      </c>
    </row>
    <row r="8" spans="1:43" ht="15.75">
      <c r="A8" s="677" t="s">
        <v>164</v>
      </c>
      <c r="B8" s="639">
        <v>39796</v>
      </c>
      <c r="C8" s="639">
        <v>40111</v>
      </c>
      <c r="D8" s="639">
        <v>46509</v>
      </c>
      <c r="E8" s="639">
        <v>50443</v>
      </c>
      <c r="F8" s="639">
        <v>49391</v>
      </c>
      <c r="G8" s="639">
        <v>37419</v>
      </c>
      <c r="H8" s="639">
        <v>38329</v>
      </c>
      <c r="I8" s="639">
        <v>40043</v>
      </c>
      <c r="J8" s="639">
        <v>36297</v>
      </c>
      <c r="K8" s="639">
        <v>41655</v>
      </c>
      <c r="L8" s="639">
        <v>43707</v>
      </c>
      <c r="M8" s="639">
        <v>41282</v>
      </c>
      <c r="N8" s="639">
        <v>39519</v>
      </c>
      <c r="O8" s="639">
        <v>40632</v>
      </c>
      <c r="P8" s="639">
        <v>46357</v>
      </c>
      <c r="Q8" s="639">
        <v>48667</v>
      </c>
      <c r="R8" s="639">
        <v>50021</v>
      </c>
      <c r="S8" s="680">
        <v>37182</v>
      </c>
      <c r="T8" s="639">
        <v>33259</v>
      </c>
      <c r="U8" s="639">
        <v>39497</v>
      </c>
      <c r="V8" s="639">
        <v>37774</v>
      </c>
      <c r="W8" s="639">
        <v>44218</v>
      </c>
      <c r="X8" s="639">
        <v>48219</v>
      </c>
      <c r="Y8" s="639">
        <v>39717</v>
      </c>
      <c r="Z8" s="639">
        <v>38082</v>
      </c>
      <c r="AA8" s="639">
        <v>40820</v>
      </c>
      <c r="AB8" s="639">
        <v>40258</v>
      </c>
      <c r="AC8" s="639">
        <v>47790</v>
      </c>
      <c r="AD8" s="639">
        <v>51132</v>
      </c>
      <c r="AE8" s="680">
        <v>37845</v>
      </c>
      <c r="AF8" s="639">
        <v>35716</v>
      </c>
      <c r="AG8" s="639">
        <v>42303</v>
      </c>
      <c r="AH8" s="639">
        <v>45476</v>
      </c>
      <c r="AI8" s="639">
        <v>46595</v>
      </c>
      <c r="AJ8" s="639">
        <v>42888</v>
      </c>
      <c r="AK8" s="639">
        <v>47739</v>
      </c>
      <c r="AL8" s="639">
        <v>44458</v>
      </c>
      <c r="AM8" s="639">
        <v>47419</v>
      </c>
      <c r="AN8" s="639">
        <f>'[1]уров жизни'!$D$27</f>
        <v>56641</v>
      </c>
      <c r="AO8" s="639">
        <f>'[1]уров жизни'!$D$27</f>
        <v>56641</v>
      </c>
      <c r="AP8" s="639">
        <v>56366</v>
      </c>
      <c r="AQ8" s="680" t="e">
        <f>#REF!</f>
        <v>#REF!</v>
      </c>
    </row>
    <row r="9" spans="1:43" ht="15.75">
      <c r="A9" s="677" t="s">
        <v>159</v>
      </c>
      <c r="B9" s="639">
        <v>52039</v>
      </c>
      <c r="C9" s="639">
        <v>53758</v>
      </c>
      <c r="D9" s="639">
        <v>53294</v>
      </c>
      <c r="E9" s="639">
        <v>55376</v>
      </c>
      <c r="F9" s="639">
        <v>55080</v>
      </c>
      <c r="G9" s="639">
        <v>68070</v>
      </c>
      <c r="H9" s="639">
        <v>56871</v>
      </c>
      <c r="I9" s="639">
        <v>54821</v>
      </c>
      <c r="J9" s="639">
        <v>54572</v>
      </c>
      <c r="K9" s="639">
        <v>54239</v>
      </c>
      <c r="L9" s="639">
        <v>79274</v>
      </c>
      <c r="M9" s="639">
        <v>60861</v>
      </c>
      <c r="N9" s="639">
        <v>57658</v>
      </c>
      <c r="O9" s="639">
        <v>59432</v>
      </c>
      <c r="P9" s="639">
        <v>58621</v>
      </c>
      <c r="Q9" s="639">
        <v>60010</v>
      </c>
      <c r="R9" s="639">
        <v>60808</v>
      </c>
      <c r="S9" s="680">
        <v>74069</v>
      </c>
      <c r="T9" s="639">
        <v>60792</v>
      </c>
      <c r="U9" s="639">
        <v>62189</v>
      </c>
      <c r="V9" s="639">
        <v>60152</v>
      </c>
      <c r="W9" s="639">
        <v>59265</v>
      </c>
      <c r="X9" s="639">
        <v>87404</v>
      </c>
      <c r="Y9" s="639">
        <v>65542</v>
      </c>
      <c r="Z9" s="639">
        <v>63152</v>
      </c>
      <c r="AA9" s="639">
        <v>75317</v>
      </c>
      <c r="AB9" s="639">
        <v>66246</v>
      </c>
      <c r="AC9" s="639">
        <v>67961</v>
      </c>
      <c r="AD9" s="639">
        <v>67205</v>
      </c>
      <c r="AE9" s="680">
        <v>79343</v>
      </c>
      <c r="AF9" s="639">
        <v>67518</v>
      </c>
      <c r="AG9" s="639">
        <v>65692</v>
      </c>
      <c r="AH9" s="639">
        <v>67430</v>
      </c>
      <c r="AI9" s="639">
        <v>65259</v>
      </c>
      <c r="AJ9" s="639">
        <v>69758</v>
      </c>
      <c r="AK9" s="639">
        <v>67430</v>
      </c>
      <c r="AL9" s="639">
        <v>68886</v>
      </c>
      <c r="AM9" s="639">
        <v>81941</v>
      </c>
      <c r="AN9" s="639">
        <f>'[1]уров жизни'!$D$20</f>
        <v>74346</v>
      </c>
      <c r="AO9" s="639">
        <f>'[1]уров жизни'!$D$20</f>
        <v>74346</v>
      </c>
      <c r="AP9" s="639">
        <v>71607</v>
      </c>
      <c r="AQ9" s="680" t="e">
        <f>#REF!</f>
        <v>#REF!</v>
      </c>
    </row>
    <row r="10" spans="1:43" ht="17.25" thickBot="1">
      <c r="A10" s="198"/>
      <c r="B10" s="199"/>
      <c r="C10" s="200"/>
      <c r="D10" s="23"/>
      <c r="E10" s="23"/>
      <c r="F10" s="3"/>
      <c r="G10" s="23"/>
      <c r="H10" s="23"/>
      <c r="I10" s="23"/>
      <c r="J10" s="23"/>
      <c r="K10" s="23"/>
      <c r="L10" s="23"/>
      <c r="M10" s="23"/>
      <c r="N10" s="201"/>
    </row>
    <row r="11" spans="1:43" ht="16.5">
      <c r="A11" s="537" t="s">
        <v>49</v>
      </c>
      <c r="B11" s="538" t="str">
        <f>B1</f>
        <v>на 01.08.2011г.</v>
      </c>
      <c r="C11" s="539" t="str">
        <f>C1</f>
        <v>на 01.08.2012г.</v>
      </c>
      <c r="D11" s="197"/>
    </row>
    <row r="12" spans="1:43" ht="15.75" customHeight="1">
      <c r="A12" s="625"/>
      <c r="B12" s="626"/>
      <c r="C12" s="627"/>
      <c r="P12" s="202"/>
    </row>
    <row r="13" spans="1:43" ht="16.5">
      <c r="A13" s="628" t="s">
        <v>149</v>
      </c>
      <c r="B13" s="212">
        <v>39.6</v>
      </c>
      <c r="C13" s="629">
        <v>41.7</v>
      </c>
      <c r="D13" s="197"/>
      <c r="P13" s="3"/>
    </row>
    <row r="14" spans="1:43" ht="17.25" thickBot="1">
      <c r="A14" s="630" t="s">
        <v>150</v>
      </c>
      <c r="B14" s="631">
        <v>60.4</v>
      </c>
      <c r="C14" s="632">
        <v>58.3</v>
      </c>
      <c r="P14" s="3"/>
    </row>
    <row r="15" spans="1:43" ht="17.25" thickBot="1">
      <c r="A15" s="540"/>
      <c r="B15" s="541"/>
      <c r="C15" s="542"/>
      <c r="P15" s="3"/>
    </row>
    <row r="16" spans="1:43" ht="16.5">
      <c r="A16" s="540" t="s">
        <v>50</v>
      </c>
      <c r="B16" s="541" t="str">
        <f>B1</f>
        <v>на 01.08.2011г.</v>
      </c>
      <c r="C16" s="542" t="str">
        <f>C1</f>
        <v>на 01.08.2012г.</v>
      </c>
      <c r="D16" s="197"/>
      <c r="P16" s="3"/>
    </row>
    <row r="17" spans="1:37" ht="16.5">
      <c r="A17" s="633" t="s">
        <v>151</v>
      </c>
      <c r="B17" s="210">
        <v>40.700000000000003</v>
      </c>
      <c r="C17" s="629">
        <v>42.1</v>
      </c>
      <c r="D17" s="197"/>
      <c r="P17" s="3"/>
    </row>
    <row r="18" spans="1:37" ht="16.5">
      <c r="A18" s="633" t="s">
        <v>152</v>
      </c>
      <c r="B18" s="210">
        <v>25.4</v>
      </c>
      <c r="C18" s="629">
        <v>25.4</v>
      </c>
      <c r="D18" s="197"/>
      <c r="P18" s="3"/>
    </row>
    <row r="19" spans="1:37" ht="17.25" thickBot="1">
      <c r="A19" s="594" t="s">
        <v>153</v>
      </c>
      <c r="B19" s="634">
        <v>33.9</v>
      </c>
      <c r="C19" s="632">
        <v>32.5</v>
      </c>
      <c r="D19" s="197"/>
      <c r="P19" s="3"/>
    </row>
    <row r="20" spans="1:37" ht="16.5">
      <c r="A20" s="635"/>
      <c r="B20" s="636"/>
      <c r="C20" s="637"/>
      <c r="D20" s="197"/>
      <c r="P20" s="3"/>
    </row>
    <row r="21" spans="1:37" ht="15.75">
      <c r="A21" s="638" t="s">
        <v>326</v>
      </c>
      <c r="B21" s="639">
        <v>18.2</v>
      </c>
      <c r="C21" s="640">
        <v>21.4</v>
      </c>
      <c r="D21" s="9"/>
    </row>
    <row r="22" spans="1:37" ht="16.5">
      <c r="A22" s="638" t="s">
        <v>331</v>
      </c>
      <c r="B22" s="639">
        <v>17.3</v>
      </c>
      <c r="C22" s="640">
        <v>17.100000000000001</v>
      </c>
      <c r="D22" s="1"/>
      <c r="E22" s="194"/>
    </row>
    <row r="23" spans="1:37" ht="16.5">
      <c r="A23" s="638" t="s">
        <v>210</v>
      </c>
      <c r="B23" s="639">
        <v>33.1</v>
      </c>
      <c r="C23" s="640">
        <v>33.700000000000003</v>
      </c>
      <c r="D23" s="1"/>
      <c r="E23" s="194"/>
    </row>
    <row r="24" spans="1:37" ht="16.5">
      <c r="A24" s="638" t="s">
        <v>211</v>
      </c>
      <c r="B24" s="639">
        <v>17.399999999999999</v>
      </c>
      <c r="C24" s="640">
        <v>14.4</v>
      </c>
      <c r="D24" s="1"/>
      <c r="E24" s="194"/>
    </row>
    <row r="25" spans="1:37" ht="17.25" thickBot="1">
      <c r="A25" s="641" t="s">
        <v>212</v>
      </c>
      <c r="B25" s="642">
        <v>13</v>
      </c>
      <c r="C25" s="643">
        <v>12.5</v>
      </c>
      <c r="D25" s="1"/>
      <c r="E25" s="195"/>
    </row>
    <row r="26" spans="1:37" ht="16.5">
      <c r="C26" s="196"/>
      <c r="D26" s="9"/>
    </row>
    <row r="27" spans="1:37" ht="17.25" thickBot="1">
      <c r="C27" s="4"/>
      <c r="D27" s="1"/>
      <c r="E27" s="195"/>
    </row>
    <row r="28" spans="1:37" ht="16.5">
      <c r="A28" s="543"/>
      <c r="B28" s="538" t="str">
        <f>B1</f>
        <v>на 01.08.2011г.</v>
      </c>
      <c r="C28" s="544" t="str">
        <f>C1</f>
        <v>на 01.08.2012г.</v>
      </c>
      <c r="D28" s="538" t="str">
        <f>B1</f>
        <v>на 01.08.2011г.</v>
      </c>
      <c r="E28" s="539" t="str">
        <f>C1</f>
        <v>на 01.08.2012г.</v>
      </c>
      <c r="G28" s="252"/>
      <c r="H28" s="161" t="s">
        <v>442</v>
      </c>
      <c r="I28" s="161" t="s">
        <v>443</v>
      </c>
      <c r="J28" s="161" t="s">
        <v>444</v>
      </c>
      <c r="K28" s="161" t="s">
        <v>445</v>
      </c>
      <c r="L28" s="161" t="s">
        <v>446</v>
      </c>
      <c r="M28" s="161" t="s">
        <v>447</v>
      </c>
      <c r="N28" s="161" t="s">
        <v>448</v>
      </c>
      <c r="O28" s="161" t="s">
        <v>449</v>
      </c>
      <c r="P28" s="161" t="s">
        <v>450</v>
      </c>
      <c r="Q28" s="161" t="s">
        <v>451</v>
      </c>
      <c r="R28" s="161" t="s">
        <v>452</v>
      </c>
      <c r="S28" s="161" t="s">
        <v>453</v>
      </c>
      <c r="T28" s="161" t="s">
        <v>454</v>
      </c>
      <c r="U28" s="161" t="s">
        <v>455</v>
      </c>
      <c r="V28" s="161" t="s">
        <v>456</v>
      </c>
      <c r="W28" s="161" t="s">
        <v>457</v>
      </c>
      <c r="X28" s="161" t="s">
        <v>458</v>
      </c>
      <c r="Y28" s="161" t="s">
        <v>459</v>
      </c>
      <c r="Z28" s="161" t="s">
        <v>460</v>
      </c>
      <c r="AA28" s="161" t="s">
        <v>461</v>
      </c>
      <c r="AB28" s="161" t="s">
        <v>462</v>
      </c>
      <c r="AC28" s="161" t="s">
        <v>463</v>
      </c>
      <c r="AD28" s="161" t="s">
        <v>464</v>
      </c>
      <c r="AE28" s="161" t="s">
        <v>465</v>
      </c>
      <c r="AF28" s="161" t="s">
        <v>466</v>
      </c>
      <c r="AG28" s="161" t="s">
        <v>467</v>
      </c>
      <c r="AH28" s="315" t="s">
        <v>468</v>
      </c>
      <c r="AI28" s="315" t="s">
        <v>499</v>
      </c>
      <c r="AJ28" s="315" t="s">
        <v>533</v>
      </c>
      <c r="AK28" s="315" t="s">
        <v>550</v>
      </c>
    </row>
    <row r="29" spans="1:37" ht="16.5">
      <c r="A29" s="704" t="s">
        <v>72</v>
      </c>
      <c r="B29" s="705" t="e">
        <f>#REF!</f>
        <v>#REF!</v>
      </c>
      <c r="C29" s="706" t="e">
        <f>#REF!</f>
        <v>#REF!</v>
      </c>
      <c r="D29" s="706" t="e">
        <f>B29/B32*100</f>
        <v>#REF!</v>
      </c>
      <c r="E29" s="640" t="e">
        <f>C29/C32*100</f>
        <v>#REF!</v>
      </c>
      <c r="G29" s="253" t="s">
        <v>89</v>
      </c>
      <c r="H29" s="254">
        <v>697</v>
      </c>
      <c r="I29" s="254">
        <v>675</v>
      </c>
      <c r="J29" s="254">
        <v>619</v>
      </c>
      <c r="K29" s="254">
        <v>826</v>
      </c>
      <c r="L29" s="254">
        <v>655</v>
      </c>
      <c r="M29" s="254">
        <v>815</v>
      </c>
      <c r="N29" s="254">
        <v>681</v>
      </c>
      <c r="O29" s="254">
        <v>1011</v>
      </c>
      <c r="P29" s="254">
        <v>862</v>
      </c>
      <c r="Q29" s="254">
        <v>865</v>
      </c>
      <c r="R29" s="254">
        <v>903</v>
      </c>
      <c r="S29" s="254">
        <v>829</v>
      </c>
      <c r="T29" s="254">
        <v>957</v>
      </c>
      <c r="U29" s="254">
        <v>1049</v>
      </c>
      <c r="V29" s="254">
        <v>1015</v>
      </c>
      <c r="W29" s="254">
        <v>1149</v>
      </c>
      <c r="X29" s="254">
        <v>601</v>
      </c>
      <c r="Y29" s="254">
        <v>1069</v>
      </c>
      <c r="Z29" s="254">
        <v>939</v>
      </c>
      <c r="AA29" s="254">
        <v>552</v>
      </c>
      <c r="AB29" s="254">
        <v>855</v>
      </c>
      <c r="AC29" s="254">
        <v>976</v>
      </c>
      <c r="AD29" s="254">
        <v>1392</v>
      </c>
      <c r="AE29" s="254">
        <v>1125</v>
      </c>
      <c r="AF29" s="254">
        <v>2202</v>
      </c>
      <c r="AG29" s="254">
        <v>2004</v>
      </c>
      <c r="AH29" s="316">
        <v>2503</v>
      </c>
      <c r="AI29" s="316">
        <v>2952</v>
      </c>
      <c r="AJ29" s="316">
        <v>2754</v>
      </c>
      <c r="AK29" s="316">
        <v>2585</v>
      </c>
    </row>
    <row r="30" spans="1:37" ht="16.5">
      <c r="A30" s="704" t="s">
        <v>73</v>
      </c>
      <c r="B30" s="705" t="e">
        <f>#REF!</f>
        <v>#REF!</v>
      </c>
      <c r="C30" s="706" t="e">
        <f>#REF!</f>
        <v>#REF!</v>
      </c>
      <c r="D30" s="706" t="e">
        <f>B30/B32*100</f>
        <v>#REF!</v>
      </c>
      <c r="E30" s="640" t="e">
        <f>C30/C32*100</f>
        <v>#REF!</v>
      </c>
      <c r="G30" s="253" t="s">
        <v>90</v>
      </c>
      <c r="H30" s="254">
        <v>1383</v>
      </c>
      <c r="I30" s="254">
        <v>1752</v>
      </c>
      <c r="J30" s="254">
        <v>2669</v>
      </c>
      <c r="K30" s="254">
        <v>2226</v>
      </c>
      <c r="L30" s="254">
        <v>1365</v>
      </c>
      <c r="M30" s="254">
        <v>1856</v>
      </c>
      <c r="N30" s="254">
        <v>2686</v>
      </c>
      <c r="O30" s="254">
        <v>2182</v>
      </c>
      <c r="P30" s="254">
        <v>1672</v>
      </c>
      <c r="Q30" s="254">
        <v>1752</v>
      </c>
      <c r="R30" s="254">
        <v>2555</v>
      </c>
      <c r="S30" s="254">
        <v>1755</v>
      </c>
      <c r="T30" s="254">
        <v>1600</v>
      </c>
      <c r="U30" s="254">
        <v>1821</v>
      </c>
      <c r="V30" s="254">
        <v>2705</v>
      </c>
      <c r="W30" s="254">
        <v>1746</v>
      </c>
      <c r="X30" s="254">
        <v>1356</v>
      </c>
      <c r="Y30" s="254">
        <v>1657</v>
      </c>
      <c r="Z30" s="254">
        <v>2159</v>
      </c>
      <c r="AA30" s="254">
        <v>1580</v>
      </c>
      <c r="AB30" s="254">
        <v>1256</v>
      </c>
      <c r="AC30" s="254">
        <v>1748</v>
      </c>
      <c r="AD30" s="254">
        <v>2311</v>
      </c>
      <c r="AE30" s="254">
        <v>1681</v>
      </c>
      <c r="AF30" s="254">
        <v>1486</v>
      </c>
      <c r="AG30" s="254">
        <v>2039</v>
      </c>
      <c r="AH30" s="316">
        <v>2667</v>
      </c>
      <c r="AI30" s="316">
        <v>2687</v>
      </c>
      <c r="AJ30" s="316">
        <v>2181</v>
      </c>
      <c r="AK30" s="316">
        <v>2695</v>
      </c>
    </row>
    <row r="31" spans="1:37" ht="17.25" thickBot="1">
      <c r="A31" s="704" t="s">
        <v>74</v>
      </c>
      <c r="B31" s="705" t="e">
        <f>#REF!</f>
        <v>#REF!</v>
      </c>
      <c r="C31" s="706" t="e">
        <f>#REF!</f>
        <v>#REF!</v>
      </c>
      <c r="D31" s="706" t="e">
        <f>B31/B32*100</f>
        <v>#REF!</v>
      </c>
      <c r="E31" s="640" t="e">
        <f>C31/C32*100</f>
        <v>#REF!</v>
      </c>
      <c r="G31" s="255" t="s">
        <v>469</v>
      </c>
      <c r="H31" s="256">
        <f t="shared" ref="H31:Y31" si="0">H30-H29</f>
        <v>686</v>
      </c>
      <c r="I31" s="256">
        <f t="shared" si="0"/>
        <v>1077</v>
      </c>
      <c r="J31" s="256">
        <f t="shared" si="0"/>
        <v>2050</v>
      </c>
      <c r="K31" s="256">
        <f t="shared" si="0"/>
        <v>1400</v>
      </c>
      <c r="L31" s="256">
        <f t="shared" si="0"/>
        <v>710</v>
      </c>
      <c r="M31" s="256">
        <f t="shared" si="0"/>
        <v>1041</v>
      </c>
      <c r="N31" s="256">
        <f t="shared" si="0"/>
        <v>2005</v>
      </c>
      <c r="O31" s="256">
        <f t="shared" si="0"/>
        <v>1171</v>
      </c>
      <c r="P31" s="256">
        <f t="shared" si="0"/>
        <v>810</v>
      </c>
      <c r="Q31" s="256">
        <f t="shared" si="0"/>
        <v>887</v>
      </c>
      <c r="R31" s="256">
        <f t="shared" si="0"/>
        <v>1652</v>
      </c>
      <c r="S31" s="256">
        <f t="shared" si="0"/>
        <v>926</v>
      </c>
      <c r="T31" s="256">
        <f t="shared" si="0"/>
        <v>643</v>
      </c>
      <c r="U31" s="256">
        <f t="shared" si="0"/>
        <v>772</v>
      </c>
      <c r="V31" s="256">
        <f t="shared" si="0"/>
        <v>1690</v>
      </c>
      <c r="W31" s="256">
        <f t="shared" si="0"/>
        <v>597</v>
      </c>
      <c r="X31" s="256">
        <f t="shared" si="0"/>
        <v>755</v>
      </c>
      <c r="Y31" s="256">
        <f t="shared" si="0"/>
        <v>588</v>
      </c>
      <c r="Z31" s="256">
        <f>Z29-Z30</f>
        <v>-1220</v>
      </c>
      <c r="AA31" s="256">
        <f t="shared" ref="AA31:AH31" si="1">AA29-AA30</f>
        <v>-1028</v>
      </c>
      <c r="AB31" s="256">
        <f t="shared" si="1"/>
        <v>-401</v>
      </c>
      <c r="AC31" s="256">
        <f t="shared" si="1"/>
        <v>-772</v>
      </c>
      <c r="AD31" s="256">
        <f t="shared" si="1"/>
        <v>-919</v>
      </c>
      <c r="AE31" s="256">
        <f t="shared" si="1"/>
        <v>-556</v>
      </c>
      <c r="AF31" s="256">
        <f t="shared" si="1"/>
        <v>716</v>
      </c>
      <c r="AG31" s="256">
        <f t="shared" si="1"/>
        <v>-35</v>
      </c>
      <c r="AH31" s="257">
        <f t="shared" si="1"/>
        <v>-164</v>
      </c>
      <c r="AI31" s="257">
        <f t="shared" ref="AI31:AJ31" si="2">AI29-AI30</f>
        <v>265</v>
      </c>
      <c r="AJ31" s="257">
        <f t="shared" si="2"/>
        <v>573</v>
      </c>
      <c r="AK31" s="257">
        <f t="shared" ref="AK31" si="3">AK29-AK30</f>
        <v>-110</v>
      </c>
    </row>
    <row r="32" spans="1:37" ht="16.5" thickBot="1">
      <c r="A32" s="707" t="s">
        <v>57</v>
      </c>
      <c r="B32" s="708" t="e">
        <f>SUM(B29:B31)</f>
        <v>#REF!</v>
      </c>
      <c r="C32" s="708" t="e">
        <f>SUM(C29:C31)</f>
        <v>#REF!</v>
      </c>
      <c r="D32" s="708" t="e">
        <f>SUM(D29:D31)</f>
        <v>#REF!</v>
      </c>
      <c r="E32" s="643" t="e">
        <f>SUM(E29:E31)</f>
        <v>#REF!</v>
      </c>
    </row>
    <row r="33" spans="1:6" ht="13.5" thickBot="1">
      <c r="A33" s="4"/>
      <c r="B33" s="4"/>
    </row>
    <row r="34" spans="1:6" ht="15.75" customHeight="1" thickBot="1">
      <c r="A34" s="545"/>
      <c r="B34" s="727" t="str">
        <f>B1</f>
        <v>на 01.08.2011г.</v>
      </c>
      <c r="C34" s="728"/>
    </row>
    <row r="35" spans="1:6" ht="15.75" customHeight="1" thickBot="1">
      <c r="A35" s="546"/>
      <c r="B35" s="547" t="s">
        <v>59</v>
      </c>
      <c r="C35" s="430" t="s">
        <v>54</v>
      </c>
    </row>
    <row r="36" spans="1:6" ht="16.5">
      <c r="A36" s="709" t="s">
        <v>190</v>
      </c>
      <c r="B36" s="710" t="e">
        <f>C36/C42*100</f>
        <v>#REF!</v>
      </c>
      <c r="C36" s="650" t="e">
        <f>#REF!</f>
        <v>#REF!</v>
      </c>
    </row>
    <row r="37" spans="1:6" ht="16.5">
      <c r="A37" s="77" t="s">
        <v>188</v>
      </c>
      <c r="B37" s="711" t="e">
        <f>C37/C42*100</f>
        <v>#REF!</v>
      </c>
      <c r="C37" s="648" t="e">
        <f>#REF!</f>
        <v>#REF!</v>
      </c>
    </row>
    <row r="38" spans="1:6" ht="16.5">
      <c r="A38" s="280" t="s">
        <v>185</v>
      </c>
      <c r="B38" s="711" t="e">
        <f>C38/C42*100</f>
        <v>#REF!</v>
      </c>
      <c r="C38" s="648" t="e">
        <f>#REF!</f>
        <v>#REF!</v>
      </c>
    </row>
    <row r="39" spans="1:6" ht="16.5">
      <c r="A39" s="77" t="s">
        <v>191</v>
      </c>
      <c r="B39" s="711" t="e">
        <f>C39/C42*100</f>
        <v>#REF!</v>
      </c>
      <c r="C39" s="648" t="e">
        <f>#REF!</f>
        <v>#REF!</v>
      </c>
    </row>
    <row r="40" spans="1:6" ht="16.5">
      <c r="A40" s="77" t="s">
        <v>192</v>
      </c>
      <c r="B40" s="711" t="e">
        <f>C40/C42*100</f>
        <v>#REF!</v>
      </c>
      <c r="C40" s="648" t="e">
        <f>#REF!</f>
        <v>#REF!</v>
      </c>
    </row>
    <row r="41" spans="1:6" ht="17.25" thickBot="1">
      <c r="A41" s="78" t="s">
        <v>56</v>
      </c>
      <c r="B41" s="711" t="e">
        <f>C41/C42*100</f>
        <v>#REF!</v>
      </c>
      <c r="C41" s="649" t="e">
        <f>C42-C36-C38-C37-C39-C40</f>
        <v>#REF!</v>
      </c>
    </row>
    <row r="42" spans="1:6" ht="17.25" thickBot="1">
      <c r="A42" s="712" t="s">
        <v>57</v>
      </c>
      <c r="B42" s="713" t="e">
        <f>SUM(C36:C41)/C42*100</f>
        <v>#REF!</v>
      </c>
      <c r="C42" s="714" t="e">
        <f>#REF!</f>
        <v>#REF!</v>
      </c>
    </row>
    <row r="43" spans="1:6" ht="17.25" thickBot="1">
      <c r="A43" s="8"/>
      <c r="B43" s="727" t="str">
        <f>C1</f>
        <v>на 01.08.2012г.</v>
      </c>
      <c r="C43" s="728"/>
      <c r="D43" s="5"/>
      <c r="E43" s="548"/>
    </row>
    <row r="44" spans="1:6" ht="17.25" thickBot="1">
      <c r="A44" s="8"/>
      <c r="B44" s="549" t="s">
        <v>58</v>
      </c>
      <c r="C44" s="549" t="s">
        <v>55</v>
      </c>
      <c r="D44" s="5"/>
      <c r="E44" s="548"/>
    </row>
    <row r="45" spans="1:6" ht="16.5">
      <c r="A45" s="715" t="s">
        <v>193</v>
      </c>
      <c r="B45" s="716" t="e">
        <f>C45/C51*100</f>
        <v>#REF!</v>
      </c>
      <c r="C45" s="432" t="e">
        <f>#REF!</f>
        <v>#REF!</v>
      </c>
      <c r="D45" s="715" t="s">
        <v>81</v>
      </c>
      <c r="E45" s="548"/>
    </row>
    <row r="46" spans="1:6" ht="16.5">
      <c r="A46" s="77" t="s">
        <v>188</v>
      </c>
      <c r="B46" s="717" t="e">
        <f>C46/C51*100</f>
        <v>#REF!</v>
      </c>
      <c r="C46" s="433" t="e">
        <f>#REF!</f>
        <v>#REF!</v>
      </c>
      <c r="D46" s="79" t="s">
        <v>185</v>
      </c>
      <c r="E46" s="548"/>
    </row>
    <row r="47" spans="1:6" ht="16.5">
      <c r="A47" s="79" t="s">
        <v>185</v>
      </c>
      <c r="B47" s="717" t="e">
        <f>C47/C51*100</f>
        <v>#REF!</v>
      </c>
      <c r="C47" s="433" t="e">
        <f>#REF!</f>
        <v>#REF!</v>
      </c>
      <c r="D47" s="718" t="s">
        <v>56</v>
      </c>
      <c r="F47" s="304"/>
    </row>
    <row r="48" spans="1:6" ht="16.5">
      <c r="A48" s="77" t="s">
        <v>191</v>
      </c>
      <c r="B48" s="717" t="e">
        <f>C48/C51*100</f>
        <v>#REF!</v>
      </c>
      <c r="C48" s="433" t="e">
        <f>#REF!</f>
        <v>#REF!</v>
      </c>
      <c r="D48" s="718" t="s">
        <v>186</v>
      </c>
    </row>
    <row r="49" spans="1:7" ht="16.5">
      <c r="A49" s="718" t="s">
        <v>194</v>
      </c>
      <c r="B49" s="717" t="e">
        <f>C49/C51*100</f>
        <v>#REF!</v>
      </c>
      <c r="C49" s="433" t="e">
        <f>#REF!</f>
        <v>#REF!</v>
      </c>
      <c r="D49" s="77" t="s">
        <v>187</v>
      </c>
    </row>
    <row r="50" spans="1:7" ht="17.25" thickBot="1">
      <c r="A50" s="718" t="s">
        <v>56</v>
      </c>
      <c r="B50" s="719" t="e">
        <f>C50/C51*100</f>
        <v>#REF!</v>
      </c>
      <c r="C50" s="649" t="e">
        <f>C51-C45-C46-C47-C48-C49</f>
        <v>#REF!</v>
      </c>
      <c r="D50" s="77" t="s">
        <v>188</v>
      </c>
    </row>
    <row r="51" spans="1:7" ht="17.25" thickBot="1">
      <c r="A51" s="720" t="s">
        <v>57</v>
      </c>
      <c r="B51" s="721" t="e">
        <f>SUM(C45:C50)/C51*100</f>
        <v>#REF!</v>
      </c>
      <c r="C51" s="647" t="e">
        <f>#REF!</f>
        <v>#REF!</v>
      </c>
    </row>
    <row r="52" spans="1:7" ht="15.75">
      <c r="D52" s="172"/>
    </row>
    <row r="53" spans="1:7" ht="15.75">
      <c r="D53" s="172" t="s">
        <v>148</v>
      </c>
    </row>
    <row r="54" spans="1:7" ht="18.75">
      <c r="A54" s="681" t="s">
        <v>297</v>
      </c>
      <c r="B54" s="682" t="e">
        <f>#REF!</f>
        <v>#REF!</v>
      </c>
      <c r="C54" s="683"/>
      <c r="D54" s="684" t="e">
        <f>#REF!</f>
        <v>#REF!</v>
      </c>
      <c r="E54" s="683"/>
    </row>
    <row r="55" spans="1:7" ht="15.75">
      <c r="A55" s="685" t="s">
        <v>298</v>
      </c>
      <c r="B55" s="682" t="e">
        <f>#REF!</f>
        <v>#REF!</v>
      </c>
      <c r="C55" s="686" t="e">
        <f>B55/$B$54*100</f>
        <v>#REF!</v>
      </c>
      <c r="D55" s="684" t="e">
        <f>#REF!</f>
        <v>#REF!</v>
      </c>
      <c r="E55" s="686" t="e">
        <f>D55/$D$54*100</f>
        <v>#REF!</v>
      </c>
      <c r="F55" s="30" t="e">
        <f>C55</f>
        <v>#REF!</v>
      </c>
      <c r="G55" s="30" t="e">
        <f>F55/$F$69*100</f>
        <v>#REF!</v>
      </c>
    </row>
    <row r="56" spans="1:7" ht="31.5">
      <c r="A56" s="685" t="s">
        <v>299</v>
      </c>
      <c r="B56" s="682" t="e">
        <f>#REF!</f>
        <v>#REF!</v>
      </c>
      <c r="C56" s="686" t="e">
        <f t="shared" ref="C56:C66" si="4">B56/$B$54*100</f>
        <v>#REF!</v>
      </c>
      <c r="D56" s="684"/>
      <c r="E56" s="686" t="e">
        <f t="shared" ref="E56:E66" si="5">D56/$D$54*100</f>
        <v>#REF!</v>
      </c>
      <c r="F56" s="30" t="e">
        <f t="shared" ref="F56:F66" si="6">C56</f>
        <v>#REF!</v>
      </c>
      <c r="G56" s="30" t="e">
        <f>F56/$F$69*100</f>
        <v>#REF!</v>
      </c>
    </row>
    <row r="57" spans="1:7" ht="31.5">
      <c r="A57" s="685" t="s">
        <v>300</v>
      </c>
      <c r="B57" s="682" t="e">
        <f>#REF!</f>
        <v>#REF!</v>
      </c>
      <c r="C57" s="686" t="e">
        <f t="shared" si="4"/>
        <v>#REF!</v>
      </c>
      <c r="D57" s="684" t="e">
        <f>#REF!</f>
        <v>#REF!</v>
      </c>
      <c r="E57" s="686" t="e">
        <f t="shared" si="5"/>
        <v>#REF!</v>
      </c>
      <c r="F57" s="30" t="e">
        <f t="shared" si="6"/>
        <v>#REF!</v>
      </c>
      <c r="G57" s="30" t="e">
        <f>F57/$F$69*100</f>
        <v>#REF!</v>
      </c>
    </row>
    <row r="58" spans="1:7" ht="15.75">
      <c r="A58" s="685" t="s">
        <v>301</v>
      </c>
      <c r="B58" s="682" t="e">
        <f>#REF!</f>
        <v>#REF!</v>
      </c>
      <c r="C58" s="686" t="e">
        <f t="shared" si="4"/>
        <v>#REF!</v>
      </c>
      <c r="D58" s="684" t="e">
        <f>#REF!</f>
        <v>#REF!</v>
      </c>
      <c r="E58" s="686" t="e">
        <f t="shared" si="5"/>
        <v>#REF!</v>
      </c>
      <c r="F58" s="30" t="e">
        <f t="shared" si="6"/>
        <v>#REF!</v>
      </c>
      <c r="G58" s="30" t="e">
        <f>F58/$F$69*100</f>
        <v>#REF!</v>
      </c>
    </row>
    <row r="59" spans="1:7" ht="15.75">
      <c r="A59" s="685" t="s">
        <v>302</v>
      </c>
      <c r="B59" s="682" t="e">
        <f>#REF!</f>
        <v>#REF!</v>
      </c>
      <c r="C59" s="686" t="e">
        <f t="shared" si="4"/>
        <v>#REF!</v>
      </c>
      <c r="D59" s="684">
        <v>0</v>
      </c>
      <c r="E59" s="686" t="e">
        <f t="shared" si="5"/>
        <v>#REF!</v>
      </c>
      <c r="F59" s="30" t="e">
        <f t="shared" si="6"/>
        <v>#REF!</v>
      </c>
      <c r="G59" s="30" t="e">
        <f>F59/$F$69*100</f>
        <v>#REF!</v>
      </c>
    </row>
    <row r="60" spans="1:7" ht="15.75">
      <c r="A60" s="685" t="s">
        <v>303</v>
      </c>
      <c r="B60" s="682" t="e">
        <f>#REF!</f>
        <v>#REF!</v>
      </c>
      <c r="C60" s="686" t="e">
        <f t="shared" si="4"/>
        <v>#REF!</v>
      </c>
      <c r="D60" s="684">
        <v>0</v>
      </c>
      <c r="E60" s="686" t="e">
        <f t="shared" si="5"/>
        <v>#REF!</v>
      </c>
      <c r="F60" s="30" t="e">
        <f t="shared" si="6"/>
        <v>#REF!</v>
      </c>
      <c r="G60" s="30" t="e">
        <f t="shared" ref="G60:G63" si="7">F60/$F$69*100</f>
        <v>#REF!</v>
      </c>
    </row>
    <row r="61" spans="1:7" ht="15.75">
      <c r="A61" s="685" t="s">
        <v>310</v>
      </c>
      <c r="B61" s="682" t="e">
        <f>#REF!</f>
        <v>#REF!</v>
      </c>
      <c r="C61" s="686" t="e">
        <f t="shared" si="4"/>
        <v>#REF!</v>
      </c>
      <c r="D61" s="684" t="e">
        <f>#REF!</f>
        <v>#REF!</v>
      </c>
      <c r="E61" s="686" t="e">
        <f t="shared" si="5"/>
        <v>#REF!</v>
      </c>
      <c r="F61" s="30" t="e">
        <f t="shared" si="6"/>
        <v>#REF!</v>
      </c>
      <c r="G61" s="30" t="e">
        <f>F61/$F$69*100</f>
        <v>#REF!</v>
      </c>
    </row>
    <row r="62" spans="1:7" ht="15.75">
      <c r="A62" s="687" t="s">
        <v>304</v>
      </c>
      <c r="B62" s="682" t="e">
        <f>#REF!</f>
        <v>#REF!</v>
      </c>
      <c r="C62" s="686" t="e">
        <f t="shared" si="4"/>
        <v>#REF!</v>
      </c>
      <c r="D62" s="684" t="e">
        <f>#REF!</f>
        <v>#REF!</v>
      </c>
      <c r="E62" s="686" t="e">
        <f>D62/$D$54*100</f>
        <v>#REF!</v>
      </c>
      <c r="F62" s="30" t="e">
        <f t="shared" si="6"/>
        <v>#REF!</v>
      </c>
      <c r="G62" s="30" t="e">
        <f>F62/$F$69*100</f>
        <v>#REF!</v>
      </c>
    </row>
    <row r="63" spans="1:7" ht="15.75">
      <c r="A63" s="687" t="s">
        <v>305</v>
      </c>
      <c r="B63" s="682" t="e">
        <f>#REF!</f>
        <v>#REF!</v>
      </c>
      <c r="C63" s="686" t="e">
        <f t="shared" si="4"/>
        <v>#REF!</v>
      </c>
      <c r="D63" s="684" t="e">
        <f>#REF!</f>
        <v>#REF!</v>
      </c>
      <c r="E63" s="686" t="e">
        <f t="shared" si="5"/>
        <v>#REF!</v>
      </c>
      <c r="F63" s="30" t="e">
        <f t="shared" si="6"/>
        <v>#REF!</v>
      </c>
      <c r="G63" s="30" t="e">
        <f t="shared" si="7"/>
        <v>#REF!</v>
      </c>
    </row>
    <row r="64" spans="1:7" ht="15.75">
      <c r="A64" s="685" t="s">
        <v>306</v>
      </c>
      <c r="B64" s="682" t="e">
        <f>#REF!</f>
        <v>#REF!</v>
      </c>
      <c r="C64" s="686" t="e">
        <f t="shared" si="4"/>
        <v>#REF!</v>
      </c>
      <c r="D64" s="684" t="e">
        <f>#REF!</f>
        <v>#REF!</v>
      </c>
      <c r="E64" s="686" t="e">
        <f t="shared" si="5"/>
        <v>#REF!</v>
      </c>
      <c r="F64" s="30" t="e">
        <f t="shared" si="6"/>
        <v>#REF!</v>
      </c>
      <c r="G64" s="30" t="e">
        <f>F64/$F$69*100</f>
        <v>#REF!</v>
      </c>
    </row>
    <row r="65" spans="1:10" ht="15.75">
      <c r="A65" s="685" t="s">
        <v>307</v>
      </c>
      <c r="B65" s="682" t="e">
        <f>#REF!</f>
        <v>#REF!</v>
      </c>
      <c r="C65" s="686" t="e">
        <f t="shared" si="4"/>
        <v>#REF!</v>
      </c>
      <c r="D65" s="684" t="e">
        <f>#REF!</f>
        <v>#REF!</v>
      </c>
      <c r="E65" s="686" t="e">
        <f t="shared" si="5"/>
        <v>#REF!</v>
      </c>
      <c r="F65" s="30" t="e">
        <f t="shared" si="6"/>
        <v>#REF!</v>
      </c>
      <c r="G65" s="30" t="e">
        <f>F65/$F$69*100</f>
        <v>#REF!</v>
      </c>
    </row>
    <row r="66" spans="1:10" ht="15.75">
      <c r="A66" s="688" t="s">
        <v>308</v>
      </c>
      <c r="B66" s="682" t="e">
        <f>#REF!</f>
        <v>#REF!</v>
      </c>
      <c r="C66" s="686" t="e">
        <f t="shared" si="4"/>
        <v>#REF!</v>
      </c>
      <c r="D66" s="684" t="e">
        <f>#REF!</f>
        <v>#REF!</v>
      </c>
      <c r="E66" s="686" t="e">
        <f t="shared" si="5"/>
        <v>#REF!</v>
      </c>
      <c r="F66" s="30" t="e">
        <f t="shared" si="6"/>
        <v>#REF!</v>
      </c>
      <c r="G66" s="30" t="e">
        <f>F66/$F$69*100</f>
        <v>#REF!</v>
      </c>
    </row>
    <row r="67" spans="1:10" ht="15.75">
      <c r="A67" s="689" t="s">
        <v>2</v>
      </c>
      <c r="B67" s="683"/>
      <c r="C67" s="683"/>
      <c r="D67" s="684" t="e">
        <f>#REF!</f>
        <v>#REF!</v>
      </c>
      <c r="E67" s="686" t="e">
        <f>D67/$D$54*100</f>
        <v>#REF!</v>
      </c>
    </row>
    <row r="68" spans="1:10" ht="15.75">
      <c r="A68" s="689" t="s">
        <v>3</v>
      </c>
      <c r="B68" s="683"/>
      <c r="C68" s="683"/>
      <c r="D68" s="684" t="e">
        <f>#REF!</f>
        <v>#REF!</v>
      </c>
      <c r="E68" s="686" t="e">
        <f>D68/$D$54*100</f>
        <v>#REF!</v>
      </c>
    </row>
    <row r="69" spans="1:10">
      <c r="A69" s="690" t="s">
        <v>309</v>
      </c>
      <c r="B69" s="691" t="e">
        <f>B54-SUM(B55:B66)</f>
        <v>#REF!</v>
      </c>
      <c r="C69" s="692" t="e">
        <f>SUM(C55:C66)</f>
        <v>#REF!</v>
      </c>
      <c r="D69" s="684" t="e">
        <f>D54-D55-D57-D58-D59-D60-D61-D62-D63-D64-D65-D66-D67-D68</f>
        <v>#REF!</v>
      </c>
      <c r="E69" s="693" t="e">
        <f>E55+E56+E57+E58+E59+E60+E61+E62+E63+E64+E65+E66+E67+E68</f>
        <v>#REF!</v>
      </c>
      <c r="F69" s="30" t="e">
        <f>SUM(F55:F66)</f>
        <v>#REF!</v>
      </c>
      <c r="G69" s="2" t="e">
        <f>F69/$F$69*100</f>
        <v>#REF!</v>
      </c>
    </row>
    <row r="70" spans="1:10" ht="16.5">
      <c r="A70" s="8"/>
      <c r="B70" s="11"/>
      <c r="C70" s="11"/>
    </row>
    <row r="71" spans="1:10" ht="13.5" thickBot="1"/>
    <row r="72" spans="1:10" ht="30.75" customHeight="1" thickBot="1">
      <c r="A72" s="534" t="s">
        <v>39</v>
      </c>
      <c r="B72" s="535" t="s">
        <v>601</v>
      </c>
      <c r="C72" s="533" t="s">
        <v>602</v>
      </c>
      <c r="D72" s="187"/>
      <c r="E72" s="187"/>
    </row>
    <row r="73" spans="1:10" ht="13.5" customHeight="1">
      <c r="A73" s="664"/>
      <c r="B73" s="665"/>
      <c r="C73" s="666"/>
      <c r="D73" s="187"/>
      <c r="E73" s="187"/>
      <c r="G73" s="173"/>
    </row>
    <row r="74" spans="1:10" s="17" customFormat="1" ht="15.75">
      <c r="A74" s="667" t="s">
        <v>283</v>
      </c>
      <c r="B74" s="668">
        <v>2658.44</v>
      </c>
      <c r="C74" s="669">
        <v>2688.96</v>
      </c>
      <c r="D74" s="187"/>
      <c r="E74" s="187"/>
      <c r="G74" s="175"/>
      <c r="I74" s="176"/>
      <c r="J74" s="177"/>
    </row>
    <row r="75" spans="1:10" s="17" customFormat="1" ht="15.75">
      <c r="A75" s="667" t="s">
        <v>80</v>
      </c>
      <c r="B75" s="668">
        <v>2887.6</v>
      </c>
      <c r="C75" s="669">
        <v>2913.7</v>
      </c>
      <c r="D75" s="187"/>
      <c r="E75" s="187"/>
      <c r="G75" s="175"/>
      <c r="I75" s="176"/>
      <c r="J75" s="177"/>
    </row>
    <row r="76" spans="1:10" s="17" customFormat="1" ht="15.75">
      <c r="A76" s="667" t="s">
        <v>227</v>
      </c>
      <c r="B76" s="668">
        <v>4163.93</v>
      </c>
      <c r="C76" s="669">
        <v>4171</v>
      </c>
      <c r="D76" s="187"/>
      <c r="E76" s="187"/>
      <c r="G76" s="175"/>
      <c r="I76" s="176"/>
      <c r="J76" s="177"/>
    </row>
    <row r="77" spans="1:10" s="17" customFormat="1" ht="14.25" customHeight="1">
      <c r="A77" s="667" t="s">
        <v>7</v>
      </c>
      <c r="B77" s="668">
        <v>4454.38</v>
      </c>
      <c r="C77" s="669">
        <v>4601.08</v>
      </c>
      <c r="D77" s="187"/>
      <c r="E77" s="187"/>
      <c r="F77" s="178"/>
      <c r="G77" s="175"/>
      <c r="I77" s="176"/>
      <c r="J77" s="177"/>
    </row>
    <row r="78" spans="1:10" s="17" customFormat="1" ht="15.75">
      <c r="A78" s="670" t="s">
        <v>429</v>
      </c>
      <c r="B78" s="671">
        <v>4469.76</v>
      </c>
      <c r="C78" s="672">
        <v>4075.58</v>
      </c>
      <c r="D78" s="187"/>
      <c r="E78" s="187"/>
      <c r="F78" s="178"/>
      <c r="G78" s="175"/>
      <c r="I78" s="176"/>
      <c r="J78" s="177"/>
    </row>
    <row r="79" spans="1:10" s="17" customFormat="1" ht="15.75">
      <c r="A79" s="667" t="s">
        <v>280</v>
      </c>
      <c r="B79" s="668">
        <v>4582.8599999999997</v>
      </c>
      <c r="C79" s="646">
        <v>4773</v>
      </c>
      <c r="D79" s="187"/>
      <c r="E79" s="187"/>
      <c r="F79" s="179"/>
      <c r="G79" s="180"/>
      <c r="I79" s="181"/>
      <c r="J79" s="182"/>
    </row>
    <row r="80" spans="1:10" ht="15.75">
      <c r="A80" s="670" t="s">
        <v>428</v>
      </c>
      <c r="B80" s="671">
        <v>4656.33</v>
      </c>
      <c r="C80" s="673">
        <v>4350.75</v>
      </c>
      <c r="D80" s="187"/>
      <c r="E80" s="187"/>
      <c r="F80" s="183"/>
      <c r="G80" s="4"/>
      <c r="H80" s="4"/>
      <c r="I80" s="184"/>
      <c r="J80" s="184"/>
    </row>
    <row r="81" spans="1:11" ht="15.75">
      <c r="A81" s="667" t="s">
        <v>0</v>
      </c>
      <c r="B81" s="668">
        <v>4766.75</v>
      </c>
      <c r="C81" s="669">
        <v>4456.7299999999996</v>
      </c>
      <c r="D81" s="187"/>
      <c r="E81" s="187"/>
      <c r="F81" s="4"/>
      <c r="G81" s="185"/>
      <c r="H81" s="186"/>
      <c r="I81" s="187"/>
      <c r="J81" s="188"/>
      <c r="K81" s="174"/>
    </row>
    <row r="82" spans="1:11" s="62" customFormat="1" ht="16.5" thickBot="1">
      <c r="A82" s="674" t="s">
        <v>1</v>
      </c>
      <c r="B82" s="675">
        <v>6780.93</v>
      </c>
      <c r="C82" s="676">
        <v>6544.79</v>
      </c>
      <c r="D82" s="187"/>
      <c r="E82" s="187"/>
      <c r="F82" s="189"/>
      <c r="G82" s="190"/>
      <c r="H82" s="191"/>
      <c r="I82" s="192"/>
      <c r="J82" s="193"/>
    </row>
    <row r="83" spans="1:11">
      <c r="F83" s="4"/>
    </row>
    <row r="84" spans="1:11" ht="29.25" customHeight="1" thickBot="1">
      <c r="A84" s="262"/>
      <c r="C84" s="263"/>
      <c r="E84" s="4"/>
      <c r="G84" s="4"/>
    </row>
    <row r="85" spans="1:11" ht="31.5" customHeight="1" thickBot="1">
      <c r="A85" s="550"/>
      <c r="B85" s="551" t="s">
        <v>6</v>
      </c>
      <c r="C85" s="429" t="s">
        <v>148</v>
      </c>
      <c r="D85" s="4"/>
      <c r="E85" s="4"/>
      <c r="F85" s="4"/>
      <c r="G85" s="4"/>
    </row>
    <row r="86" spans="1:11" ht="15.75">
      <c r="A86" s="694" t="s">
        <v>142</v>
      </c>
      <c r="B86" s="695" t="e">
        <f>#REF!</f>
        <v>#REF!</v>
      </c>
      <c r="C86" s="696" t="e">
        <f>#REF!</f>
        <v>#REF!</v>
      </c>
      <c r="D86" s="4"/>
      <c r="E86" s="4"/>
      <c r="F86" s="4"/>
      <c r="G86" s="4"/>
    </row>
    <row r="87" spans="1:11" ht="15.75">
      <c r="A87" s="685" t="s">
        <v>311</v>
      </c>
      <c r="B87" s="695" t="e">
        <f>#REF!</f>
        <v>#REF!</v>
      </c>
      <c r="C87" s="696">
        <v>0</v>
      </c>
      <c r="D87" s="4"/>
      <c r="E87" s="4"/>
      <c r="F87" s="4"/>
      <c r="G87" s="4"/>
    </row>
    <row r="88" spans="1:11" ht="15.75">
      <c r="A88" s="697" t="s">
        <v>5</v>
      </c>
      <c r="B88" s="698" t="e">
        <f>#REF!</f>
        <v>#REF!</v>
      </c>
      <c r="C88" s="699" t="e">
        <f>#REF!</f>
        <v>#REF!</v>
      </c>
      <c r="D88" s="4"/>
      <c r="E88" s="4"/>
      <c r="F88" s="4"/>
      <c r="G88" s="4"/>
    </row>
    <row r="89" spans="1:11" ht="15.75">
      <c r="A89" s="697" t="s">
        <v>143</v>
      </c>
      <c r="B89" s="698" t="e">
        <f>#REF!</f>
        <v>#REF!</v>
      </c>
      <c r="C89" s="699" t="e">
        <f>#REF!</f>
        <v>#REF!</v>
      </c>
      <c r="D89" s="4"/>
      <c r="E89" s="4"/>
      <c r="F89" s="4"/>
      <c r="G89" s="4"/>
    </row>
    <row r="90" spans="1:11" ht="15.75">
      <c r="A90" s="697" t="s">
        <v>76</v>
      </c>
      <c r="B90" s="698" t="e">
        <f>#REF!</f>
        <v>#REF!</v>
      </c>
      <c r="C90" s="699" t="e">
        <f>#REF!</f>
        <v>#REF!</v>
      </c>
      <c r="D90" s="4"/>
      <c r="E90" s="4"/>
      <c r="F90" s="4"/>
      <c r="G90" s="4"/>
    </row>
    <row r="91" spans="1:11" ht="15.75">
      <c r="A91" s="697" t="s">
        <v>293</v>
      </c>
      <c r="B91" s="698" t="e">
        <f>#REF!</f>
        <v>#REF!</v>
      </c>
      <c r="C91" s="699" t="e">
        <f>#REF!</f>
        <v>#REF!</v>
      </c>
      <c r="D91" s="4"/>
      <c r="E91" s="4"/>
      <c r="F91" s="4"/>
      <c r="G91" s="4"/>
    </row>
    <row r="92" spans="1:11" ht="15.75">
      <c r="A92" s="687" t="s">
        <v>292</v>
      </c>
      <c r="B92" s="698" t="e">
        <f>#REF!</f>
        <v>#REF!</v>
      </c>
      <c r="C92" s="699" t="e">
        <f>#REF!</f>
        <v>#REF!</v>
      </c>
      <c r="D92" s="4"/>
      <c r="E92" s="4"/>
      <c r="F92" s="4"/>
      <c r="G92" s="4"/>
    </row>
    <row r="93" spans="1:11" ht="15.75">
      <c r="A93" s="697" t="s">
        <v>294</v>
      </c>
      <c r="B93" s="698" t="e">
        <f>#REF!</f>
        <v>#REF!</v>
      </c>
      <c r="C93" s="699" t="e">
        <f>#REF!</f>
        <v>#REF!</v>
      </c>
      <c r="D93" s="4"/>
      <c r="E93" s="4"/>
      <c r="F93" s="4"/>
      <c r="G93" s="4"/>
    </row>
    <row r="94" spans="1:11" ht="15.75">
      <c r="A94" s="685" t="s">
        <v>295</v>
      </c>
      <c r="B94" s="698" t="e">
        <f>#REF!</f>
        <v>#REF!</v>
      </c>
      <c r="C94" s="699" t="e">
        <f>#REF!</f>
        <v>#REF!</v>
      </c>
      <c r="D94" s="4"/>
      <c r="E94" s="4"/>
      <c r="F94" s="4"/>
      <c r="G94" s="4"/>
    </row>
    <row r="95" spans="1:11" ht="15.75">
      <c r="A95" s="697" t="s">
        <v>144</v>
      </c>
      <c r="B95" s="698" t="e">
        <f>#REF!</f>
        <v>#REF!</v>
      </c>
      <c r="C95" s="699" t="e">
        <f>#REF!</f>
        <v>#REF!</v>
      </c>
      <c r="D95" s="4"/>
      <c r="E95" s="4"/>
      <c r="F95" s="4"/>
      <c r="G95" s="4"/>
    </row>
    <row r="96" spans="1:11" ht="15.75">
      <c r="A96" s="697" t="s">
        <v>146</v>
      </c>
      <c r="B96" s="698" t="e">
        <f>#REF!</f>
        <v>#REF!</v>
      </c>
      <c r="C96" s="699">
        <v>0</v>
      </c>
      <c r="D96" s="4"/>
      <c r="E96" s="4"/>
      <c r="F96" s="4"/>
      <c r="G96" s="4"/>
    </row>
    <row r="97" spans="1:19" ht="15.75">
      <c r="A97" s="697" t="s">
        <v>196</v>
      </c>
      <c r="B97" s="700"/>
      <c r="C97" s="699" t="e">
        <f>#REF!</f>
        <v>#REF!</v>
      </c>
      <c r="D97" s="4"/>
      <c r="E97" s="4"/>
      <c r="F97" s="4"/>
      <c r="G97" s="4"/>
    </row>
    <row r="98" spans="1:19" ht="16.5" thickBot="1">
      <c r="A98" s="701" t="s">
        <v>197</v>
      </c>
      <c r="B98" s="702"/>
      <c r="C98" s="703" t="e">
        <f>#REF!</f>
        <v>#REF!</v>
      </c>
      <c r="D98" s="4"/>
      <c r="E98" s="4"/>
      <c r="F98" s="4"/>
      <c r="G98" s="4"/>
    </row>
    <row r="99" spans="1:19">
      <c r="A99" s="4"/>
      <c r="B99" s="4"/>
      <c r="C99" s="171"/>
      <c r="D99" s="4"/>
      <c r="E99" s="4"/>
      <c r="F99" s="4"/>
      <c r="G99" s="4"/>
    </row>
    <row r="100" spans="1:19" ht="13.5" thickBot="1">
      <c r="A100" s="4"/>
      <c r="B100" s="4"/>
      <c r="C100" s="4"/>
      <c r="D100" s="4"/>
      <c r="E100" s="4"/>
      <c r="F100" s="4"/>
      <c r="G100" s="4"/>
    </row>
    <row r="101" spans="1:19" ht="16.5" customHeight="1" thickBot="1">
      <c r="A101" s="722" t="s">
        <v>313</v>
      </c>
      <c r="B101" s="724" t="s">
        <v>11</v>
      </c>
      <c r="C101" s="725"/>
      <c r="D101" s="726"/>
      <c r="E101" s="724" t="s">
        <v>12</v>
      </c>
      <c r="F101" s="725"/>
      <c r="G101" s="726"/>
      <c r="H101" s="729" t="s">
        <v>14</v>
      </c>
      <c r="I101" s="730"/>
      <c r="J101" s="731"/>
      <c r="K101" s="729" t="s">
        <v>13</v>
      </c>
      <c r="L101" s="730"/>
      <c r="M101" s="731"/>
      <c r="N101" s="729" t="s">
        <v>273</v>
      </c>
      <c r="O101" s="730"/>
      <c r="P101" s="731"/>
      <c r="Q101" s="729" t="s">
        <v>274</v>
      </c>
      <c r="R101" s="730"/>
      <c r="S101" s="731"/>
    </row>
    <row r="102" spans="1:19" ht="16.5" thickBot="1">
      <c r="A102" s="723"/>
      <c r="B102" s="573">
        <v>2010</v>
      </c>
      <c r="C102" s="574">
        <v>2011</v>
      </c>
      <c r="D102" s="203">
        <v>2012</v>
      </c>
      <c r="E102" s="573">
        <v>2010</v>
      </c>
      <c r="F102" s="574">
        <v>2011</v>
      </c>
      <c r="G102" s="203">
        <v>2012</v>
      </c>
      <c r="H102" s="573">
        <v>2010</v>
      </c>
      <c r="I102" s="574">
        <v>2011</v>
      </c>
      <c r="J102" s="203">
        <v>2012</v>
      </c>
      <c r="K102" s="573">
        <v>2010</v>
      </c>
      <c r="L102" s="574">
        <v>2011</v>
      </c>
      <c r="M102" s="203">
        <v>2012</v>
      </c>
      <c r="N102" s="573">
        <v>2010</v>
      </c>
      <c r="O102" s="574">
        <v>2011</v>
      </c>
      <c r="P102" s="203">
        <v>2012</v>
      </c>
      <c r="Q102" s="573">
        <v>2010</v>
      </c>
      <c r="R102" s="574">
        <v>2011</v>
      </c>
      <c r="S102" s="203">
        <v>2012</v>
      </c>
    </row>
    <row r="103" spans="1:19" ht="16.5">
      <c r="A103" s="575" t="s">
        <v>15</v>
      </c>
      <c r="B103" s="576">
        <v>7385.6125000000002</v>
      </c>
      <c r="C103" s="577">
        <v>9554.92</v>
      </c>
      <c r="D103" s="578">
        <v>8043</v>
      </c>
      <c r="E103" s="579">
        <v>18434.625</v>
      </c>
      <c r="F103" s="578">
        <v>25642.38</v>
      </c>
      <c r="G103" s="580">
        <v>19818.21</v>
      </c>
      <c r="H103" s="576">
        <v>1562.75</v>
      </c>
      <c r="I103" s="577">
        <v>1786.95</v>
      </c>
      <c r="J103" s="578">
        <v>1506.24</v>
      </c>
      <c r="K103" s="581">
        <v>434.1</v>
      </c>
      <c r="L103" s="582">
        <v>793.35</v>
      </c>
      <c r="M103" s="578">
        <v>659.14</v>
      </c>
      <c r="N103" s="581">
        <v>1117.9625000000001</v>
      </c>
      <c r="O103" s="582">
        <v>1356.4</v>
      </c>
      <c r="P103" s="578">
        <v>1656.12</v>
      </c>
      <c r="Q103" s="581">
        <v>17.805500000000002</v>
      </c>
      <c r="R103" s="582">
        <v>28.4</v>
      </c>
      <c r="S103" s="578">
        <v>30.77</v>
      </c>
    </row>
    <row r="104" spans="1:19" ht="16.5">
      <c r="A104" s="583" t="s">
        <v>16</v>
      </c>
      <c r="B104" s="584">
        <v>6847.6875</v>
      </c>
      <c r="C104" s="585">
        <v>9867.18</v>
      </c>
      <c r="D104" s="586">
        <v>8222.0300000000007</v>
      </c>
      <c r="E104" s="587">
        <v>18970.375</v>
      </c>
      <c r="F104" s="586">
        <v>28249.5</v>
      </c>
      <c r="G104" s="588">
        <v>20461.55</v>
      </c>
      <c r="H104" s="584">
        <v>1520.35</v>
      </c>
      <c r="I104" s="585">
        <v>1825.9</v>
      </c>
      <c r="J104" s="586">
        <v>1657.86</v>
      </c>
      <c r="K104" s="589">
        <v>425.5</v>
      </c>
      <c r="L104" s="590">
        <v>821.35</v>
      </c>
      <c r="M104" s="586">
        <v>703.05</v>
      </c>
      <c r="N104" s="589">
        <v>1095.4124999999999</v>
      </c>
      <c r="O104" s="590">
        <v>1372.73</v>
      </c>
      <c r="P104" s="586">
        <v>1742.62</v>
      </c>
      <c r="Q104" s="589">
        <v>15.873000000000001</v>
      </c>
      <c r="R104" s="590">
        <v>30.78</v>
      </c>
      <c r="S104" s="586">
        <v>34.14</v>
      </c>
    </row>
    <row r="105" spans="1:19" ht="16.5">
      <c r="A105" s="583" t="s">
        <v>17</v>
      </c>
      <c r="B105" s="584">
        <v>7462.4</v>
      </c>
      <c r="C105" s="585">
        <v>9530.11</v>
      </c>
      <c r="D105" s="586">
        <v>8456.5499999999993</v>
      </c>
      <c r="E105" s="587">
        <v>22453.8</v>
      </c>
      <c r="F105" s="586">
        <v>26807.39</v>
      </c>
      <c r="G105" s="588">
        <v>18705.57</v>
      </c>
      <c r="H105" s="584">
        <v>1599.43</v>
      </c>
      <c r="I105" s="585">
        <v>1770.17</v>
      </c>
      <c r="J105" s="586">
        <v>1655.41</v>
      </c>
      <c r="K105" s="589">
        <v>461.5</v>
      </c>
      <c r="L105" s="590">
        <v>762</v>
      </c>
      <c r="M105" s="586">
        <v>684.36</v>
      </c>
      <c r="N105" s="589">
        <v>1113.3399999999999</v>
      </c>
      <c r="O105" s="590">
        <v>1424.01</v>
      </c>
      <c r="P105" s="586">
        <v>1673.77</v>
      </c>
      <c r="Q105" s="589">
        <v>17.11</v>
      </c>
      <c r="R105" s="590">
        <v>35.81</v>
      </c>
      <c r="S105" s="586">
        <v>32.950000000000003</v>
      </c>
    </row>
    <row r="106" spans="1:19" ht="16.5">
      <c r="A106" s="583" t="s">
        <v>18</v>
      </c>
      <c r="B106" s="584">
        <v>7744.4</v>
      </c>
      <c r="C106" s="585">
        <v>9482.91</v>
      </c>
      <c r="D106" s="586">
        <v>8258.8807894736838</v>
      </c>
      <c r="E106" s="587">
        <v>26022.799999999999</v>
      </c>
      <c r="F106" s="586">
        <v>26325.14</v>
      </c>
      <c r="G106" s="588">
        <v>17894.079210526317</v>
      </c>
      <c r="H106" s="584">
        <v>1715.55</v>
      </c>
      <c r="I106" s="585">
        <v>1794</v>
      </c>
      <c r="J106" s="586">
        <v>1584.89</v>
      </c>
      <c r="K106" s="589">
        <v>533.25</v>
      </c>
      <c r="L106" s="590">
        <v>771.31</v>
      </c>
      <c r="M106" s="586">
        <v>655.58</v>
      </c>
      <c r="N106" s="589">
        <v>1148.69</v>
      </c>
      <c r="O106" s="590">
        <v>1473.81</v>
      </c>
      <c r="P106" s="586">
        <v>1650.07</v>
      </c>
      <c r="Q106" s="589">
        <v>18.100000000000001</v>
      </c>
      <c r="R106" s="590">
        <v>41.97</v>
      </c>
      <c r="S106" s="586">
        <v>31.55</v>
      </c>
    </row>
    <row r="107" spans="1:19" ht="16.5">
      <c r="A107" s="583" t="s">
        <v>19</v>
      </c>
      <c r="B107" s="584">
        <v>6837.2</v>
      </c>
      <c r="C107" s="585">
        <v>8926.49</v>
      </c>
      <c r="D107" s="586">
        <v>7919.2859090909096</v>
      </c>
      <c r="E107" s="587">
        <v>22001.71</v>
      </c>
      <c r="F107" s="586">
        <v>24206.5</v>
      </c>
      <c r="G107" s="588">
        <v>17017.385000000002</v>
      </c>
      <c r="H107" s="584">
        <v>1622.58</v>
      </c>
      <c r="I107" s="585">
        <v>1784.15</v>
      </c>
      <c r="J107" s="586">
        <v>1468</v>
      </c>
      <c r="K107" s="589">
        <v>488.58</v>
      </c>
      <c r="L107" s="590">
        <v>736.15</v>
      </c>
      <c r="M107" s="586">
        <v>618.04999999999995</v>
      </c>
      <c r="N107" s="589">
        <v>1205.43</v>
      </c>
      <c r="O107" s="590">
        <v>1510.44</v>
      </c>
      <c r="P107" s="586">
        <v>1585.5</v>
      </c>
      <c r="Q107" s="589">
        <v>18.420000000000002</v>
      </c>
      <c r="R107" s="590">
        <v>36.75</v>
      </c>
      <c r="S107" s="586">
        <v>28.67</v>
      </c>
    </row>
    <row r="108" spans="1:19" ht="16.5">
      <c r="A108" s="583" t="s">
        <v>20</v>
      </c>
      <c r="B108" s="591">
        <v>6498.66</v>
      </c>
      <c r="C108" s="585">
        <v>9045.1200000000008</v>
      </c>
      <c r="D108" s="586">
        <v>7419.7876315789472</v>
      </c>
      <c r="E108" s="592">
        <v>19383.2</v>
      </c>
      <c r="F108" s="586">
        <v>22349.21</v>
      </c>
      <c r="G108" s="588">
        <v>16535.790263157895</v>
      </c>
      <c r="H108" s="591">
        <v>1553.95</v>
      </c>
      <c r="I108" s="585">
        <v>1768.5</v>
      </c>
      <c r="J108" s="586">
        <v>1447.74</v>
      </c>
      <c r="K108" s="593">
        <v>463</v>
      </c>
      <c r="L108" s="590">
        <v>770.57</v>
      </c>
      <c r="M108" s="586">
        <v>613.11</v>
      </c>
      <c r="N108" s="593">
        <v>1234.075</v>
      </c>
      <c r="O108" s="590">
        <v>1528.66</v>
      </c>
      <c r="P108" s="586">
        <v>1596.7</v>
      </c>
      <c r="Q108" s="593">
        <v>18.46</v>
      </c>
      <c r="R108" s="590">
        <v>35.799999999999997</v>
      </c>
      <c r="S108" s="586">
        <v>28.05</v>
      </c>
    </row>
    <row r="109" spans="1:19" ht="16.5">
      <c r="A109" s="583" t="s">
        <v>167</v>
      </c>
      <c r="B109" s="591">
        <v>6734.63</v>
      </c>
      <c r="C109" s="585">
        <v>9618.7999999999993</v>
      </c>
      <c r="D109" s="586">
        <v>7588.71</v>
      </c>
      <c r="E109" s="592">
        <v>19512.84</v>
      </c>
      <c r="F109" s="586">
        <v>23726.31</v>
      </c>
      <c r="G109" s="588">
        <v>16155.115454545456</v>
      </c>
      <c r="H109" s="591">
        <v>1526.32</v>
      </c>
      <c r="I109" s="585">
        <v>1759.76</v>
      </c>
      <c r="J109" s="586">
        <v>1425.82</v>
      </c>
      <c r="K109" s="593">
        <v>455.61</v>
      </c>
      <c r="L109" s="590">
        <v>788.74</v>
      </c>
      <c r="M109" s="586">
        <v>579.45000000000005</v>
      </c>
      <c r="N109" s="593">
        <v>1192.97</v>
      </c>
      <c r="O109" s="590">
        <v>1572.81</v>
      </c>
      <c r="P109" s="586">
        <v>1593.91</v>
      </c>
      <c r="Q109" s="593">
        <v>17.96</v>
      </c>
      <c r="R109" s="590">
        <v>37.92</v>
      </c>
      <c r="S109" s="586">
        <v>27.43</v>
      </c>
    </row>
    <row r="110" spans="1:19" ht="16.5">
      <c r="A110" s="594" t="s">
        <v>178</v>
      </c>
      <c r="B110" s="595">
        <v>7283.04</v>
      </c>
      <c r="C110" s="585">
        <v>9040.82</v>
      </c>
      <c r="D110" s="586"/>
      <c r="E110" s="596">
        <v>21408.93</v>
      </c>
      <c r="F110" s="586">
        <v>22079.55</v>
      </c>
      <c r="G110" s="588"/>
      <c r="H110" s="595">
        <v>1540.95</v>
      </c>
      <c r="I110" s="585">
        <v>1804.36</v>
      </c>
      <c r="J110" s="586"/>
      <c r="K110" s="597">
        <v>489.12</v>
      </c>
      <c r="L110" s="590">
        <v>763.7</v>
      </c>
      <c r="M110" s="586"/>
      <c r="N110" s="597">
        <v>1215.81</v>
      </c>
      <c r="O110" s="590">
        <v>1755.81</v>
      </c>
      <c r="P110" s="586"/>
      <c r="Q110" s="597">
        <v>18.36</v>
      </c>
      <c r="R110" s="590">
        <v>40.299999999999997</v>
      </c>
      <c r="S110" s="586"/>
    </row>
    <row r="111" spans="1:19" ht="16.5">
      <c r="A111" s="594" t="s">
        <v>189</v>
      </c>
      <c r="B111" s="595">
        <v>7708.931818181818</v>
      </c>
      <c r="C111" s="585">
        <v>8314.33</v>
      </c>
      <c r="D111" s="586"/>
      <c r="E111" s="596">
        <v>22640.56818181818</v>
      </c>
      <c r="F111" s="586">
        <v>20388.3</v>
      </c>
      <c r="G111" s="588"/>
      <c r="H111" s="595">
        <v>1591.61</v>
      </c>
      <c r="I111" s="585">
        <v>1743.44</v>
      </c>
      <c r="J111" s="586"/>
      <c r="K111" s="597">
        <v>539.02</v>
      </c>
      <c r="L111" s="590">
        <v>708.17</v>
      </c>
      <c r="M111" s="586"/>
      <c r="N111" s="597">
        <v>1270.98</v>
      </c>
      <c r="O111" s="590">
        <v>1769.76</v>
      </c>
      <c r="P111" s="586"/>
      <c r="Q111" s="597">
        <v>20.55</v>
      </c>
      <c r="R111" s="590">
        <v>37.93</v>
      </c>
      <c r="S111" s="586"/>
    </row>
    <row r="112" spans="1:19" ht="16.5">
      <c r="A112" s="594" t="s">
        <v>198</v>
      </c>
      <c r="B112" s="595">
        <v>8291.85</v>
      </c>
      <c r="C112" s="585">
        <v>7347.1049999999996</v>
      </c>
      <c r="D112" s="586"/>
      <c r="E112" s="596">
        <v>23802.02</v>
      </c>
      <c r="F112" s="586">
        <v>18882.859285714287</v>
      </c>
      <c r="G112" s="588"/>
      <c r="H112" s="595">
        <v>1688.69</v>
      </c>
      <c r="I112" s="585">
        <v>1535.1904761904761</v>
      </c>
      <c r="J112" s="586"/>
      <c r="K112" s="597">
        <v>591.71</v>
      </c>
      <c r="L112" s="590">
        <v>616.21904761904761</v>
      </c>
      <c r="M112" s="586"/>
      <c r="N112" s="597">
        <v>1342</v>
      </c>
      <c r="O112" s="590">
        <v>1665.2142857142858</v>
      </c>
      <c r="P112" s="586"/>
      <c r="Q112" s="597">
        <v>23.39</v>
      </c>
      <c r="R112" s="590">
        <v>31.974761904761902</v>
      </c>
      <c r="S112" s="586"/>
    </row>
    <row r="113" spans="1:19" ht="16.5">
      <c r="A113" s="594" t="s">
        <v>203</v>
      </c>
      <c r="B113" s="595">
        <v>8469.14</v>
      </c>
      <c r="C113" s="585">
        <v>7551.3613636363634</v>
      </c>
      <c r="D113" s="586"/>
      <c r="E113" s="596">
        <v>22905.46</v>
      </c>
      <c r="F113" s="586">
        <v>17879.439999999999</v>
      </c>
      <c r="G113" s="588"/>
      <c r="H113" s="595">
        <v>1692.77</v>
      </c>
      <c r="I113" s="585">
        <v>1594.93</v>
      </c>
      <c r="J113" s="586"/>
      <c r="K113" s="597">
        <v>682.91</v>
      </c>
      <c r="L113" s="590">
        <v>628.23</v>
      </c>
      <c r="M113" s="586"/>
      <c r="N113" s="597">
        <v>1369.89</v>
      </c>
      <c r="O113" s="590">
        <v>1738.98</v>
      </c>
      <c r="P113" s="586"/>
      <c r="Q113" s="597">
        <v>26.54</v>
      </c>
      <c r="R113" s="590">
        <v>33.08</v>
      </c>
      <c r="S113" s="586"/>
    </row>
    <row r="114" spans="1:19" ht="17.25" thickBot="1">
      <c r="A114" s="598" t="s">
        <v>204</v>
      </c>
      <c r="B114" s="599">
        <v>9146.67</v>
      </c>
      <c r="C114" s="600">
        <v>7567.2</v>
      </c>
      <c r="D114" s="601"/>
      <c r="E114" s="602">
        <v>24107.26</v>
      </c>
      <c r="F114" s="601">
        <v>18148.900000000001</v>
      </c>
      <c r="G114" s="603"/>
      <c r="H114" s="599">
        <v>1709.48</v>
      </c>
      <c r="I114" s="600">
        <v>1462.2</v>
      </c>
      <c r="J114" s="601"/>
      <c r="K114" s="604">
        <v>755.12</v>
      </c>
      <c r="L114" s="605">
        <v>643.20000000000005</v>
      </c>
      <c r="M114" s="601"/>
      <c r="N114" s="604">
        <v>1391.01</v>
      </c>
      <c r="O114" s="605">
        <v>1646.2</v>
      </c>
      <c r="P114" s="601"/>
      <c r="Q114" s="604">
        <v>29.35</v>
      </c>
      <c r="R114" s="605">
        <v>30.4</v>
      </c>
      <c r="S114" s="601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</sheetData>
  <mergeCells count="9">
    <mergeCell ref="N101:P101"/>
    <mergeCell ref="K101:M101"/>
    <mergeCell ref="H101:J101"/>
    <mergeCell ref="Q101:S101"/>
    <mergeCell ref="A101:A102"/>
    <mergeCell ref="B101:D101"/>
    <mergeCell ref="E101:G101"/>
    <mergeCell ref="B43:C43"/>
    <mergeCell ref="B34:C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5:M69"/>
  <sheetViews>
    <sheetView view="pageBreakPreview" topLeftCell="A33" zoomScale="130" zoomScaleNormal="80" zoomScaleSheetLayoutView="130" workbookViewId="0">
      <selection activeCell="A35" sqref="A35:M35"/>
    </sheetView>
  </sheetViews>
  <sheetFormatPr defaultRowHeight="12.75"/>
  <cols>
    <col min="1" max="1" width="17.140625" style="13" customWidth="1"/>
    <col min="2" max="2" width="14.28515625" style="13" customWidth="1"/>
    <col min="3" max="12" width="7.7109375" style="13" customWidth="1"/>
    <col min="13" max="13" width="10.28515625" style="13" customWidth="1"/>
    <col min="14" max="14" width="9.140625" style="13"/>
    <col min="15" max="15" width="13" style="13" bestFit="1" customWidth="1"/>
    <col min="16" max="256" width="9.140625" style="13"/>
    <col min="257" max="257" width="17.140625" style="13" customWidth="1"/>
    <col min="258" max="258" width="14.28515625" style="13" customWidth="1"/>
    <col min="259" max="268" width="7.7109375" style="13" customWidth="1"/>
    <col min="269" max="269" width="10.28515625" style="13" customWidth="1"/>
    <col min="270" max="270" width="9.140625" style="13"/>
    <col min="271" max="271" width="13" style="13" bestFit="1" customWidth="1"/>
    <col min="272" max="512" width="9.140625" style="13"/>
    <col min="513" max="513" width="17.140625" style="13" customWidth="1"/>
    <col min="514" max="514" width="14.28515625" style="13" customWidth="1"/>
    <col min="515" max="524" width="7.7109375" style="13" customWidth="1"/>
    <col min="525" max="525" width="10.28515625" style="13" customWidth="1"/>
    <col min="526" max="526" width="9.140625" style="13"/>
    <col min="527" max="527" width="13" style="13" bestFit="1" customWidth="1"/>
    <col min="528" max="768" width="9.140625" style="13"/>
    <col min="769" max="769" width="17.140625" style="13" customWidth="1"/>
    <col min="770" max="770" width="14.28515625" style="13" customWidth="1"/>
    <col min="771" max="780" width="7.7109375" style="13" customWidth="1"/>
    <col min="781" max="781" width="10.28515625" style="13" customWidth="1"/>
    <col min="782" max="782" width="9.140625" style="13"/>
    <col min="783" max="783" width="13" style="13" bestFit="1" customWidth="1"/>
    <col min="784" max="1024" width="9.140625" style="13"/>
    <col min="1025" max="1025" width="17.140625" style="13" customWidth="1"/>
    <col min="1026" max="1026" width="14.28515625" style="13" customWidth="1"/>
    <col min="1027" max="1036" width="7.7109375" style="13" customWidth="1"/>
    <col min="1037" max="1037" width="10.28515625" style="13" customWidth="1"/>
    <col min="1038" max="1038" width="9.140625" style="13"/>
    <col min="1039" max="1039" width="13" style="13" bestFit="1" customWidth="1"/>
    <col min="1040" max="1280" width="9.140625" style="13"/>
    <col min="1281" max="1281" width="17.140625" style="13" customWidth="1"/>
    <col min="1282" max="1282" width="14.28515625" style="13" customWidth="1"/>
    <col min="1283" max="1292" width="7.7109375" style="13" customWidth="1"/>
    <col min="1293" max="1293" width="10.28515625" style="13" customWidth="1"/>
    <col min="1294" max="1294" width="9.140625" style="13"/>
    <col min="1295" max="1295" width="13" style="13" bestFit="1" customWidth="1"/>
    <col min="1296" max="1536" width="9.140625" style="13"/>
    <col min="1537" max="1537" width="17.140625" style="13" customWidth="1"/>
    <col min="1538" max="1538" width="14.28515625" style="13" customWidth="1"/>
    <col min="1539" max="1548" width="7.7109375" style="13" customWidth="1"/>
    <col min="1549" max="1549" width="10.28515625" style="13" customWidth="1"/>
    <col min="1550" max="1550" width="9.140625" style="13"/>
    <col min="1551" max="1551" width="13" style="13" bestFit="1" customWidth="1"/>
    <col min="1552" max="1792" width="9.140625" style="13"/>
    <col min="1793" max="1793" width="17.140625" style="13" customWidth="1"/>
    <col min="1794" max="1794" width="14.28515625" style="13" customWidth="1"/>
    <col min="1795" max="1804" width="7.7109375" style="13" customWidth="1"/>
    <col min="1805" max="1805" width="10.28515625" style="13" customWidth="1"/>
    <col min="1806" max="1806" width="9.140625" style="13"/>
    <col min="1807" max="1807" width="13" style="13" bestFit="1" customWidth="1"/>
    <col min="1808" max="2048" width="9.140625" style="13"/>
    <col min="2049" max="2049" width="17.140625" style="13" customWidth="1"/>
    <col min="2050" max="2050" width="14.28515625" style="13" customWidth="1"/>
    <col min="2051" max="2060" width="7.7109375" style="13" customWidth="1"/>
    <col min="2061" max="2061" width="10.28515625" style="13" customWidth="1"/>
    <col min="2062" max="2062" width="9.140625" style="13"/>
    <col min="2063" max="2063" width="13" style="13" bestFit="1" customWidth="1"/>
    <col min="2064" max="2304" width="9.140625" style="13"/>
    <col min="2305" max="2305" width="17.140625" style="13" customWidth="1"/>
    <col min="2306" max="2306" width="14.28515625" style="13" customWidth="1"/>
    <col min="2307" max="2316" width="7.7109375" style="13" customWidth="1"/>
    <col min="2317" max="2317" width="10.28515625" style="13" customWidth="1"/>
    <col min="2318" max="2318" width="9.140625" style="13"/>
    <col min="2319" max="2319" width="13" style="13" bestFit="1" customWidth="1"/>
    <col min="2320" max="2560" width="9.140625" style="13"/>
    <col min="2561" max="2561" width="17.140625" style="13" customWidth="1"/>
    <col min="2562" max="2562" width="14.28515625" style="13" customWidth="1"/>
    <col min="2563" max="2572" width="7.7109375" style="13" customWidth="1"/>
    <col min="2573" max="2573" width="10.28515625" style="13" customWidth="1"/>
    <col min="2574" max="2574" width="9.140625" style="13"/>
    <col min="2575" max="2575" width="13" style="13" bestFit="1" customWidth="1"/>
    <col min="2576" max="2816" width="9.140625" style="13"/>
    <col min="2817" max="2817" width="17.140625" style="13" customWidth="1"/>
    <col min="2818" max="2818" width="14.28515625" style="13" customWidth="1"/>
    <col min="2819" max="2828" width="7.7109375" style="13" customWidth="1"/>
    <col min="2829" max="2829" width="10.28515625" style="13" customWidth="1"/>
    <col min="2830" max="2830" width="9.140625" style="13"/>
    <col min="2831" max="2831" width="13" style="13" bestFit="1" customWidth="1"/>
    <col min="2832" max="3072" width="9.140625" style="13"/>
    <col min="3073" max="3073" width="17.140625" style="13" customWidth="1"/>
    <col min="3074" max="3074" width="14.28515625" style="13" customWidth="1"/>
    <col min="3075" max="3084" width="7.7109375" style="13" customWidth="1"/>
    <col min="3085" max="3085" width="10.28515625" style="13" customWidth="1"/>
    <col min="3086" max="3086" width="9.140625" style="13"/>
    <col min="3087" max="3087" width="13" style="13" bestFit="1" customWidth="1"/>
    <col min="3088" max="3328" width="9.140625" style="13"/>
    <col min="3329" max="3329" width="17.140625" style="13" customWidth="1"/>
    <col min="3330" max="3330" width="14.28515625" style="13" customWidth="1"/>
    <col min="3331" max="3340" width="7.7109375" style="13" customWidth="1"/>
    <col min="3341" max="3341" width="10.28515625" style="13" customWidth="1"/>
    <col min="3342" max="3342" width="9.140625" style="13"/>
    <col min="3343" max="3343" width="13" style="13" bestFit="1" customWidth="1"/>
    <col min="3344" max="3584" width="9.140625" style="13"/>
    <col min="3585" max="3585" width="17.140625" style="13" customWidth="1"/>
    <col min="3586" max="3586" width="14.28515625" style="13" customWidth="1"/>
    <col min="3587" max="3596" width="7.7109375" style="13" customWidth="1"/>
    <col min="3597" max="3597" width="10.28515625" style="13" customWidth="1"/>
    <col min="3598" max="3598" width="9.140625" style="13"/>
    <col min="3599" max="3599" width="13" style="13" bestFit="1" customWidth="1"/>
    <col min="3600" max="3840" width="9.140625" style="13"/>
    <col min="3841" max="3841" width="17.140625" style="13" customWidth="1"/>
    <col min="3842" max="3842" width="14.28515625" style="13" customWidth="1"/>
    <col min="3843" max="3852" width="7.7109375" style="13" customWidth="1"/>
    <col min="3853" max="3853" width="10.28515625" style="13" customWidth="1"/>
    <col min="3854" max="3854" width="9.140625" style="13"/>
    <col min="3855" max="3855" width="13" style="13" bestFit="1" customWidth="1"/>
    <col min="3856" max="4096" width="9.140625" style="13"/>
    <col min="4097" max="4097" width="17.140625" style="13" customWidth="1"/>
    <col min="4098" max="4098" width="14.28515625" style="13" customWidth="1"/>
    <col min="4099" max="4108" width="7.7109375" style="13" customWidth="1"/>
    <col min="4109" max="4109" width="10.28515625" style="13" customWidth="1"/>
    <col min="4110" max="4110" width="9.140625" style="13"/>
    <col min="4111" max="4111" width="13" style="13" bestFit="1" customWidth="1"/>
    <col min="4112" max="4352" width="9.140625" style="13"/>
    <col min="4353" max="4353" width="17.140625" style="13" customWidth="1"/>
    <col min="4354" max="4354" width="14.28515625" style="13" customWidth="1"/>
    <col min="4355" max="4364" width="7.7109375" style="13" customWidth="1"/>
    <col min="4365" max="4365" width="10.28515625" style="13" customWidth="1"/>
    <col min="4366" max="4366" width="9.140625" style="13"/>
    <col min="4367" max="4367" width="13" style="13" bestFit="1" customWidth="1"/>
    <col min="4368" max="4608" width="9.140625" style="13"/>
    <col min="4609" max="4609" width="17.140625" style="13" customWidth="1"/>
    <col min="4610" max="4610" width="14.28515625" style="13" customWidth="1"/>
    <col min="4611" max="4620" width="7.7109375" style="13" customWidth="1"/>
    <col min="4621" max="4621" width="10.28515625" style="13" customWidth="1"/>
    <col min="4622" max="4622" width="9.140625" style="13"/>
    <col min="4623" max="4623" width="13" style="13" bestFit="1" customWidth="1"/>
    <col min="4624" max="4864" width="9.140625" style="13"/>
    <col min="4865" max="4865" width="17.140625" style="13" customWidth="1"/>
    <col min="4866" max="4866" width="14.28515625" style="13" customWidth="1"/>
    <col min="4867" max="4876" width="7.7109375" style="13" customWidth="1"/>
    <col min="4877" max="4877" width="10.28515625" style="13" customWidth="1"/>
    <col min="4878" max="4878" width="9.140625" style="13"/>
    <col min="4879" max="4879" width="13" style="13" bestFit="1" customWidth="1"/>
    <col min="4880" max="5120" width="9.140625" style="13"/>
    <col min="5121" max="5121" width="17.140625" style="13" customWidth="1"/>
    <col min="5122" max="5122" width="14.28515625" style="13" customWidth="1"/>
    <col min="5123" max="5132" width="7.7109375" style="13" customWidth="1"/>
    <col min="5133" max="5133" width="10.28515625" style="13" customWidth="1"/>
    <col min="5134" max="5134" width="9.140625" style="13"/>
    <col min="5135" max="5135" width="13" style="13" bestFit="1" customWidth="1"/>
    <col min="5136" max="5376" width="9.140625" style="13"/>
    <col min="5377" max="5377" width="17.140625" style="13" customWidth="1"/>
    <col min="5378" max="5378" width="14.28515625" style="13" customWidth="1"/>
    <col min="5379" max="5388" width="7.7109375" style="13" customWidth="1"/>
    <col min="5389" max="5389" width="10.28515625" style="13" customWidth="1"/>
    <col min="5390" max="5390" width="9.140625" style="13"/>
    <col min="5391" max="5391" width="13" style="13" bestFit="1" customWidth="1"/>
    <col min="5392" max="5632" width="9.140625" style="13"/>
    <col min="5633" max="5633" width="17.140625" style="13" customWidth="1"/>
    <col min="5634" max="5634" width="14.28515625" style="13" customWidth="1"/>
    <col min="5635" max="5644" width="7.7109375" style="13" customWidth="1"/>
    <col min="5645" max="5645" width="10.28515625" style="13" customWidth="1"/>
    <col min="5646" max="5646" width="9.140625" style="13"/>
    <col min="5647" max="5647" width="13" style="13" bestFit="1" customWidth="1"/>
    <col min="5648" max="5888" width="9.140625" style="13"/>
    <col min="5889" max="5889" width="17.140625" style="13" customWidth="1"/>
    <col min="5890" max="5890" width="14.28515625" style="13" customWidth="1"/>
    <col min="5891" max="5900" width="7.7109375" style="13" customWidth="1"/>
    <col min="5901" max="5901" width="10.28515625" style="13" customWidth="1"/>
    <col min="5902" max="5902" width="9.140625" style="13"/>
    <col min="5903" max="5903" width="13" style="13" bestFit="1" customWidth="1"/>
    <col min="5904" max="6144" width="9.140625" style="13"/>
    <col min="6145" max="6145" width="17.140625" style="13" customWidth="1"/>
    <col min="6146" max="6146" width="14.28515625" style="13" customWidth="1"/>
    <col min="6147" max="6156" width="7.7109375" style="13" customWidth="1"/>
    <col min="6157" max="6157" width="10.28515625" style="13" customWidth="1"/>
    <col min="6158" max="6158" width="9.140625" style="13"/>
    <col min="6159" max="6159" width="13" style="13" bestFit="1" customWidth="1"/>
    <col min="6160" max="6400" width="9.140625" style="13"/>
    <col min="6401" max="6401" width="17.140625" style="13" customWidth="1"/>
    <col min="6402" max="6402" width="14.28515625" style="13" customWidth="1"/>
    <col min="6403" max="6412" width="7.7109375" style="13" customWidth="1"/>
    <col min="6413" max="6413" width="10.28515625" style="13" customWidth="1"/>
    <col min="6414" max="6414" width="9.140625" style="13"/>
    <col min="6415" max="6415" width="13" style="13" bestFit="1" customWidth="1"/>
    <col min="6416" max="6656" width="9.140625" style="13"/>
    <col min="6657" max="6657" width="17.140625" style="13" customWidth="1"/>
    <col min="6658" max="6658" width="14.28515625" style="13" customWidth="1"/>
    <col min="6659" max="6668" width="7.7109375" style="13" customWidth="1"/>
    <col min="6669" max="6669" width="10.28515625" style="13" customWidth="1"/>
    <col min="6670" max="6670" width="9.140625" style="13"/>
    <col min="6671" max="6671" width="13" style="13" bestFit="1" customWidth="1"/>
    <col min="6672" max="6912" width="9.140625" style="13"/>
    <col min="6913" max="6913" width="17.140625" style="13" customWidth="1"/>
    <col min="6914" max="6914" width="14.28515625" style="13" customWidth="1"/>
    <col min="6915" max="6924" width="7.7109375" style="13" customWidth="1"/>
    <col min="6925" max="6925" width="10.28515625" style="13" customWidth="1"/>
    <col min="6926" max="6926" width="9.140625" style="13"/>
    <col min="6927" max="6927" width="13" style="13" bestFit="1" customWidth="1"/>
    <col min="6928" max="7168" width="9.140625" style="13"/>
    <col min="7169" max="7169" width="17.140625" style="13" customWidth="1"/>
    <col min="7170" max="7170" width="14.28515625" style="13" customWidth="1"/>
    <col min="7171" max="7180" width="7.7109375" style="13" customWidth="1"/>
    <col min="7181" max="7181" width="10.28515625" style="13" customWidth="1"/>
    <col min="7182" max="7182" width="9.140625" style="13"/>
    <col min="7183" max="7183" width="13" style="13" bestFit="1" customWidth="1"/>
    <col min="7184" max="7424" width="9.140625" style="13"/>
    <col min="7425" max="7425" width="17.140625" style="13" customWidth="1"/>
    <col min="7426" max="7426" width="14.28515625" style="13" customWidth="1"/>
    <col min="7427" max="7436" width="7.7109375" style="13" customWidth="1"/>
    <col min="7437" max="7437" width="10.28515625" style="13" customWidth="1"/>
    <col min="7438" max="7438" width="9.140625" style="13"/>
    <col min="7439" max="7439" width="13" style="13" bestFit="1" customWidth="1"/>
    <col min="7440" max="7680" width="9.140625" style="13"/>
    <col min="7681" max="7681" width="17.140625" style="13" customWidth="1"/>
    <col min="7682" max="7682" width="14.28515625" style="13" customWidth="1"/>
    <col min="7683" max="7692" width="7.7109375" style="13" customWidth="1"/>
    <col min="7693" max="7693" width="10.28515625" style="13" customWidth="1"/>
    <col min="7694" max="7694" width="9.140625" style="13"/>
    <col min="7695" max="7695" width="13" style="13" bestFit="1" customWidth="1"/>
    <col min="7696" max="7936" width="9.140625" style="13"/>
    <col min="7937" max="7937" width="17.140625" style="13" customWidth="1"/>
    <col min="7938" max="7938" width="14.28515625" style="13" customWidth="1"/>
    <col min="7939" max="7948" width="7.7109375" style="13" customWidth="1"/>
    <col min="7949" max="7949" width="10.28515625" style="13" customWidth="1"/>
    <col min="7950" max="7950" width="9.140625" style="13"/>
    <col min="7951" max="7951" width="13" style="13" bestFit="1" customWidth="1"/>
    <col min="7952" max="8192" width="9.140625" style="13"/>
    <col min="8193" max="8193" width="17.140625" style="13" customWidth="1"/>
    <col min="8194" max="8194" width="14.28515625" style="13" customWidth="1"/>
    <col min="8195" max="8204" width="7.7109375" style="13" customWidth="1"/>
    <col min="8205" max="8205" width="10.28515625" style="13" customWidth="1"/>
    <col min="8206" max="8206" width="9.140625" style="13"/>
    <col min="8207" max="8207" width="13" style="13" bestFit="1" customWidth="1"/>
    <col min="8208" max="8448" width="9.140625" style="13"/>
    <col min="8449" max="8449" width="17.140625" style="13" customWidth="1"/>
    <col min="8450" max="8450" width="14.28515625" style="13" customWidth="1"/>
    <col min="8451" max="8460" width="7.7109375" style="13" customWidth="1"/>
    <col min="8461" max="8461" width="10.28515625" style="13" customWidth="1"/>
    <col min="8462" max="8462" width="9.140625" style="13"/>
    <col min="8463" max="8463" width="13" style="13" bestFit="1" customWidth="1"/>
    <col min="8464" max="8704" width="9.140625" style="13"/>
    <col min="8705" max="8705" width="17.140625" style="13" customWidth="1"/>
    <col min="8706" max="8706" width="14.28515625" style="13" customWidth="1"/>
    <col min="8707" max="8716" width="7.7109375" style="13" customWidth="1"/>
    <col min="8717" max="8717" width="10.28515625" style="13" customWidth="1"/>
    <col min="8718" max="8718" width="9.140625" style="13"/>
    <col min="8719" max="8719" width="13" style="13" bestFit="1" customWidth="1"/>
    <col min="8720" max="8960" width="9.140625" style="13"/>
    <col min="8961" max="8961" width="17.140625" style="13" customWidth="1"/>
    <col min="8962" max="8962" width="14.28515625" style="13" customWidth="1"/>
    <col min="8963" max="8972" width="7.7109375" style="13" customWidth="1"/>
    <col min="8973" max="8973" width="10.28515625" style="13" customWidth="1"/>
    <col min="8974" max="8974" width="9.140625" style="13"/>
    <col min="8975" max="8975" width="13" style="13" bestFit="1" customWidth="1"/>
    <col min="8976" max="9216" width="9.140625" style="13"/>
    <col min="9217" max="9217" width="17.140625" style="13" customWidth="1"/>
    <col min="9218" max="9218" width="14.28515625" style="13" customWidth="1"/>
    <col min="9219" max="9228" width="7.7109375" style="13" customWidth="1"/>
    <col min="9229" max="9229" width="10.28515625" style="13" customWidth="1"/>
    <col min="9230" max="9230" width="9.140625" style="13"/>
    <col min="9231" max="9231" width="13" style="13" bestFit="1" customWidth="1"/>
    <col min="9232" max="9472" width="9.140625" style="13"/>
    <col min="9473" max="9473" width="17.140625" style="13" customWidth="1"/>
    <col min="9474" max="9474" width="14.28515625" style="13" customWidth="1"/>
    <col min="9475" max="9484" width="7.7109375" style="13" customWidth="1"/>
    <col min="9485" max="9485" width="10.28515625" style="13" customWidth="1"/>
    <col min="9486" max="9486" width="9.140625" style="13"/>
    <col min="9487" max="9487" width="13" style="13" bestFit="1" customWidth="1"/>
    <col min="9488" max="9728" width="9.140625" style="13"/>
    <col min="9729" max="9729" width="17.140625" style="13" customWidth="1"/>
    <col min="9730" max="9730" width="14.28515625" style="13" customWidth="1"/>
    <col min="9731" max="9740" width="7.7109375" style="13" customWidth="1"/>
    <col min="9741" max="9741" width="10.28515625" style="13" customWidth="1"/>
    <col min="9742" max="9742" width="9.140625" style="13"/>
    <col min="9743" max="9743" width="13" style="13" bestFit="1" customWidth="1"/>
    <col min="9744" max="9984" width="9.140625" style="13"/>
    <col min="9985" max="9985" width="17.140625" style="13" customWidth="1"/>
    <col min="9986" max="9986" width="14.28515625" style="13" customWidth="1"/>
    <col min="9987" max="9996" width="7.7109375" style="13" customWidth="1"/>
    <col min="9997" max="9997" width="10.28515625" style="13" customWidth="1"/>
    <col min="9998" max="9998" width="9.140625" style="13"/>
    <col min="9999" max="9999" width="13" style="13" bestFit="1" customWidth="1"/>
    <col min="10000" max="10240" width="9.140625" style="13"/>
    <col min="10241" max="10241" width="17.140625" style="13" customWidth="1"/>
    <col min="10242" max="10242" width="14.28515625" style="13" customWidth="1"/>
    <col min="10243" max="10252" width="7.7109375" style="13" customWidth="1"/>
    <col min="10253" max="10253" width="10.28515625" style="13" customWidth="1"/>
    <col min="10254" max="10254" width="9.140625" style="13"/>
    <col min="10255" max="10255" width="13" style="13" bestFit="1" customWidth="1"/>
    <col min="10256" max="10496" width="9.140625" style="13"/>
    <col min="10497" max="10497" width="17.140625" style="13" customWidth="1"/>
    <col min="10498" max="10498" width="14.28515625" style="13" customWidth="1"/>
    <col min="10499" max="10508" width="7.7109375" style="13" customWidth="1"/>
    <col min="10509" max="10509" width="10.28515625" style="13" customWidth="1"/>
    <col min="10510" max="10510" width="9.140625" style="13"/>
    <col min="10511" max="10511" width="13" style="13" bestFit="1" customWidth="1"/>
    <col min="10512" max="10752" width="9.140625" style="13"/>
    <col min="10753" max="10753" width="17.140625" style="13" customWidth="1"/>
    <col min="10754" max="10754" width="14.28515625" style="13" customWidth="1"/>
    <col min="10755" max="10764" width="7.7109375" style="13" customWidth="1"/>
    <col min="10765" max="10765" width="10.28515625" style="13" customWidth="1"/>
    <col min="10766" max="10766" width="9.140625" style="13"/>
    <col min="10767" max="10767" width="13" style="13" bestFit="1" customWidth="1"/>
    <col min="10768" max="11008" width="9.140625" style="13"/>
    <col min="11009" max="11009" width="17.140625" style="13" customWidth="1"/>
    <col min="11010" max="11010" width="14.28515625" style="13" customWidth="1"/>
    <col min="11011" max="11020" width="7.7109375" style="13" customWidth="1"/>
    <col min="11021" max="11021" width="10.28515625" style="13" customWidth="1"/>
    <col min="11022" max="11022" width="9.140625" style="13"/>
    <col min="11023" max="11023" width="13" style="13" bestFit="1" customWidth="1"/>
    <col min="11024" max="11264" width="9.140625" style="13"/>
    <col min="11265" max="11265" width="17.140625" style="13" customWidth="1"/>
    <col min="11266" max="11266" width="14.28515625" style="13" customWidth="1"/>
    <col min="11267" max="11276" width="7.7109375" style="13" customWidth="1"/>
    <col min="11277" max="11277" width="10.28515625" style="13" customWidth="1"/>
    <col min="11278" max="11278" width="9.140625" style="13"/>
    <col min="11279" max="11279" width="13" style="13" bestFit="1" customWidth="1"/>
    <col min="11280" max="11520" width="9.140625" style="13"/>
    <col min="11521" max="11521" width="17.140625" style="13" customWidth="1"/>
    <col min="11522" max="11522" width="14.28515625" style="13" customWidth="1"/>
    <col min="11523" max="11532" width="7.7109375" style="13" customWidth="1"/>
    <col min="11533" max="11533" width="10.28515625" style="13" customWidth="1"/>
    <col min="11534" max="11534" width="9.140625" style="13"/>
    <col min="11535" max="11535" width="13" style="13" bestFit="1" customWidth="1"/>
    <col min="11536" max="11776" width="9.140625" style="13"/>
    <col min="11777" max="11777" width="17.140625" style="13" customWidth="1"/>
    <col min="11778" max="11778" width="14.28515625" style="13" customWidth="1"/>
    <col min="11779" max="11788" width="7.7109375" style="13" customWidth="1"/>
    <col min="11789" max="11789" width="10.28515625" style="13" customWidth="1"/>
    <col min="11790" max="11790" width="9.140625" style="13"/>
    <col min="11791" max="11791" width="13" style="13" bestFit="1" customWidth="1"/>
    <col min="11792" max="12032" width="9.140625" style="13"/>
    <col min="12033" max="12033" width="17.140625" style="13" customWidth="1"/>
    <col min="12034" max="12034" width="14.28515625" style="13" customWidth="1"/>
    <col min="12035" max="12044" width="7.7109375" style="13" customWidth="1"/>
    <col min="12045" max="12045" width="10.28515625" style="13" customWidth="1"/>
    <col min="12046" max="12046" width="9.140625" style="13"/>
    <col min="12047" max="12047" width="13" style="13" bestFit="1" customWidth="1"/>
    <col min="12048" max="12288" width="9.140625" style="13"/>
    <col min="12289" max="12289" width="17.140625" style="13" customWidth="1"/>
    <col min="12290" max="12290" width="14.28515625" style="13" customWidth="1"/>
    <col min="12291" max="12300" width="7.7109375" style="13" customWidth="1"/>
    <col min="12301" max="12301" width="10.28515625" style="13" customWidth="1"/>
    <col min="12302" max="12302" width="9.140625" style="13"/>
    <col min="12303" max="12303" width="13" style="13" bestFit="1" customWidth="1"/>
    <col min="12304" max="12544" width="9.140625" style="13"/>
    <col min="12545" max="12545" width="17.140625" style="13" customWidth="1"/>
    <col min="12546" max="12546" width="14.28515625" style="13" customWidth="1"/>
    <col min="12547" max="12556" width="7.7109375" style="13" customWidth="1"/>
    <col min="12557" max="12557" width="10.28515625" style="13" customWidth="1"/>
    <col min="12558" max="12558" width="9.140625" style="13"/>
    <col min="12559" max="12559" width="13" style="13" bestFit="1" customWidth="1"/>
    <col min="12560" max="12800" width="9.140625" style="13"/>
    <col min="12801" max="12801" width="17.140625" style="13" customWidth="1"/>
    <col min="12802" max="12802" width="14.28515625" style="13" customWidth="1"/>
    <col min="12803" max="12812" width="7.7109375" style="13" customWidth="1"/>
    <col min="12813" max="12813" width="10.28515625" style="13" customWidth="1"/>
    <col min="12814" max="12814" width="9.140625" style="13"/>
    <col min="12815" max="12815" width="13" style="13" bestFit="1" customWidth="1"/>
    <col min="12816" max="13056" width="9.140625" style="13"/>
    <col min="13057" max="13057" width="17.140625" style="13" customWidth="1"/>
    <col min="13058" max="13058" width="14.28515625" style="13" customWidth="1"/>
    <col min="13059" max="13068" width="7.7109375" style="13" customWidth="1"/>
    <col min="13069" max="13069" width="10.28515625" style="13" customWidth="1"/>
    <col min="13070" max="13070" width="9.140625" style="13"/>
    <col min="13071" max="13071" width="13" style="13" bestFit="1" customWidth="1"/>
    <col min="13072" max="13312" width="9.140625" style="13"/>
    <col min="13313" max="13313" width="17.140625" style="13" customWidth="1"/>
    <col min="13314" max="13314" width="14.28515625" style="13" customWidth="1"/>
    <col min="13315" max="13324" width="7.7109375" style="13" customWidth="1"/>
    <col min="13325" max="13325" width="10.28515625" style="13" customWidth="1"/>
    <col min="13326" max="13326" width="9.140625" style="13"/>
    <col min="13327" max="13327" width="13" style="13" bestFit="1" customWidth="1"/>
    <col min="13328" max="13568" width="9.140625" style="13"/>
    <col min="13569" max="13569" width="17.140625" style="13" customWidth="1"/>
    <col min="13570" max="13570" width="14.28515625" style="13" customWidth="1"/>
    <col min="13571" max="13580" width="7.7109375" style="13" customWidth="1"/>
    <col min="13581" max="13581" width="10.28515625" style="13" customWidth="1"/>
    <col min="13582" max="13582" width="9.140625" style="13"/>
    <col min="13583" max="13583" width="13" style="13" bestFit="1" customWidth="1"/>
    <col min="13584" max="13824" width="9.140625" style="13"/>
    <col min="13825" max="13825" width="17.140625" style="13" customWidth="1"/>
    <col min="13826" max="13826" width="14.28515625" style="13" customWidth="1"/>
    <col min="13827" max="13836" width="7.7109375" style="13" customWidth="1"/>
    <col min="13837" max="13837" width="10.28515625" style="13" customWidth="1"/>
    <col min="13838" max="13838" width="9.140625" style="13"/>
    <col min="13839" max="13839" width="13" style="13" bestFit="1" customWidth="1"/>
    <col min="13840" max="14080" width="9.140625" style="13"/>
    <col min="14081" max="14081" width="17.140625" style="13" customWidth="1"/>
    <col min="14082" max="14082" width="14.28515625" style="13" customWidth="1"/>
    <col min="14083" max="14092" width="7.7109375" style="13" customWidth="1"/>
    <col min="14093" max="14093" width="10.28515625" style="13" customWidth="1"/>
    <col min="14094" max="14094" width="9.140625" style="13"/>
    <col min="14095" max="14095" width="13" style="13" bestFit="1" customWidth="1"/>
    <col min="14096" max="14336" width="9.140625" style="13"/>
    <col min="14337" max="14337" width="17.140625" style="13" customWidth="1"/>
    <col min="14338" max="14338" width="14.28515625" style="13" customWidth="1"/>
    <col min="14339" max="14348" width="7.7109375" style="13" customWidth="1"/>
    <col min="14349" max="14349" width="10.28515625" style="13" customWidth="1"/>
    <col min="14350" max="14350" width="9.140625" style="13"/>
    <col min="14351" max="14351" width="13" style="13" bestFit="1" customWidth="1"/>
    <col min="14352" max="14592" width="9.140625" style="13"/>
    <col min="14593" max="14593" width="17.140625" style="13" customWidth="1"/>
    <col min="14594" max="14594" width="14.28515625" style="13" customWidth="1"/>
    <col min="14595" max="14604" width="7.7109375" style="13" customWidth="1"/>
    <col min="14605" max="14605" width="10.28515625" style="13" customWidth="1"/>
    <col min="14606" max="14606" width="9.140625" style="13"/>
    <col min="14607" max="14607" width="13" style="13" bestFit="1" customWidth="1"/>
    <col min="14608" max="14848" width="9.140625" style="13"/>
    <col min="14849" max="14849" width="17.140625" style="13" customWidth="1"/>
    <col min="14850" max="14850" width="14.28515625" style="13" customWidth="1"/>
    <col min="14851" max="14860" width="7.7109375" style="13" customWidth="1"/>
    <col min="14861" max="14861" width="10.28515625" style="13" customWidth="1"/>
    <col min="14862" max="14862" width="9.140625" style="13"/>
    <col min="14863" max="14863" width="13" style="13" bestFit="1" customWidth="1"/>
    <col min="14864" max="15104" width="9.140625" style="13"/>
    <col min="15105" max="15105" width="17.140625" style="13" customWidth="1"/>
    <col min="15106" max="15106" width="14.28515625" style="13" customWidth="1"/>
    <col min="15107" max="15116" width="7.7109375" style="13" customWidth="1"/>
    <col min="15117" max="15117" width="10.28515625" style="13" customWidth="1"/>
    <col min="15118" max="15118" width="9.140625" style="13"/>
    <col min="15119" max="15119" width="13" style="13" bestFit="1" customWidth="1"/>
    <col min="15120" max="15360" width="9.140625" style="13"/>
    <col min="15361" max="15361" width="17.140625" style="13" customWidth="1"/>
    <col min="15362" max="15362" width="14.28515625" style="13" customWidth="1"/>
    <col min="15363" max="15372" width="7.7109375" style="13" customWidth="1"/>
    <col min="15373" max="15373" width="10.28515625" style="13" customWidth="1"/>
    <col min="15374" max="15374" width="9.140625" style="13"/>
    <col min="15375" max="15375" width="13" style="13" bestFit="1" customWidth="1"/>
    <col min="15376" max="15616" width="9.140625" style="13"/>
    <col min="15617" max="15617" width="17.140625" style="13" customWidth="1"/>
    <col min="15618" max="15618" width="14.28515625" style="13" customWidth="1"/>
    <col min="15619" max="15628" width="7.7109375" style="13" customWidth="1"/>
    <col min="15629" max="15629" width="10.28515625" style="13" customWidth="1"/>
    <col min="15630" max="15630" width="9.140625" style="13"/>
    <col min="15631" max="15631" width="13" style="13" bestFit="1" customWidth="1"/>
    <col min="15632" max="15872" width="9.140625" style="13"/>
    <col min="15873" max="15873" width="17.140625" style="13" customWidth="1"/>
    <col min="15874" max="15874" width="14.28515625" style="13" customWidth="1"/>
    <col min="15875" max="15884" width="7.7109375" style="13" customWidth="1"/>
    <col min="15885" max="15885" width="10.28515625" style="13" customWidth="1"/>
    <col min="15886" max="15886" width="9.140625" style="13"/>
    <col min="15887" max="15887" width="13" style="13" bestFit="1" customWidth="1"/>
    <col min="15888" max="16128" width="9.140625" style="13"/>
    <col min="16129" max="16129" width="17.140625" style="13" customWidth="1"/>
    <col min="16130" max="16130" width="14.28515625" style="13" customWidth="1"/>
    <col min="16131" max="16140" width="7.7109375" style="13" customWidth="1"/>
    <col min="16141" max="16141" width="10.28515625" style="13" customWidth="1"/>
    <col min="16142" max="16142" width="9.140625" style="13"/>
    <col min="16143" max="16143" width="13" style="13" bestFit="1" customWidth="1"/>
    <col min="16144" max="16384" width="9.140625" style="13"/>
  </cols>
  <sheetData>
    <row r="35" spans="1:13" ht="15" thickBot="1">
      <c r="A35" s="860" t="s">
        <v>206</v>
      </c>
      <c r="B35" s="860"/>
      <c r="C35" s="860"/>
      <c r="D35" s="860"/>
      <c r="E35" s="860"/>
      <c r="F35" s="860"/>
      <c r="G35" s="860"/>
      <c r="H35" s="860"/>
      <c r="I35" s="860"/>
      <c r="J35" s="860"/>
      <c r="K35" s="860"/>
      <c r="L35" s="860"/>
      <c r="M35" s="860"/>
    </row>
    <row r="36" spans="1:13" ht="12.75" customHeight="1">
      <c r="A36" s="893" t="s">
        <v>200</v>
      </c>
      <c r="B36" s="894"/>
      <c r="C36" s="897">
        <v>2008</v>
      </c>
      <c r="D36" s="897">
        <v>2009</v>
      </c>
      <c r="E36" s="897">
        <v>2010</v>
      </c>
      <c r="F36" s="897">
        <v>2011</v>
      </c>
      <c r="G36" s="876">
        <v>2012</v>
      </c>
      <c r="H36" s="876"/>
      <c r="I36" s="876"/>
      <c r="J36" s="876"/>
      <c r="K36" s="876"/>
      <c r="L36" s="876"/>
      <c r="M36" s="877" t="s">
        <v>635</v>
      </c>
    </row>
    <row r="37" spans="1:13">
      <c r="A37" s="895"/>
      <c r="B37" s="896"/>
      <c r="C37" s="898"/>
      <c r="D37" s="898"/>
      <c r="E37" s="898"/>
      <c r="F37" s="898"/>
      <c r="G37" s="651" t="s">
        <v>8</v>
      </c>
      <c r="H37" s="651" t="s">
        <v>9</v>
      </c>
      <c r="I37" s="651" t="s">
        <v>17</v>
      </c>
      <c r="J37" s="651" t="s">
        <v>10</v>
      </c>
      <c r="K37" s="651" t="s">
        <v>19</v>
      </c>
      <c r="L37" s="651" t="s">
        <v>20</v>
      </c>
      <c r="M37" s="878"/>
    </row>
    <row r="38" spans="1:13" ht="12.75" customHeight="1">
      <c r="A38" s="879" t="s">
        <v>249</v>
      </c>
      <c r="B38" s="880"/>
      <c r="C38" s="885">
        <v>111.8</v>
      </c>
      <c r="D38" s="885">
        <v>107.7</v>
      </c>
      <c r="E38" s="885">
        <v>107.9</v>
      </c>
      <c r="F38" s="925">
        <v>106.1</v>
      </c>
      <c r="G38" s="654">
        <v>100.3</v>
      </c>
      <c r="H38" s="654">
        <v>100.6</v>
      </c>
      <c r="I38" s="654">
        <v>100.6</v>
      </c>
      <c r="J38" s="654">
        <v>100.4</v>
      </c>
      <c r="K38" s="654">
        <v>100.4</v>
      </c>
      <c r="L38" s="654">
        <v>100.8</v>
      </c>
      <c r="M38" s="891">
        <v>104.5</v>
      </c>
    </row>
    <row r="39" spans="1:13" ht="12.75" customHeight="1">
      <c r="A39" s="881"/>
      <c r="B39" s="882"/>
      <c r="C39" s="886"/>
      <c r="D39" s="886"/>
      <c r="E39" s="886"/>
      <c r="F39" s="926"/>
      <c r="G39" s="655" t="s">
        <v>167</v>
      </c>
      <c r="H39" s="655" t="s">
        <v>179</v>
      </c>
      <c r="I39" s="655" t="s">
        <v>180</v>
      </c>
      <c r="J39" s="655" t="s">
        <v>181</v>
      </c>
      <c r="K39" s="655" t="s">
        <v>182</v>
      </c>
      <c r="L39" s="655" t="s">
        <v>183</v>
      </c>
      <c r="M39" s="891"/>
    </row>
    <row r="40" spans="1:13" ht="12.75" customHeight="1" thickBot="1">
      <c r="A40" s="883"/>
      <c r="B40" s="884"/>
      <c r="C40" s="887"/>
      <c r="D40" s="887"/>
      <c r="E40" s="887"/>
      <c r="F40" s="927"/>
      <c r="G40" s="658">
        <v>101.4</v>
      </c>
      <c r="H40" s="658"/>
      <c r="I40" s="658"/>
      <c r="J40" s="658"/>
      <c r="K40" s="658"/>
      <c r="L40" s="658"/>
      <c r="M40" s="892"/>
    </row>
    <row r="41" spans="1:13" ht="12.75" customHeight="1">
      <c r="A41" s="914" t="s">
        <v>201</v>
      </c>
      <c r="B41" s="915"/>
      <c r="C41" s="920">
        <v>110.6</v>
      </c>
      <c r="D41" s="920">
        <v>107.4</v>
      </c>
      <c r="E41" s="920">
        <v>107.5</v>
      </c>
      <c r="F41" s="921">
        <v>105.9</v>
      </c>
      <c r="G41" s="655" t="s">
        <v>8</v>
      </c>
      <c r="H41" s="655" t="s">
        <v>9</v>
      </c>
      <c r="I41" s="655" t="s">
        <v>17</v>
      </c>
      <c r="J41" s="655" t="s">
        <v>10</v>
      </c>
      <c r="K41" s="655" t="s">
        <v>19</v>
      </c>
      <c r="L41" s="655" t="s">
        <v>20</v>
      </c>
      <c r="M41" s="921">
        <v>104.2</v>
      </c>
    </row>
    <row r="42" spans="1:13" ht="12.75" customHeight="1">
      <c r="A42" s="916"/>
      <c r="B42" s="917"/>
      <c r="C42" s="886"/>
      <c r="D42" s="886"/>
      <c r="E42" s="886"/>
      <c r="F42" s="922"/>
      <c r="G42" s="654">
        <v>100.4</v>
      </c>
      <c r="H42" s="654">
        <v>100.7</v>
      </c>
      <c r="I42" s="654">
        <v>100.8</v>
      </c>
      <c r="J42" s="654">
        <v>100.3</v>
      </c>
      <c r="K42" s="654">
        <v>100.5</v>
      </c>
      <c r="L42" s="654">
        <v>100.7</v>
      </c>
      <c r="M42" s="922"/>
    </row>
    <row r="43" spans="1:13" ht="12.75" customHeight="1">
      <c r="A43" s="916"/>
      <c r="B43" s="917"/>
      <c r="C43" s="886"/>
      <c r="D43" s="886"/>
      <c r="E43" s="886"/>
      <c r="F43" s="922"/>
      <c r="G43" s="655" t="s">
        <v>167</v>
      </c>
      <c r="H43" s="655" t="s">
        <v>179</v>
      </c>
      <c r="I43" s="655" t="s">
        <v>180</v>
      </c>
      <c r="J43" s="655" t="s">
        <v>181</v>
      </c>
      <c r="K43" s="655" t="s">
        <v>182</v>
      </c>
      <c r="L43" s="655" t="s">
        <v>183</v>
      </c>
      <c r="M43" s="922"/>
    </row>
    <row r="44" spans="1:13" ht="12.75" customHeight="1" thickBot="1">
      <c r="A44" s="918"/>
      <c r="B44" s="919"/>
      <c r="C44" s="887"/>
      <c r="D44" s="887"/>
      <c r="E44" s="887"/>
      <c r="F44" s="923"/>
      <c r="G44" s="659">
        <v>100.8</v>
      </c>
      <c r="H44" s="659"/>
      <c r="I44" s="659"/>
      <c r="J44" s="659"/>
      <c r="K44" s="659"/>
      <c r="L44" s="659"/>
      <c r="M44" s="923"/>
    </row>
    <row r="45" spans="1:13" ht="12.75" customHeight="1">
      <c r="A45" s="914" t="s">
        <v>199</v>
      </c>
      <c r="B45" s="915"/>
      <c r="C45" s="920">
        <v>115.6</v>
      </c>
      <c r="D45" s="920">
        <v>108.6</v>
      </c>
      <c r="E45" s="920">
        <v>109.1</v>
      </c>
      <c r="F45" s="921">
        <v>106.6</v>
      </c>
      <c r="G45" s="656" t="s">
        <v>8</v>
      </c>
      <c r="H45" s="656" t="s">
        <v>9</v>
      </c>
      <c r="I45" s="656" t="s">
        <v>17</v>
      </c>
      <c r="J45" s="656" t="s">
        <v>10</v>
      </c>
      <c r="K45" s="656" t="s">
        <v>19</v>
      </c>
      <c r="L45" s="656" t="s">
        <v>20</v>
      </c>
      <c r="M45" s="921">
        <v>105.4</v>
      </c>
    </row>
    <row r="46" spans="1:13" ht="12.75" customHeight="1">
      <c r="A46" s="916"/>
      <c r="B46" s="917"/>
      <c r="C46" s="886"/>
      <c r="D46" s="886"/>
      <c r="E46" s="886"/>
      <c r="F46" s="922"/>
      <c r="G46" s="654">
        <v>100.1</v>
      </c>
      <c r="H46" s="654">
        <v>100.3</v>
      </c>
      <c r="I46" s="654">
        <v>100.3</v>
      </c>
      <c r="J46" s="654">
        <v>100.6</v>
      </c>
      <c r="K46" s="654">
        <v>100.4</v>
      </c>
      <c r="L46" s="654">
        <v>101</v>
      </c>
      <c r="M46" s="922"/>
    </row>
    <row r="47" spans="1:13" ht="12.75" customHeight="1">
      <c r="A47" s="916"/>
      <c r="B47" s="917"/>
      <c r="C47" s="886"/>
      <c r="D47" s="886"/>
      <c r="E47" s="886"/>
      <c r="F47" s="922"/>
      <c r="G47" s="655" t="s">
        <v>167</v>
      </c>
      <c r="H47" s="655" t="s">
        <v>179</v>
      </c>
      <c r="I47" s="655" t="s">
        <v>180</v>
      </c>
      <c r="J47" s="655" t="s">
        <v>181</v>
      </c>
      <c r="K47" s="655" t="s">
        <v>182</v>
      </c>
      <c r="L47" s="655" t="s">
        <v>183</v>
      </c>
      <c r="M47" s="922"/>
    </row>
    <row r="48" spans="1:13" ht="12.75" customHeight="1" thickBot="1">
      <c r="A48" s="918"/>
      <c r="B48" s="919"/>
      <c r="C48" s="887"/>
      <c r="D48" s="887"/>
      <c r="E48" s="887"/>
      <c r="F48" s="923"/>
      <c r="G48" s="659">
        <v>102.7</v>
      </c>
      <c r="H48" s="659"/>
      <c r="I48" s="659"/>
      <c r="J48" s="659"/>
      <c r="K48" s="659"/>
      <c r="L48" s="660"/>
      <c r="M48" s="924"/>
    </row>
    <row r="49" spans="1:13" ht="17.25" customHeight="1" thickBot="1">
      <c r="A49" s="860" t="s">
        <v>636</v>
      </c>
      <c r="B49" s="860"/>
      <c r="C49" s="860"/>
      <c r="D49" s="860"/>
      <c r="E49" s="860"/>
      <c r="F49" s="860"/>
      <c r="G49" s="860"/>
      <c r="H49" s="860"/>
      <c r="I49" s="860"/>
      <c r="J49" s="860"/>
      <c r="K49" s="860"/>
      <c r="L49" s="860"/>
      <c r="M49" s="860"/>
    </row>
    <row r="50" spans="1:13" ht="13.5" customHeight="1" thickBot="1">
      <c r="A50" s="861" t="s">
        <v>200</v>
      </c>
      <c r="B50" s="862"/>
      <c r="C50" s="863" t="s">
        <v>271</v>
      </c>
      <c r="D50" s="864"/>
      <c r="E50" s="864"/>
      <c r="F50" s="865"/>
      <c r="G50" s="863" t="s">
        <v>432</v>
      </c>
      <c r="H50" s="864"/>
      <c r="I50" s="864"/>
      <c r="J50" s="865"/>
      <c r="K50" s="863" t="s">
        <v>476</v>
      </c>
      <c r="L50" s="864"/>
      <c r="M50" s="866"/>
    </row>
    <row r="51" spans="1:13">
      <c r="A51" s="868" t="s">
        <v>202</v>
      </c>
      <c r="B51" s="869"/>
      <c r="C51" s="870">
        <v>105.6</v>
      </c>
      <c r="D51" s="871"/>
      <c r="E51" s="871"/>
      <c r="F51" s="872"/>
      <c r="G51" s="870">
        <v>107.7</v>
      </c>
      <c r="H51" s="871"/>
      <c r="I51" s="871"/>
      <c r="J51" s="872"/>
      <c r="K51" s="904">
        <v>105.6</v>
      </c>
      <c r="L51" s="905"/>
      <c r="M51" s="906"/>
    </row>
    <row r="52" spans="1:13">
      <c r="A52" s="847" t="s">
        <v>201</v>
      </c>
      <c r="B52" s="848"/>
      <c r="C52" s="849">
        <v>104.1</v>
      </c>
      <c r="D52" s="850"/>
      <c r="E52" s="850"/>
      <c r="F52" s="851"/>
      <c r="G52" s="849">
        <v>107.7</v>
      </c>
      <c r="H52" s="850"/>
      <c r="I52" s="850"/>
      <c r="J52" s="851"/>
      <c r="K52" s="907">
        <v>105.9</v>
      </c>
      <c r="L52" s="908"/>
      <c r="M52" s="909"/>
    </row>
    <row r="53" spans="1:13" ht="13.5" thickBot="1">
      <c r="A53" s="854" t="s">
        <v>199</v>
      </c>
      <c r="B53" s="855"/>
      <c r="C53" s="856">
        <v>109.8</v>
      </c>
      <c r="D53" s="857"/>
      <c r="E53" s="857"/>
      <c r="F53" s="858"/>
      <c r="G53" s="856">
        <v>107.4</v>
      </c>
      <c r="H53" s="857"/>
      <c r="I53" s="857"/>
      <c r="J53" s="858"/>
      <c r="K53" s="910">
        <v>104.7</v>
      </c>
      <c r="L53" s="911"/>
      <c r="M53" s="912"/>
    </row>
    <row r="54" spans="1:13" ht="15" thickBot="1">
      <c r="A54" s="901" t="s">
        <v>637</v>
      </c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3"/>
    </row>
    <row r="55" spans="1:13">
      <c r="A55" s="868" t="s">
        <v>202</v>
      </c>
      <c r="B55" s="869"/>
      <c r="C55" s="870">
        <v>106</v>
      </c>
      <c r="D55" s="871"/>
      <c r="E55" s="871"/>
      <c r="F55" s="872"/>
      <c r="G55" s="870">
        <v>108.2</v>
      </c>
      <c r="H55" s="871"/>
      <c r="I55" s="871"/>
      <c r="J55" s="872"/>
      <c r="K55" s="904">
        <v>104.2</v>
      </c>
      <c r="L55" s="905"/>
      <c r="M55" s="906"/>
    </row>
    <row r="56" spans="1:13">
      <c r="A56" s="847" t="s">
        <v>201</v>
      </c>
      <c r="B56" s="848"/>
      <c r="C56" s="849">
        <v>105.2</v>
      </c>
      <c r="D56" s="850"/>
      <c r="E56" s="850"/>
      <c r="F56" s="851"/>
      <c r="G56" s="849">
        <v>108.5</v>
      </c>
      <c r="H56" s="850"/>
      <c r="I56" s="850"/>
      <c r="J56" s="851"/>
      <c r="K56" s="907">
        <v>104.7</v>
      </c>
      <c r="L56" s="908"/>
      <c r="M56" s="909"/>
    </row>
    <row r="57" spans="1:13" ht="13.5" thickBot="1">
      <c r="A57" s="854" t="s">
        <v>199</v>
      </c>
      <c r="B57" s="855"/>
      <c r="C57" s="856">
        <v>108.4</v>
      </c>
      <c r="D57" s="857"/>
      <c r="E57" s="857"/>
      <c r="F57" s="858"/>
      <c r="G57" s="856">
        <v>107.6</v>
      </c>
      <c r="H57" s="857"/>
      <c r="I57" s="857"/>
      <c r="J57" s="858"/>
      <c r="K57" s="910">
        <v>103</v>
      </c>
      <c r="L57" s="911"/>
      <c r="M57" s="912"/>
    </row>
    <row r="58" spans="1:13" ht="15" thickBot="1">
      <c r="A58" s="913" t="s">
        <v>433</v>
      </c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  <c r="M58" s="913"/>
    </row>
    <row r="59" spans="1:13" ht="12.75" customHeight="1">
      <c r="A59" s="893" t="s">
        <v>200</v>
      </c>
      <c r="B59" s="894"/>
      <c r="C59" s="897">
        <v>2008</v>
      </c>
      <c r="D59" s="897">
        <v>2009</v>
      </c>
      <c r="E59" s="897">
        <v>2010</v>
      </c>
      <c r="F59" s="899">
        <v>2011</v>
      </c>
      <c r="G59" s="875">
        <v>2012</v>
      </c>
      <c r="H59" s="876"/>
      <c r="I59" s="876"/>
      <c r="J59" s="876"/>
      <c r="K59" s="876"/>
      <c r="L59" s="876"/>
      <c r="M59" s="877" t="s">
        <v>635</v>
      </c>
    </row>
    <row r="60" spans="1:13" ht="12.75" customHeight="1">
      <c r="A60" s="895"/>
      <c r="B60" s="896"/>
      <c r="C60" s="898"/>
      <c r="D60" s="898"/>
      <c r="E60" s="898"/>
      <c r="F60" s="900"/>
      <c r="G60" s="652" t="s">
        <v>8</v>
      </c>
      <c r="H60" s="651" t="s">
        <v>9</v>
      </c>
      <c r="I60" s="651" t="s">
        <v>17</v>
      </c>
      <c r="J60" s="651" t="s">
        <v>10</v>
      </c>
      <c r="K60" s="651" t="s">
        <v>19</v>
      </c>
      <c r="L60" s="651" t="s">
        <v>20</v>
      </c>
      <c r="M60" s="878"/>
    </row>
    <row r="61" spans="1:13" ht="12.75" customHeight="1">
      <c r="A61" s="879" t="s">
        <v>249</v>
      </c>
      <c r="B61" s="880"/>
      <c r="C61" s="885">
        <v>113.3</v>
      </c>
      <c r="D61" s="885">
        <v>108.8</v>
      </c>
      <c r="E61" s="885">
        <v>108.8</v>
      </c>
      <c r="F61" s="888">
        <v>106.1</v>
      </c>
      <c r="G61" s="657">
        <v>100.5</v>
      </c>
      <c r="H61" s="654">
        <v>100.37</v>
      </c>
      <c r="I61" s="654">
        <v>100.58</v>
      </c>
      <c r="J61" s="654">
        <v>100.3</v>
      </c>
      <c r="K61" s="654">
        <v>100.52</v>
      </c>
      <c r="L61" s="654">
        <v>100.89</v>
      </c>
      <c r="M61" s="891">
        <v>104.48</v>
      </c>
    </row>
    <row r="62" spans="1:13" ht="13.5" customHeight="1">
      <c r="A62" s="881"/>
      <c r="B62" s="882"/>
      <c r="C62" s="886"/>
      <c r="D62" s="886"/>
      <c r="E62" s="886"/>
      <c r="F62" s="889"/>
      <c r="G62" s="661" t="s">
        <v>167</v>
      </c>
      <c r="H62" s="655" t="s">
        <v>179</v>
      </c>
      <c r="I62" s="655" t="s">
        <v>180</v>
      </c>
      <c r="J62" s="655" t="s">
        <v>181</v>
      </c>
      <c r="K62" s="655" t="s">
        <v>182</v>
      </c>
      <c r="L62" s="655" t="s">
        <v>183</v>
      </c>
      <c r="M62" s="891"/>
    </row>
    <row r="63" spans="1:13" ht="13.5" thickBot="1">
      <c r="A63" s="883"/>
      <c r="B63" s="884"/>
      <c r="C63" s="887"/>
      <c r="D63" s="887"/>
      <c r="E63" s="887"/>
      <c r="F63" s="890"/>
      <c r="G63" s="662">
        <v>101.23</v>
      </c>
      <c r="H63" s="663"/>
      <c r="I63" s="663"/>
      <c r="J63" s="663"/>
      <c r="K63" s="663"/>
      <c r="L63" s="663"/>
      <c r="M63" s="892"/>
    </row>
    <row r="65" spans="1:13" ht="15" thickBot="1">
      <c r="A65" s="860" t="s">
        <v>638</v>
      </c>
      <c r="B65" s="860"/>
      <c r="C65" s="860"/>
      <c r="D65" s="860"/>
      <c r="E65" s="860"/>
      <c r="F65" s="860"/>
      <c r="G65" s="860"/>
      <c r="H65" s="860"/>
      <c r="I65" s="860"/>
      <c r="J65" s="860"/>
      <c r="K65" s="653"/>
      <c r="L65" s="653"/>
      <c r="M65" s="653"/>
    </row>
    <row r="66" spans="1:13" ht="13.5" customHeight="1" thickBot="1">
      <c r="A66" s="861" t="s">
        <v>200</v>
      </c>
      <c r="B66" s="862"/>
      <c r="C66" s="863" t="s">
        <v>432</v>
      </c>
      <c r="D66" s="864"/>
      <c r="E66" s="864"/>
      <c r="F66" s="865"/>
      <c r="G66" s="863" t="s">
        <v>476</v>
      </c>
      <c r="H66" s="864"/>
      <c r="I66" s="864"/>
      <c r="J66" s="866"/>
      <c r="K66" s="867"/>
      <c r="L66" s="867"/>
      <c r="M66" s="867"/>
    </row>
    <row r="67" spans="1:13">
      <c r="A67" s="868" t="s">
        <v>202</v>
      </c>
      <c r="B67" s="869"/>
      <c r="C67" s="870">
        <v>109.01</v>
      </c>
      <c r="D67" s="871"/>
      <c r="E67" s="871"/>
      <c r="F67" s="872"/>
      <c r="G67" s="870">
        <v>105.58</v>
      </c>
      <c r="H67" s="871"/>
      <c r="I67" s="871"/>
      <c r="J67" s="873"/>
      <c r="K67" s="874"/>
      <c r="L67" s="874"/>
      <c r="M67" s="874"/>
    </row>
    <row r="68" spans="1:13">
      <c r="A68" s="847" t="s">
        <v>201</v>
      </c>
      <c r="B68" s="848"/>
      <c r="C68" s="849">
        <v>109.03</v>
      </c>
      <c r="D68" s="850"/>
      <c r="E68" s="850"/>
      <c r="F68" s="851"/>
      <c r="G68" s="849">
        <v>105.46</v>
      </c>
      <c r="H68" s="850"/>
      <c r="I68" s="850"/>
      <c r="J68" s="852"/>
      <c r="K68" s="853"/>
      <c r="L68" s="853"/>
      <c r="M68" s="853"/>
    </row>
    <row r="69" spans="1:13" ht="13.5" thickBot="1">
      <c r="A69" s="854" t="s">
        <v>199</v>
      </c>
      <c r="B69" s="855"/>
      <c r="C69" s="856">
        <v>108.91</v>
      </c>
      <c r="D69" s="857"/>
      <c r="E69" s="857"/>
      <c r="F69" s="858"/>
      <c r="G69" s="856">
        <v>105.94</v>
      </c>
      <c r="H69" s="857"/>
      <c r="I69" s="857"/>
      <c r="J69" s="859"/>
      <c r="K69" s="853"/>
      <c r="L69" s="853"/>
      <c r="M69" s="853"/>
    </row>
  </sheetData>
  <mergeCells count="87">
    <mergeCell ref="A35:M35"/>
    <mergeCell ref="A36:B37"/>
    <mergeCell ref="C36:C37"/>
    <mergeCell ref="D36:D37"/>
    <mergeCell ref="E36:E37"/>
    <mergeCell ref="F36:F37"/>
    <mergeCell ref="G36:L36"/>
    <mergeCell ref="M36:M37"/>
    <mergeCell ref="M41:M44"/>
    <mergeCell ref="A38:B40"/>
    <mergeCell ref="C38:C40"/>
    <mergeCell ref="D38:D40"/>
    <mergeCell ref="E38:E40"/>
    <mergeCell ref="F38:F40"/>
    <mergeCell ref="M38:M40"/>
    <mergeCell ref="A41:B44"/>
    <mergeCell ref="C41:C44"/>
    <mergeCell ref="D41:D44"/>
    <mergeCell ref="E41:E44"/>
    <mergeCell ref="F41:F44"/>
    <mergeCell ref="A51:B51"/>
    <mergeCell ref="C51:F51"/>
    <mergeCell ref="G51:J51"/>
    <mergeCell ref="K51:M51"/>
    <mergeCell ref="A45:B48"/>
    <mergeCell ref="C45:C48"/>
    <mergeCell ref="D45:D48"/>
    <mergeCell ref="E45:E48"/>
    <mergeCell ref="F45:F48"/>
    <mergeCell ref="M45:M48"/>
    <mergeCell ref="A49:M49"/>
    <mergeCell ref="A50:B50"/>
    <mergeCell ref="C50:F50"/>
    <mergeCell ref="G50:J50"/>
    <mergeCell ref="K50:M50"/>
    <mergeCell ref="A52:B52"/>
    <mergeCell ref="C52:F52"/>
    <mergeCell ref="G52:J52"/>
    <mergeCell ref="K52:M52"/>
    <mergeCell ref="A53:B53"/>
    <mergeCell ref="C53:F53"/>
    <mergeCell ref="G53:J53"/>
    <mergeCell ref="K53:M53"/>
    <mergeCell ref="F59:F60"/>
    <mergeCell ref="A54:M54"/>
    <mergeCell ref="A55:B55"/>
    <mergeCell ref="C55:F55"/>
    <mergeCell ref="G55:J55"/>
    <mergeCell ref="K55:M55"/>
    <mergeCell ref="A56:B56"/>
    <mergeCell ref="C56:F56"/>
    <mergeCell ref="G56:J56"/>
    <mergeCell ref="K56:M56"/>
    <mergeCell ref="A57:B57"/>
    <mergeCell ref="C57:F57"/>
    <mergeCell ref="G57:J57"/>
    <mergeCell ref="K57:M57"/>
    <mergeCell ref="A58:M58"/>
    <mergeCell ref="A67:B67"/>
    <mergeCell ref="C67:F67"/>
    <mergeCell ref="G67:J67"/>
    <mergeCell ref="K67:M67"/>
    <mergeCell ref="G59:L59"/>
    <mergeCell ref="M59:M60"/>
    <mergeCell ref="A61:B63"/>
    <mergeCell ref="C61:C63"/>
    <mergeCell ref="D61:D63"/>
    <mergeCell ref="E61:E63"/>
    <mergeCell ref="F61:F63"/>
    <mergeCell ref="M61:M63"/>
    <mergeCell ref="A59:B60"/>
    <mergeCell ref="C59:C60"/>
    <mergeCell ref="D59:D60"/>
    <mergeCell ref="E59:E60"/>
    <mergeCell ref="A65:J65"/>
    <mergeCell ref="A66:B66"/>
    <mergeCell ref="C66:F66"/>
    <mergeCell ref="G66:J66"/>
    <mergeCell ref="K66:M66"/>
    <mergeCell ref="A68:B68"/>
    <mergeCell ref="C68:F68"/>
    <mergeCell ref="G68:J68"/>
    <mergeCell ref="K68:M68"/>
    <mergeCell ref="A69:B69"/>
    <mergeCell ref="C69:F69"/>
    <mergeCell ref="G69:J69"/>
    <mergeCell ref="K69:M69"/>
  </mergeCells>
  <pageMargins left="1.0629921259842521" right="0.27559055118110237" top="2.5590551181102366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61"/>
  <sheetViews>
    <sheetView workbookViewId="0">
      <selection activeCell="O42" sqref="O42:S42"/>
    </sheetView>
  </sheetViews>
  <sheetFormatPr defaultColWidth="4.5703125" defaultRowHeight="15.75"/>
  <cols>
    <col min="1" max="1" width="3.7109375" style="16" customWidth="1"/>
    <col min="2" max="2" width="3.85546875" style="19" customWidth="1"/>
    <col min="3" max="3" width="5.42578125" style="19" customWidth="1"/>
    <col min="4" max="4" width="4.28515625" style="19" customWidth="1"/>
    <col min="5" max="8" width="4.7109375" style="16" customWidth="1"/>
    <col min="9" max="9" width="4.85546875" style="16" customWidth="1"/>
    <col min="10" max="11" width="4.28515625" style="16" customWidth="1"/>
    <col min="12" max="12" width="5.42578125" style="16" customWidth="1"/>
    <col min="13" max="13" width="6.140625" style="16" customWidth="1"/>
    <col min="14" max="14" width="5.28515625" style="16" customWidth="1"/>
    <col min="15" max="15" width="6" style="16" customWidth="1"/>
    <col min="16" max="16" width="4.85546875" style="16" customWidth="1"/>
    <col min="17" max="17" width="5.140625" style="16" customWidth="1"/>
    <col min="18" max="18" width="4.42578125" style="16" customWidth="1"/>
    <col min="19" max="19" width="5.7109375" style="16" customWidth="1"/>
    <col min="20" max="20" width="5" style="16" customWidth="1"/>
    <col min="21" max="21" width="3.5703125" style="16" customWidth="1"/>
    <col min="22" max="228" width="4.28515625" style="16" customWidth="1"/>
    <col min="229" max="16384" width="4.5703125" style="16"/>
  </cols>
  <sheetData>
    <row r="1" spans="1:47" ht="15" customHeight="1">
      <c r="A1" s="939" t="s">
        <v>617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  <c r="Q1" s="939"/>
      <c r="R1" s="939"/>
      <c r="S1" s="939"/>
      <c r="T1" s="939"/>
      <c r="U1" s="939"/>
    </row>
    <row r="2" spans="1:47" ht="12.75" customHeight="1" thickBot="1">
      <c r="A2" s="82"/>
      <c r="B2" s="82"/>
      <c r="C2" s="82"/>
      <c r="D2" s="82"/>
      <c r="E2" s="82"/>
      <c r="S2" s="946" t="s">
        <v>175</v>
      </c>
      <c r="T2" s="946"/>
      <c r="U2" s="946"/>
    </row>
    <row r="3" spans="1:47" ht="30.75" customHeight="1" thickBot="1">
      <c r="A3" s="947" t="s">
        <v>21</v>
      </c>
      <c r="B3" s="948"/>
      <c r="C3" s="948"/>
      <c r="D3" s="948"/>
      <c r="E3" s="949"/>
      <c r="F3" s="950" t="s">
        <v>147</v>
      </c>
      <c r="G3" s="951"/>
      <c r="H3" s="950" t="s">
        <v>67</v>
      </c>
      <c r="I3" s="951"/>
      <c r="J3" s="950" t="s">
        <v>68</v>
      </c>
      <c r="K3" s="951"/>
      <c r="L3" s="952" t="s">
        <v>23</v>
      </c>
      <c r="M3" s="953"/>
      <c r="N3" s="952" t="s">
        <v>80</v>
      </c>
      <c r="O3" s="953"/>
      <c r="P3" s="950" t="s">
        <v>22</v>
      </c>
      <c r="Q3" s="951"/>
      <c r="R3" s="950" t="s">
        <v>24</v>
      </c>
      <c r="S3" s="951"/>
      <c r="T3" s="950" t="s">
        <v>25</v>
      </c>
      <c r="U3" s="951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1.5" customHeight="1">
      <c r="A4" s="810" t="s">
        <v>172</v>
      </c>
      <c r="B4" s="954"/>
      <c r="C4" s="954"/>
      <c r="D4" s="954"/>
      <c r="E4" s="955"/>
      <c r="F4" s="956" t="s">
        <v>26</v>
      </c>
      <c r="G4" s="957"/>
      <c r="H4" s="958">
        <v>22</v>
      </c>
      <c r="I4" s="959"/>
      <c r="J4" s="958">
        <v>17</v>
      </c>
      <c r="K4" s="959"/>
      <c r="L4" s="958">
        <v>13</v>
      </c>
      <c r="M4" s="959"/>
      <c r="N4" s="960">
        <v>13.27</v>
      </c>
      <c r="O4" s="961"/>
      <c r="P4" s="958">
        <v>25</v>
      </c>
      <c r="Q4" s="959"/>
      <c r="R4" s="958">
        <v>17</v>
      </c>
      <c r="S4" s="959"/>
      <c r="T4" s="958">
        <v>16.5</v>
      </c>
      <c r="U4" s="959"/>
    </row>
    <row r="5" spans="1:47" ht="32.25" customHeight="1">
      <c r="A5" s="811" t="s">
        <v>27</v>
      </c>
      <c r="B5" s="973"/>
      <c r="C5" s="973"/>
      <c r="D5" s="973"/>
      <c r="E5" s="974"/>
      <c r="F5" s="967" t="s">
        <v>28</v>
      </c>
      <c r="G5" s="968"/>
      <c r="H5" s="962">
        <v>466.05</v>
      </c>
      <c r="I5" s="963"/>
      <c r="J5" s="962">
        <v>375.26</v>
      </c>
      <c r="K5" s="963"/>
      <c r="L5" s="962">
        <v>187.46</v>
      </c>
      <c r="M5" s="963"/>
      <c r="N5" s="962">
        <v>261.83999999999997</v>
      </c>
      <c r="O5" s="963"/>
      <c r="P5" s="962">
        <v>390.2</v>
      </c>
      <c r="Q5" s="963"/>
      <c r="R5" s="962">
        <v>237.4</v>
      </c>
      <c r="S5" s="963"/>
      <c r="T5" s="962">
        <v>454.6</v>
      </c>
      <c r="U5" s="963"/>
    </row>
    <row r="6" spans="1:47" ht="30.75" customHeight="1">
      <c r="A6" s="964" t="s">
        <v>29</v>
      </c>
      <c r="B6" s="965"/>
      <c r="C6" s="965"/>
      <c r="D6" s="965"/>
      <c r="E6" s="966"/>
      <c r="F6" s="967" t="s">
        <v>176</v>
      </c>
      <c r="G6" s="968"/>
      <c r="H6" s="969">
        <v>31.11</v>
      </c>
      <c r="I6" s="970"/>
      <c r="J6" s="969">
        <v>34.83</v>
      </c>
      <c r="K6" s="970"/>
      <c r="L6" s="969">
        <v>25.87</v>
      </c>
      <c r="M6" s="970"/>
      <c r="N6" s="969">
        <v>26.84</v>
      </c>
      <c r="O6" s="970"/>
      <c r="P6" s="971">
        <v>22.2</v>
      </c>
      <c r="Q6" s="972"/>
      <c r="R6" s="971">
        <v>48.5</v>
      </c>
      <c r="S6" s="972"/>
      <c r="T6" s="962">
        <v>35.6</v>
      </c>
      <c r="U6" s="963"/>
    </row>
    <row r="7" spans="1:47" ht="30.75" customHeight="1">
      <c r="A7" s="811" t="s">
        <v>30</v>
      </c>
      <c r="B7" s="973"/>
      <c r="C7" s="973"/>
      <c r="D7" s="973"/>
      <c r="E7" s="974"/>
      <c r="F7" s="967" t="s">
        <v>28</v>
      </c>
      <c r="G7" s="968"/>
      <c r="H7" s="962">
        <v>228.43</v>
      </c>
      <c r="I7" s="963"/>
      <c r="J7" s="962">
        <v>286.17</v>
      </c>
      <c r="K7" s="963"/>
      <c r="L7" s="969">
        <v>359.38</v>
      </c>
      <c r="M7" s="970"/>
      <c r="N7" s="969">
        <v>313.26</v>
      </c>
      <c r="O7" s="970"/>
      <c r="P7" s="962">
        <v>528.79999999999995</v>
      </c>
      <c r="Q7" s="963"/>
      <c r="R7" s="962">
        <v>523.20000000000005</v>
      </c>
      <c r="S7" s="963"/>
      <c r="T7" s="962">
        <v>518.70000000000005</v>
      </c>
      <c r="U7" s="963"/>
    </row>
    <row r="8" spans="1:47" ht="46.5" customHeight="1" thickBot="1">
      <c r="A8" s="812" t="s">
        <v>171</v>
      </c>
      <c r="B8" s="986"/>
      <c r="C8" s="986"/>
      <c r="D8" s="986"/>
      <c r="E8" s="987"/>
      <c r="F8" s="988" t="s">
        <v>31</v>
      </c>
      <c r="G8" s="989"/>
      <c r="H8" s="990">
        <v>116</v>
      </c>
      <c r="I8" s="991"/>
      <c r="J8" s="990">
        <v>112</v>
      </c>
      <c r="K8" s="991"/>
      <c r="L8" s="990">
        <v>112</v>
      </c>
      <c r="M8" s="991"/>
      <c r="N8" s="992">
        <v>112.3</v>
      </c>
      <c r="O8" s="993"/>
      <c r="P8" s="994">
        <v>330.4</v>
      </c>
      <c r="Q8" s="995"/>
      <c r="R8" s="990">
        <v>169</v>
      </c>
      <c r="S8" s="991"/>
      <c r="T8" s="990">
        <v>162.6</v>
      </c>
      <c r="U8" s="991"/>
    </row>
    <row r="9" spans="1:47" ht="15.75" customHeight="1">
      <c r="A9" s="82"/>
      <c r="B9" s="82"/>
      <c r="C9" s="82"/>
      <c r="D9" s="82"/>
      <c r="E9" s="82"/>
    </row>
    <row r="10" spans="1:47" ht="15" customHeight="1" thickBot="1">
      <c r="A10" s="939" t="s">
        <v>4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</row>
    <row r="11" spans="1:47" ht="15" customHeight="1" thickBot="1">
      <c r="A11" s="975"/>
      <c r="B11" s="976"/>
      <c r="C11" s="977"/>
      <c r="D11" s="978" t="s">
        <v>618</v>
      </c>
      <c r="E11" s="979"/>
      <c r="F11" s="979"/>
      <c r="G11" s="980"/>
      <c r="H11" s="981" t="s">
        <v>619</v>
      </c>
      <c r="I11" s="979"/>
      <c r="J11" s="979"/>
      <c r="K11" s="982"/>
      <c r="L11" s="983" t="s">
        <v>620</v>
      </c>
      <c r="M11" s="984"/>
      <c r="N11" s="984"/>
      <c r="O11" s="985"/>
      <c r="P11" s="978" t="s">
        <v>621</v>
      </c>
      <c r="Q11" s="979"/>
      <c r="R11" s="979"/>
      <c r="S11" s="980"/>
    </row>
    <row r="12" spans="1:47" ht="15" customHeight="1">
      <c r="A12" s="997" t="s">
        <v>33</v>
      </c>
      <c r="B12" s="998"/>
      <c r="C12" s="999"/>
      <c r="D12" s="1000" t="s">
        <v>470</v>
      </c>
      <c r="E12" s="1001"/>
      <c r="F12" s="1001"/>
      <c r="G12" s="1002"/>
      <c r="H12" s="1003" t="s">
        <v>430</v>
      </c>
      <c r="I12" s="1004"/>
      <c r="J12" s="1004"/>
      <c r="K12" s="1005"/>
      <c r="L12" s="1006" t="s">
        <v>478</v>
      </c>
      <c r="M12" s="1007"/>
      <c r="N12" s="1007"/>
      <c r="O12" s="1008"/>
      <c r="P12" s="1000" t="s">
        <v>431</v>
      </c>
      <c r="Q12" s="1001"/>
      <c r="R12" s="1001"/>
      <c r="S12" s="1002"/>
    </row>
    <row r="13" spans="1:47" ht="15" customHeight="1">
      <c r="A13" s="1009" t="s">
        <v>173</v>
      </c>
      <c r="B13" s="1010"/>
      <c r="C13" s="1011"/>
      <c r="D13" s="1012" t="s">
        <v>471</v>
      </c>
      <c r="E13" s="1013"/>
      <c r="F13" s="1013"/>
      <c r="G13" s="1014"/>
      <c r="H13" s="1012" t="s">
        <v>576</v>
      </c>
      <c r="I13" s="1013"/>
      <c r="J13" s="1013"/>
      <c r="K13" s="1014"/>
      <c r="L13" s="1015" t="s">
        <v>479</v>
      </c>
      <c r="M13" s="1016"/>
      <c r="N13" s="1016"/>
      <c r="O13" s="1017"/>
      <c r="P13" s="1012">
        <v>35</v>
      </c>
      <c r="Q13" s="1013"/>
      <c r="R13" s="1013"/>
      <c r="S13" s="1014"/>
      <c r="V13" s="16" t="s">
        <v>258</v>
      </c>
    </row>
    <row r="14" spans="1:47" ht="15" customHeight="1">
      <c r="A14" s="1009" t="s">
        <v>174</v>
      </c>
      <c r="B14" s="1010"/>
      <c r="C14" s="1011"/>
      <c r="D14" s="1012" t="s">
        <v>472</v>
      </c>
      <c r="E14" s="1013"/>
      <c r="F14" s="1013"/>
      <c r="G14" s="1014"/>
      <c r="H14" s="1012" t="s">
        <v>473</v>
      </c>
      <c r="I14" s="1013"/>
      <c r="J14" s="1013"/>
      <c r="K14" s="1014"/>
      <c r="L14" s="1015" t="s">
        <v>431</v>
      </c>
      <c r="M14" s="1016"/>
      <c r="N14" s="1016"/>
      <c r="O14" s="1017"/>
      <c r="P14" s="1012">
        <v>38</v>
      </c>
      <c r="Q14" s="1013"/>
      <c r="R14" s="1013"/>
      <c r="S14" s="1014"/>
      <c r="V14" s="16" t="s">
        <v>258</v>
      </c>
    </row>
    <row r="15" spans="1:47" ht="15" customHeight="1" thickBot="1">
      <c r="A15" s="1018" t="s">
        <v>34</v>
      </c>
      <c r="B15" s="1019"/>
      <c r="C15" s="1020"/>
      <c r="D15" s="1021">
        <v>30</v>
      </c>
      <c r="E15" s="1022"/>
      <c r="F15" s="1022"/>
      <c r="G15" s="1023"/>
      <c r="H15" s="1021" t="s">
        <v>477</v>
      </c>
      <c r="I15" s="1022"/>
      <c r="J15" s="1022"/>
      <c r="K15" s="1023"/>
      <c r="L15" s="1024" t="s">
        <v>622</v>
      </c>
      <c r="M15" s="1025"/>
      <c r="N15" s="1025"/>
      <c r="O15" s="1026"/>
      <c r="P15" s="1021" t="s">
        <v>623</v>
      </c>
      <c r="Q15" s="1022"/>
      <c r="R15" s="1022"/>
      <c r="S15" s="1023"/>
    </row>
    <row r="16" spans="1:47" ht="9.75" customHeight="1">
      <c r="A16" s="27"/>
      <c r="B16" s="27"/>
      <c r="C16" s="27"/>
      <c r="D16" s="27"/>
      <c r="E16" s="27"/>
    </row>
    <row r="17" spans="1:34" ht="16.5" customHeight="1" thickBot="1">
      <c r="A17" s="939" t="s">
        <v>267</v>
      </c>
      <c r="B17" s="939"/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39"/>
      <c r="R17" s="939"/>
      <c r="S17" s="939"/>
    </row>
    <row r="18" spans="1:34" ht="15" customHeight="1">
      <c r="A18" s="940" t="s">
        <v>170</v>
      </c>
      <c r="B18" s="941"/>
      <c r="C18" s="941"/>
      <c r="D18" s="941" t="s">
        <v>36</v>
      </c>
      <c r="E18" s="941"/>
      <c r="F18" s="941"/>
      <c r="G18" s="941"/>
      <c r="H18" s="943" t="s">
        <v>234</v>
      </c>
      <c r="I18" s="943"/>
      <c r="J18" s="943"/>
      <c r="K18" s="943"/>
      <c r="L18" s="943"/>
      <c r="M18" s="943"/>
      <c r="N18" s="943"/>
      <c r="O18" s="943"/>
      <c r="P18" s="943"/>
      <c r="Q18" s="943"/>
      <c r="R18" s="943"/>
      <c r="S18" s="944"/>
    </row>
    <row r="19" spans="1:34">
      <c r="A19" s="942"/>
      <c r="B19" s="930"/>
      <c r="C19" s="930"/>
      <c r="D19" s="930"/>
      <c r="E19" s="930"/>
      <c r="F19" s="930"/>
      <c r="G19" s="930"/>
      <c r="H19" s="929" t="s">
        <v>35</v>
      </c>
      <c r="I19" s="929"/>
      <c r="J19" s="929"/>
      <c r="K19" s="929"/>
      <c r="L19" s="930" t="s">
        <v>168</v>
      </c>
      <c r="M19" s="930"/>
      <c r="N19" s="930"/>
      <c r="O19" s="930"/>
      <c r="P19" s="929" t="s">
        <v>169</v>
      </c>
      <c r="Q19" s="929"/>
      <c r="R19" s="929"/>
      <c r="S19" s="931"/>
    </row>
    <row r="20" spans="1:34" ht="15.75" customHeight="1">
      <c r="A20" s="936" t="s">
        <v>486</v>
      </c>
      <c r="B20" s="937"/>
      <c r="C20" s="937"/>
      <c r="D20" s="1027">
        <v>32.01</v>
      </c>
      <c r="E20" s="1027"/>
      <c r="F20" s="1027"/>
      <c r="G20" s="1027"/>
      <c r="H20" s="934" t="s">
        <v>480</v>
      </c>
      <c r="I20" s="934"/>
      <c r="J20" s="934"/>
      <c r="K20" s="934"/>
      <c r="L20" s="938" t="s">
        <v>481</v>
      </c>
      <c r="M20" s="938"/>
      <c r="N20" s="938"/>
      <c r="O20" s="938"/>
      <c r="P20" s="934" t="s">
        <v>482</v>
      </c>
      <c r="Q20" s="934"/>
      <c r="R20" s="934"/>
      <c r="S20" s="935"/>
    </row>
    <row r="21" spans="1:34" ht="15.75" customHeight="1">
      <c r="A21" s="932" t="s">
        <v>279</v>
      </c>
      <c r="B21" s="933"/>
      <c r="C21" s="933"/>
      <c r="D21" s="928">
        <v>30.36</v>
      </c>
      <c r="E21" s="928"/>
      <c r="F21" s="928"/>
      <c r="G21" s="928"/>
      <c r="H21" s="929" t="s">
        <v>487</v>
      </c>
      <c r="I21" s="929"/>
      <c r="J21" s="929"/>
      <c r="K21" s="929"/>
      <c r="L21" s="930" t="s">
        <v>488</v>
      </c>
      <c r="M21" s="930"/>
      <c r="N21" s="930"/>
      <c r="O21" s="930"/>
      <c r="P21" s="929" t="s">
        <v>489</v>
      </c>
      <c r="Q21" s="929"/>
      <c r="R21" s="929"/>
      <c r="S21" s="931"/>
    </row>
    <row r="22" spans="1:34" ht="15.75" customHeight="1">
      <c r="A22" s="932" t="s">
        <v>16</v>
      </c>
      <c r="B22" s="933"/>
      <c r="C22" s="933"/>
      <c r="D22" s="928">
        <v>28.95</v>
      </c>
      <c r="E22" s="928"/>
      <c r="F22" s="928"/>
      <c r="G22" s="928"/>
      <c r="H22" s="929" t="s">
        <v>517</v>
      </c>
      <c r="I22" s="929"/>
      <c r="J22" s="929"/>
      <c r="K22" s="929"/>
      <c r="L22" s="930" t="s">
        <v>518</v>
      </c>
      <c r="M22" s="930"/>
      <c r="N22" s="930"/>
      <c r="O22" s="930"/>
      <c r="P22" s="929" t="s">
        <v>519</v>
      </c>
      <c r="Q22" s="929"/>
      <c r="R22" s="929"/>
      <c r="S22" s="931"/>
    </row>
    <row r="23" spans="1:34" ht="15.75" customHeight="1">
      <c r="A23" s="936" t="s">
        <v>17</v>
      </c>
      <c r="B23" s="937"/>
      <c r="C23" s="937"/>
      <c r="D23" s="1027">
        <v>29.29</v>
      </c>
      <c r="E23" s="1027"/>
      <c r="F23" s="1027"/>
      <c r="G23" s="1027"/>
      <c r="H23" s="934" t="s">
        <v>535</v>
      </c>
      <c r="I23" s="934"/>
      <c r="J23" s="934"/>
      <c r="K23" s="934"/>
      <c r="L23" s="938" t="s">
        <v>536</v>
      </c>
      <c r="M23" s="938"/>
      <c r="N23" s="938"/>
      <c r="O23" s="938"/>
      <c r="P23" s="934" t="s">
        <v>537</v>
      </c>
      <c r="Q23" s="934"/>
      <c r="R23" s="934"/>
      <c r="S23" s="935"/>
    </row>
    <row r="24" spans="1:34" ht="15.75" customHeight="1">
      <c r="A24" s="932" t="s">
        <v>18</v>
      </c>
      <c r="B24" s="933"/>
      <c r="C24" s="933"/>
      <c r="D24" s="928">
        <v>29.42</v>
      </c>
      <c r="E24" s="928"/>
      <c r="F24" s="928"/>
      <c r="G24" s="928"/>
      <c r="H24" s="929" t="s">
        <v>577</v>
      </c>
      <c r="I24" s="929"/>
      <c r="J24" s="929"/>
      <c r="K24" s="929"/>
      <c r="L24" s="930" t="s">
        <v>578</v>
      </c>
      <c r="M24" s="930"/>
      <c r="N24" s="930"/>
      <c r="O24" s="930"/>
      <c r="P24" s="929" t="s">
        <v>579</v>
      </c>
      <c r="Q24" s="929"/>
      <c r="R24" s="929"/>
      <c r="S24" s="931"/>
    </row>
    <row r="25" spans="1:34" ht="15.75" customHeight="1">
      <c r="A25" s="936" t="s">
        <v>19</v>
      </c>
      <c r="B25" s="937"/>
      <c r="C25" s="937"/>
      <c r="D25" s="1027">
        <v>32.450000000000003</v>
      </c>
      <c r="E25" s="1027"/>
      <c r="F25" s="1027"/>
      <c r="G25" s="1027"/>
      <c r="H25" s="934" t="s">
        <v>580</v>
      </c>
      <c r="I25" s="934"/>
      <c r="J25" s="934"/>
      <c r="K25" s="934"/>
      <c r="L25" s="938" t="s">
        <v>581</v>
      </c>
      <c r="M25" s="938"/>
      <c r="N25" s="938"/>
      <c r="O25" s="938"/>
      <c r="P25" s="934" t="s">
        <v>582</v>
      </c>
      <c r="Q25" s="934"/>
      <c r="R25" s="934"/>
      <c r="S25" s="935"/>
    </row>
    <row r="26" spans="1:34" ht="15.75" customHeight="1">
      <c r="A26" s="932" t="s">
        <v>20</v>
      </c>
      <c r="B26" s="933"/>
      <c r="C26" s="933"/>
      <c r="D26" s="928">
        <v>32.840000000000003</v>
      </c>
      <c r="E26" s="928"/>
      <c r="F26" s="928"/>
      <c r="G26" s="928"/>
      <c r="H26" s="929" t="s">
        <v>589</v>
      </c>
      <c r="I26" s="929"/>
      <c r="J26" s="929"/>
      <c r="K26" s="929"/>
      <c r="L26" s="930" t="s">
        <v>590</v>
      </c>
      <c r="M26" s="930"/>
      <c r="N26" s="930"/>
      <c r="O26" s="930"/>
      <c r="P26" s="929" t="s">
        <v>591</v>
      </c>
      <c r="Q26" s="929"/>
      <c r="R26" s="929"/>
      <c r="S26" s="931"/>
    </row>
    <row r="27" spans="1:34" ht="15.75" customHeight="1" thickBot="1">
      <c r="A27" s="1028" t="s">
        <v>167</v>
      </c>
      <c r="B27" s="1029"/>
      <c r="C27" s="1029"/>
      <c r="D27" s="1030">
        <v>32.18</v>
      </c>
      <c r="E27" s="1030"/>
      <c r="F27" s="1030"/>
      <c r="G27" s="1030"/>
      <c r="H27" s="1031" t="s">
        <v>624</v>
      </c>
      <c r="I27" s="1031"/>
      <c r="J27" s="1031"/>
      <c r="K27" s="1031"/>
      <c r="L27" s="1032" t="s">
        <v>625</v>
      </c>
      <c r="M27" s="1032"/>
      <c r="N27" s="1032"/>
      <c r="O27" s="1032"/>
      <c r="P27" s="1031" t="s">
        <v>626</v>
      </c>
      <c r="Q27" s="1031"/>
      <c r="R27" s="1031"/>
      <c r="S27" s="1033"/>
    </row>
    <row r="28" spans="1:34" ht="15.75" customHeight="1" thickBot="1">
      <c r="A28" s="939" t="s">
        <v>516</v>
      </c>
      <c r="B28" s="939"/>
      <c r="C28" s="939"/>
      <c r="D28" s="939"/>
      <c r="E28" s="939"/>
      <c r="F28" s="939"/>
      <c r="G28" s="939"/>
      <c r="H28" s="939"/>
      <c r="I28" s="939"/>
      <c r="J28" s="939"/>
      <c r="K28" s="939"/>
      <c r="L28" s="939"/>
      <c r="M28" s="939"/>
      <c r="N28" s="939"/>
      <c r="O28" s="939"/>
      <c r="P28" s="939"/>
      <c r="Q28" s="939"/>
      <c r="R28" s="939"/>
      <c r="S28" s="939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6.5" customHeight="1">
      <c r="A29" s="940" t="s">
        <v>170</v>
      </c>
      <c r="B29" s="941"/>
      <c r="C29" s="941"/>
      <c r="D29" s="941" t="s">
        <v>36</v>
      </c>
      <c r="E29" s="941"/>
      <c r="F29" s="941"/>
      <c r="G29" s="941"/>
      <c r="H29" s="943" t="s">
        <v>234</v>
      </c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4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>
      <c r="A30" s="942"/>
      <c r="B30" s="930"/>
      <c r="C30" s="930"/>
      <c r="D30" s="930"/>
      <c r="E30" s="930"/>
      <c r="F30" s="930"/>
      <c r="G30" s="930"/>
      <c r="H30" s="929" t="s">
        <v>35</v>
      </c>
      <c r="I30" s="929"/>
      <c r="J30" s="929"/>
      <c r="K30" s="929"/>
      <c r="L30" s="930" t="s">
        <v>168</v>
      </c>
      <c r="M30" s="930"/>
      <c r="N30" s="930"/>
      <c r="O30" s="930"/>
      <c r="P30" s="929" t="s">
        <v>169</v>
      </c>
      <c r="Q30" s="929"/>
      <c r="R30" s="929"/>
      <c r="S30" s="931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>
      <c r="A31" s="936" t="s">
        <v>486</v>
      </c>
      <c r="B31" s="937"/>
      <c r="C31" s="937"/>
      <c r="D31" s="945">
        <v>41.4</v>
      </c>
      <c r="E31" s="945"/>
      <c r="F31" s="945"/>
      <c r="G31" s="945"/>
      <c r="H31" s="934" t="s">
        <v>483</v>
      </c>
      <c r="I31" s="934"/>
      <c r="J31" s="934"/>
      <c r="K31" s="934"/>
      <c r="L31" s="938" t="s">
        <v>484</v>
      </c>
      <c r="M31" s="938"/>
      <c r="N31" s="938"/>
      <c r="O31" s="938"/>
      <c r="P31" s="934" t="s">
        <v>485</v>
      </c>
      <c r="Q31" s="934"/>
      <c r="R31" s="934"/>
      <c r="S31" s="935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6.5" customHeight="1">
      <c r="A32" s="932" t="s">
        <v>279</v>
      </c>
      <c r="B32" s="933"/>
      <c r="C32" s="933"/>
      <c r="D32" s="930">
        <v>39.78</v>
      </c>
      <c r="E32" s="930"/>
      <c r="F32" s="930"/>
      <c r="G32" s="930"/>
      <c r="H32" s="929" t="s">
        <v>490</v>
      </c>
      <c r="I32" s="929"/>
      <c r="J32" s="929"/>
      <c r="K32" s="929"/>
      <c r="L32" s="930" t="s">
        <v>491</v>
      </c>
      <c r="M32" s="930"/>
      <c r="N32" s="930"/>
      <c r="O32" s="930"/>
      <c r="P32" s="929" t="s">
        <v>492</v>
      </c>
      <c r="Q32" s="929"/>
      <c r="R32" s="929"/>
      <c r="S32" s="931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6.5" customHeight="1">
      <c r="A33" s="932" t="s">
        <v>16</v>
      </c>
      <c r="B33" s="933"/>
      <c r="C33" s="933"/>
      <c r="D33" s="930">
        <v>38.909999999999997</v>
      </c>
      <c r="E33" s="930"/>
      <c r="F33" s="930"/>
      <c r="G33" s="930"/>
      <c r="H33" s="929" t="s">
        <v>520</v>
      </c>
      <c r="I33" s="929"/>
      <c r="J33" s="929"/>
      <c r="K33" s="929"/>
      <c r="L33" s="930" t="s">
        <v>521</v>
      </c>
      <c r="M33" s="930"/>
      <c r="N33" s="930"/>
      <c r="O33" s="930"/>
      <c r="P33" s="929" t="s">
        <v>522</v>
      </c>
      <c r="Q33" s="929"/>
      <c r="R33" s="929"/>
      <c r="S33" s="931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16.5" customHeight="1">
      <c r="A34" s="936" t="s">
        <v>17</v>
      </c>
      <c r="B34" s="937"/>
      <c r="C34" s="937"/>
      <c r="D34" s="938">
        <v>39.04</v>
      </c>
      <c r="E34" s="938"/>
      <c r="F34" s="938"/>
      <c r="G34" s="938"/>
      <c r="H34" s="934" t="s">
        <v>538</v>
      </c>
      <c r="I34" s="934"/>
      <c r="J34" s="934"/>
      <c r="K34" s="934"/>
      <c r="L34" s="938" t="s">
        <v>539</v>
      </c>
      <c r="M34" s="938"/>
      <c r="N34" s="938"/>
      <c r="O34" s="938"/>
      <c r="P34" s="934" t="s">
        <v>540</v>
      </c>
      <c r="Q34" s="934"/>
      <c r="R34" s="934"/>
      <c r="S34" s="935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6.5" customHeight="1">
      <c r="A35" s="932" t="s">
        <v>18</v>
      </c>
      <c r="B35" s="933"/>
      <c r="C35" s="933"/>
      <c r="D35" s="930">
        <v>38.74</v>
      </c>
      <c r="E35" s="930"/>
      <c r="F35" s="930"/>
      <c r="G35" s="930"/>
      <c r="H35" s="929" t="s">
        <v>583</v>
      </c>
      <c r="I35" s="929"/>
      <c r="J35" s="929"/>
      <c r="K35" s="929"/>
      <c r="L35" s="930" t="s">
        <v>584</v>
      </c>
      <c r="M35" s="930"/>
      <c r="N35" s="930"/>
      <c r="O35" s="930"/>
      <c r="P35" s="929" t="s">
        <v>585</v>
      </c>
      <c r="Q35" s="929"/>
      <c r="R35" s="929"/>
      <c r="S35" s="931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6.5" customHeight="1">
      <c r="A36" s="936" t="s">
        <v>19</v>
      </c>
      <c r="B36" s="937"/>
      <c r="C36" s="937"/>
      <c r="D36" s="938">
        <v>40.46</v>
      </c>
      <c r="E36" s="938"/>
      <c r="F36" s="938"/>
      <c r="G36" s="938"/>
      <c r="H36" s="934" t="s">
        <v>586</v>
      </c>
      <c r="I36" s="934"/>
      <c r="J36" s="934"/>
      <c r="K36" s="934"/>
      <c r="L36" s="938" t="s">
        <v>587</v>
      </c>
      <c r="M36" s="938"/>
      <c r="N36" s="938"/>
      <c r="O36" s="938"/>
      <c r="P36" s="934" t="s">
        <v>588</v>
      </c>
      <c r="Q36" s="934"/>
      <c r="R36" s="934"/>
      <c r="S36" s="935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6.5" customHeight="1">
      <c r="A37" s="932" t="s">
        <v>20</v>
      </c>
      <c r="B37" s="933"/>
      <c r="C37" s="933"/>
      <c r="D37" s="930">
        <v>41.02</v>
      </c>
      <c r="E37" s="930"/>
      <c r="F37" s="930"/>
      <c r="G37" s="930"/>
      <c r="H37" s="929" t="s">
        <v>592</v>
      </c>
      <c r="I37" s="929"/>
      <c r="J37" s="929"/>
      <c r="K37" s="929"/>
      <c r="L37" s="930" t="s">
        <v>593</v>
      </c>
      <c r="M37" s="930"/>
      <c r="N37" s="930"/>
      <c r="O37" s="930"/>
      <c r="P37" s="929" t="s">
        <v>594</v>
      </c>
      <c r="Q37" s="929"/>
      <c r="R37" s="929"/>
      <c r="S37" s="931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16.5" customHeight="1" thickBot="1">
      <c r="A38" s="1028" t="s">
        <v>20</v>
      </c>
      <c r="B38" s="1029"/>
      <c r="C38" s="1029"/>
      <c r="D38" s="1032">
        <v>39.549999999999997</v>
      </c>
      <c r="E38" s="1032"/>
      <c r="F38" s="1032"/>
      <c r="G38" s="1032"/>
      <c r="H38" s="1031" t="s">
        <v>627</v>
      </c>
      <c r="I38" s="1031"/>
      <c r="J38" s="1031"/>
      <c r="K38" s="1031"/>
      <c r="L38" s="1032" t="s">
        <v>628</v>
      </c>
      <c r="M38" s="1032"/>
      <c r="N38" s="1032"/>
      <c r="O38" s="1032"/>
      <c r="P38" s="1031" t="s">
        <v>629</v>
      </c>
      <c r="Q38" s="1031"/>
      <c r="R38" s="1031"/>
      <c r="S38" s="1033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23.25" customHeight="1">
      <c r="A39" s="1034" t="s">
        <v>266</v>
      </c>
      <c r="B39" s="1034"/>
      <c r="C39" s="1034"/>
      <c r="D39" s="1034"/>
      <c r="E39" s="1034"/>
      <c r="F39" s="1034"/>
      <c r="G39" s="1034"/>
      <c r="H39" s="1034"/>
      <c r="I39" s="1034"/>
      <c r="J39" s="1034"/>
      <c r="K39" s="1034"/>
      <c r="L39" s="1034"/>
      <c r="M39" s="1034"/>
      <c r="N39" s="1034"/>
      <c r="O39" s="1034"/>
      <c r="P39" s="1034"/>
      <c r="Q39" s="1034"/>
      <c r="R39" s="1034"/>
      <c r="S39" s="1034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18.75" customHeight="1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8.75">
      <c r="A41" s="261"/>
      <c r="B41" s="64"/>
      <c r="C41" s="65"/>
      <c r="D41" s="65"/>
      <c r="E41" s="65"/>
      <c r="F41" s="66"/>
      <c r="G41" s="67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18.75">
      <c r="A42" s="261"/>
      <c r="B42" s="64"/>
      <c r="C42" s="6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035"/>
      <c r="P42" s="1035"/>
      <c r="Q42" s="1035"/>
      <c r="R42" s="1035"/>
      <c r="S42" s="1035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33.75" customHeight="1">
      <c r="A43" s="64"/>
      <c r="B43" s="64"/>
      <c r="C43" s="65"/>
      <c r="D43" s="65"/>
      <c r="E43" s="65"/>
      <c r="F43" s="66"/>
      <c r="G43" s="67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34" ht="15.75" customHeight="1">
      <c r="A44" s="64"/>
      <c r="B44" s="64"/>
      <c r="C44" s="65"/>
      <c r="D44" s="65"/>
      <c r="E44" s="65"/>
      <c r="F44" s="66"/>
      <c r="G44" s="67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34" ht="18.75">
      <c r="A45" s="24"/>
      <c r="B45" s="25"/>
      <c r="C45" s="25"/>
      <c r="D45" s="2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Q45" s="24"/>
      <c r="R45" s="24"/>
      <c r="S45" s="24"/>
    </row>
    <row r="49" spans="1:3" ht="18.75">
      <c r="A49" s="64"/>
      <c r="B49" s="64"/>
      <c r="C49" s="65"/>
    </row>
    <row r="51" spans="1:3" ht="18.75">
      <c r="A51" s="64"/>
      <c r="B51" s="64"/>
      <c r="C51" s="65"/>
    </row>
    <row r="56" spans="1:3">
      <c r="B56" s="16"/>
      <c r="C56" s="16"/>
    </row>
    <row r="61" spans="1:3" ht="18.75">
      <c r="A61" s="64"/>
      <c r="B61" s="64"/>
      <c r="C61" s="65"/>
    </row>
  </sheetData>
  <mergeCells count="178">
    <mergeCell ref="A39:S39"/>
    <mergeCell ref="O42:S42"/>
    <mergeCell ref="A33:C33"/>
    <mergeCell ref="D33:G33"/>
    <mergeCell ref="H33:K33"/>
    <mergeCell ref="L33:O33"/>
    <mergeCell ref="P33:S33"/>
    <mergeCell ref="A38:C38"/>
    <mergeCell ref="D38:G38"/>
    <mergeCell ref="H38:K38"/>
    <mergeCell ref="L38:O38"/>
    <mergeCell ref="P38:S38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22:C22"/>
    <mergeCell ref="D22:G22"/>
    <mergeCell ref="H22:K22"/>
    <mergeCell ref="L22:O22"/>
    <mergeCell ref="P22:S22"/>
    <mergeCell ref="A27:C27"/>
    <mergeCell ref="D27:G27"/>
    <mergeCell ref="H27:K27"/>
    <mergeCell ref="L27:O27"/>
    <mergeCell ref="P27:S27"/>
    <mergeCell ref="A23:C23"/>
    <mergeCell ref="D23:G23"/>
    <mergeCell ref="H23:K23"/>
    <mergeCell ref="L23:O23"/>
    <mergeCell ref="P23:S23"/>
    <mergeCell ref="A24:C24"/>
    <mergeCell ref="D24:G24"/>
    <mergeCell ref="H24:K24"/>
    <mergeCell ref="L24:O24"/>
    <mergeCell ref="P24:S24"/>
    <mergeCell ref="A25:C25"/>
    <mergeCell ref="D25:G25"/>
    <mergeCell ref="H25:K25"/>
    <mergeCell ref="L25:O25"/>
    <mergeCell ref="A20:C20"/>
    <mergeCell ref="D20:G20"/>
    <mergeCell ref="H20:K20"/>
    <mergeCell ref="L20:O20"/>
    <mergeCell ref="P20:S20"/>
    <mergeCell ref="A21:C21"/>
    <mergeCell ref="D21:G21"/>
    <mergeCell ref="H21:K21"/>
    <mergeCell ref="L21:O21"/>
    <mergeCell ref="P21:S21"/>
    <mergeCell ref="A17:S17"/>
    <mergeCell ref="A18:C19"/>
    <mergeCell ref="D18:G19"/>
    <mergeCell ref="H18:S18"/>
    <mergeCell ref="H19:K19"/>
    <mergeCell ref="L19:O19"/>
    <mergeCell ref="P19:S19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1:C11"/>
    <mergeCell ref="D11:G11"/>
    <mergeCell ref="H11:K11"/>
    <mergeCell ref="L11:O11"/>
    <mergeCell ref="P11:S11"/>
    <mergeCell ref="T7:U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A7:E7"/>
    <mergeCell ref="F7:G7"/>
    <mergeCell ref="H7:I7"/>
    <mergeCell ref="J7:K7"/>
    <mergeCell ref="L7:M7"/>
    <mergeCell ref="N7:O7"/>
    <mergeCell ref="P7:Q7"/>
    <mergeCell ref="R7:S7"/>
    <mergeCell ref="A10:S10"/>
    <mergeCell ref="P5:Q5"/>
    <mergeCell ref="R5:S5"/>
    <mergeCell ref="T5:U5"/>
    <mergeCell ref="A6:E6"/>
    <mergeCell ref="F6:G6"/>
    <mergeCell ref="H6:I6"/>
    <mergeCell ref="J6:K6"/>
    <mergeCell ref="L6:M6"/>
    <mergeCell ref="N6:O6"/>
    <mergeCell ref="P6:Q6"/>
    <mergeCell ref="A5:E5"/>
    <mergeCell ref="F5:G5"/>
    <mergeCell ref="H5:I5"/>
    <mergeCell ref="J5:K5"/>
    <mergeCell ref="L5:M5"/>
    <mergeCell ref="N5:O5"/>
    <mergeCell ref="R6:S6"/>
    <mergeCell ref="T6:U6"/>
    <mergeCell ref="A4:E4"/>
    <mergeCell ref="F4:G4"/>
    <mergeCell ref="H4:I4"/>
    <mergeCell ref="J4:K4"/>
    <mergeCell ref="L4:M4"/>
    <mergeCell ref="N4:O4"/>
    <mergeCell ref="P4:Q4"/>
    <mergeCell ref="R4:S4"/>
    <mergeCell ref="T4:U4"/>
    <mergeCell ref="A1:U1"/>
    <mergeCell ref="S2:U2"/>
    <mergeCell ref="A3:E3"/>
    <mergeCell ref="F3:G3"/>
    <mergeCell ref="H3:I3"/>
    <mergeCell ref="J3:K3"/>
    <mergeCell ref="L3:M3"/>
    <mergeCell ref="N3:O3"/>
    <mergeCell ref="P3:Q3"/>
    <mergeCell ref="R3:S3"/>
    <mergeCell ref="T3:U3"/>
    <mergeCell ref="P25:S25"/>
    <mergeCell ref="A34:C34"/>
    <mergeCell ref="D34:G34"/>
    <mergeCell ref="H34:K34"/>
    <mergeCell ref="L34:O34"/>
    <mergeCell ref="P34:S34"/>
    <mergeCell ref="A28:S28"/>
    <mergeCell ref="A29:C30"/>
    <mergeCell ref="D29:G30"/>
    <mergeCell ref="H29:S29"/>
    <mergeCell ref="H30:K30"/>
    <mergeCell ref="L30:O30"/>
    <mergeCell ref="P30:S30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26:C26"/>
    <mergeCell ref="D26:G26"/>
    <mergeCell ref="H26:K26"/>
    <mergeCell ref="L26:O26"/>
    <mergeCell ref="P26:S26"/>
    <mergeCell ref="A37:C37"/>
    <mergeCell ref="D37:G37"/>
    <mergeCell ref="H37:K37"/>
    <mergeCell ref="L37:O37"/>
    <mergeCell ref="P37:S37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Normal="100" workbookViewId="0">
      <selection sqref="A1:G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30" bestFit="1" customWidth="1"/>
    <col min="4" max="5" width="14.85546875" style="30" customWidth="1"/>
    <col min="6" max="6" width="14.85546875" style="2" bestFit="1" customWidth="1"/>
    <col min="7" max="8" width="17.85546875" style="2" customWidth="1"/>
    <col min="9" max="257" width="9.140625" style="2"/>
    <col min="258" max="258" width="42.140625" style="2" bestFit="1" customWidth="1"/>
    <col min="259" max="259" width="7.7109375" style="2" bestFit="1" customWidth="1"/>
    <col min="260" max="260" width="14.85546875" style="2" bestFit="1" customWidth="1"/>
    <col min="261" max="261" width="14.85546875" style="2" customWidth="1"/>
    <col min="262" max="262" width="14.85546875" style="2" bestFit="1" customWidth="1"/>
    <col min="263" max="264" width="17.85546875" style="2" customWidth="1"/>
    <col min="265" max="513" width="9.140625" style="2"/>
    <col min="514" max="514" width="42.140625" style="2" bestFit="1" customWidth="1"/>
    <col min="515" max="515" width="7.7109375" style="2" bestFit="1" customWidth="1"/>
    <col min="516" max="516" width="14.85546875" style="2" bestFit="1" customWidth="1"/>
    <col min="517" max="517" width="14.85546875" style="2" customWidth="1"/>
    <col min="518" max="518" width="14.85546875" style="2" bestFit="1" customWidth="1"/>
    <col min="519" max="520" width="17.85546875" style="2" customWidth="1"/>
    <col min="521" max="769" width="9.140625" style="2"/>
    <col min="770" max="770" width="42.140625" style="2" bestFit="1" customWidth="1"/>
    <col min="771" max="771" width="7.7109375" style="2" bestFit="1" customWidth="1"/>
    <col min="772" max="772" width="14.85546875" style="2" bestFit="1" customWidth="1"/>
    <col min="773" max="773" width="14.85546875" style="2" customWidth="1"/>
    <col min="774" max="774" width="14.85546875" style="2" bestFit="1" customWidth="1"/>
    <col min="775" max="776" width="17.85546875" style="2" customWidth="1"/>
    <col min="777" max="1025" width="9.140625" style="2"/>
    <col min="1026" max="1026" width="42.140625" style="2" bestFit="1" customWidth="1"/>
    <col min="1027" max="1027" width="7.7109375" style="2" bestFit="1" customWidth="1"/>
    <col min="1028" max="1028" width="14.85546875" style="2" bestFit="1" customWidth="1"/>
    <col min="1029" max="1029" width="14.85546875" style="2" customWidth="1"/>
    <col min="1030" max="1030" width="14.85546875" style="2" bestFit="1" customWidth="1"/>
    <col min="1031" max="1032" width="17.85546875" style="2" customWidth="1"/>
    <col min="1033" max="1281" width="9.140625" style="2"/>
    <col min="1282" max="1282" width="42.140625" style="2" bestFit="1" customWidth="1"/>
    <col min="1283" max="1283" width="7.7109375" style="2" bestFit="1" customWidth="1"/>
    <col min="1284" max="1284" width="14.85546875" style="2" bestFit="1" customWidth="1"/>
    <col min="1285" max="1285" width="14.85546875" style="2" customWidth="1"/>
    <col min="1286" max="1286" width="14.85546875" style="2" bestFit="1" customWidth="1"/>
    <col min="1287" max="1288" width="17.85546875" style="2" customWidth="1"/>
    <col min="1289" max="1537" width="9.140625" style="2"/>
    <col min="1538" max="1538" width="42.140625" style="2" bestFit="1" customWidth="1"/>
    <col min="1539" max="1539" width="7.7109375" style="2" bestFit="1" customWidth="1"/>
    <col min="1540" max="1540" width="14.85546875" style="2" bestFit="1" customWidth="1"/>
    <col min="1541" max="1541" width="14.85546875" style="2" customWidth="1"/>
    <col min="1542" max="1542" width="14.85546875" style="2" bestFit="1" customWidth="1"/>
    <col min="1543" max="1544" width="17.85546875" style="2" customWidth="1"/>
    <col min="1545" max="1793" width="9.140625" style="2"/>
    <col min="1794" max="1794" width="42.140625" style="2" bestFit="1" customWidth="1"/>
    <col min="1795" max="1795" width="7.7109375" style="2" bestFit="1" customWidth="1"/>
    <col min="1796" max="1796" width="14.85546875" style="2" bestFit="1" customWidth="1"/>
    <col min="1797" max="1797" width="14.85546875" style="2" customWidth="1"/>
    <col min="1798" max="1798" width="14.85546875" style="2" bestFit="1" customWidth="1"/>
    <col min="1799" max="1800" width="17.85546875" style="2" customWidth="1"/>
    <col min="1801" max="2049" width="9.140625" style="2"/>
    <col min="2050" max="2050" width="42.140625" style="2" bestFit="1" customWidth="1"/>
    <col min="2051" max="2051" width="7.7109375" style="2" bestFit="1" customWidth="1"/>
    <col min="2052" max="2052" width="14.85546875" style="2" bestFit="1" customWidth="1"/>
    <col min="2053" max="2053" width="14.85546875" style="2" customWidth="1"/>
    <col min="2054" max="2054" width="14.85546875" style="2" bestFit="1" customWidth="1"/>
    <col min="2055" max="2056" width="17.85546875" style="2" customWidth="1"/>
    <col min="2057" max="2305" width="9.140625" style="2"/>
    <col min="2306" max="2306" width="42.140625" style="2" bestFit="1" customWidth="1"/>
    <col min="2307" max="2307" width="7.7109375" style="2" bestFit="1" customWidth="1"/>
    <col min="2308" max="2308" width="14.85546875" style="2" bestFit="1" customWidth="1"/>
    <col min="2309" max="2309" width="14.85546875" style="2" customWidth="1"/>
    <col min="2310" max="2310" width="14.85546875" style="2" bestFit="1" customWidth="1"/>
    <col min="2311" max="2312" width="17.85546875" style="2" customWidth="1"/>
    <col min="2313" max="2561" width="9.140625" style="2"/>
    <col min="2562" max="2562" width="42.140625" style="2" bestFit="1" customWidth="1"/>
    <col min="2563" max="2563" width="7.7109375" style="2" bestFit="1" customWidth="1"/>
    <col min="2564" max="2564" width="14.85546875" style="2" bestFit="1" customWidth="1"/>
    <col min="2565" max="2565" width="14.85546875" style="2" customWidth="1"/>
    <col min="2566" max="2566" width="14.85546875" style="2" bestFit="1" customWidth="1"/>
    <col min="2567" max="2568" width="17.85546875" style="2" customWidth="1"/>
    <col min="2569" max="2817" width="9.140625" style="2"/>
    <col min="2818" max="2818" width="42.140625" style="2" bestFit="1" customWidth="1"/>
    <col min="2819" max="2819" width="7.7109375" style="2" bestFit="1" customWidth="1"/>
    <col min="2820" max="2820" width="14.85546875" style="2" bestFit="1" customWidth="1"/>
    <col min="2821" max="2821" width="14.85546875" style="2" customWidth="1"/>
    <col min="2822" max="2822" width="14.85546875" style="2" bestFit="1" customWidth="1"/>
    <col min="2823" max="2824" width="17.85546875" style="2" customWidth="1"/>
    <col min="2825" max="3073" width="9.140625" style="2"/>
    <col min="3074" max="3074" width="42.140625" style="2" bestFit="1" customWidth="1"/>
    <col min="3075" max="3075" width="7.7109375" style="2" bestFit="1" customWidth="1"/>
    <col min="3076" max="3076" width="14.85546875" style="2" bestFit="1" customWidth="1"/>
    <col min="3077" max="3077" width="14.85546875" style="2" customWidth="1"/>
    <col min="3078" max="3078" width="14.85546875" style="2" bestFit="1" customWidth="1"/>
    <col min="3079" max="3080" width="17.85546875" style="2" customWidth="1"/>
    <col min="3081" max="3329" width="9.140625" style="2"/>
    <col min="3330" max="3330" width="42.140625" style="2" bestFit="1" customWidth="1"/>
    <col min="3331" max="3331" width="7.7109375" style="2" bestFit="1" customWidth="1"/>
    <col min="3332" max="3332" width="14.85546875" style="2" bestFit="1" customWidth="1"/>
    <col min="3333" max="3333" width="14.85546875" style="2" customWidth="1"/>
    <col min="3334" max="3334" width="14.85546875" style="2" bestFit="1" customWidth="1"/>
    <col min="3335" max="3336" width="17.85546875" style="2" customWidth="1"/>
    <col min="3337" max="3585" width="9.140625" style="2"/>
    <col min="3586" max="3586" width="42.140625" style="2" bestFit="1" customWidth="1"/>
    <col min="3587" max="3587" width="7.7109375" style="2" bestFit="1" customWidth="1"/>
    <col min="3588" max="3588" width="14.85546875" style="2" bestFit="1" customWidth="1"/>
    <col min="3589" max="3589" width="14.85546875" style="2" customWidth="1"/>
    <col min="3590" max="3590" width="14.85546875" style="2" bestFit="1" customWidth="1"/>
    <col min="3591" max="3592" width="17.85546875" style="2" customWidth="1"/>
    <col min="3593" max="3841" width="9.140625" style="2"/>
    <col min="3842" max="3842" width="42.140625" style="2" bestFit="1" customWidth="1"/>
    <col min="3843" max="3843" width="7.7109375" style="2" bestFit="1" customWidth="1"/>
    <col min="3844" max="3844" width="14.85546875" style="2" bestFit="1" customWidth="1"/>
    <col min="3845" max="3845" width="14.85546875" style="2" customWidth="1"/>
    <col min="3846" max="3846" width="14.85546875" style="2" bestFit="1" customWidth="1"/>
    <col min="3847" max="3848" width="17.85546875" style="2" customWidth="1"/>
    <col min="3849" max="4097" width="9.140625" style="2"/>
    <col min="4098" max="4098" width="42.140625" style="2" bestFit="1" customWidth="1"/>
    <col min="4099" max="4099" width="7.7109375" style="2" bestFit="1" customWidth="1"/>
    <col min="4100" max="4100" width="14.85546875" style="2" bestFit="1" customWidth="1"/>
    <col min="4101" max="4101" width="14.85546875" style="2" customWidth="1"/>
    <col min="4102" max="4102" width="14.85546875" style="2" bestFit="1" customWidth="1"/>
    <col min="4103" max="4104" width="17.85546875" style="2" customWidth="1"/>
    <col min="4105" max="4353" width="9.140625" style="2"/>
    <col min="4354" max="4354" width="42.140625" style="2" bestFit="1" customWidth="1"/>
    <col min="4355" max="4355" width="7.7109375" style="2" bestFit="1" customWidth="1"/>
    <col min="4356" max="4356" width="14.85546875" style="2" bestFit="1" customWidth="1"/>
    <col min="4357" max="4357" width="14.85546875" style="2" customWidth="1"/>
    <col min="4358" max="4358" width="14.85546875" style="2" bestFit="1" customWidth="1"/>
    <col min="4359" max="4360" width="17.85546875" style="2" customWidth="1"/>
    <col min="4361" max="4609" width="9.140625" style="2"/>
    <col min="4610" max="4610" width="42.140625" style="2" bestFit="1" customWidth="1"/>
    <col min="4611" max="4611" width="7.7109375" style="2" bestFit="1" customWidth="1"/>
    <col min="4612" max="4612" width="14.85546875" style="2" bestFit="1" customWidth="1"/>
    <col min="4613" max="4613" width="14.85546875" style="2" customWidth="1"/>
    <col min="4614" max="4614" width="14.85546875" style="2" bestFit="1" customWidth="1"/>
    <col min="4615" max="4616" width="17.85546875" style="2" customWidth="1"/>
    <col min="4617" max="4865" width="9.140625" style="2"/>
    <col min="4866" max="4866" width="42.140625" style="2" bestFit="1" customWidth="1"/>
    <col min="4867" max="4867" width="7.7109375" style="2" bestFit="1" customWidth="1"/>
    <col min="4868" max="4868" width="14.85546875" style="2" bestFit="1" customWidth="1"/>
    <col min="4869" max="4869" width="14.85546875" style="2" customWidth="1"/>
    <col min="4870" max="4870" width="14.85546875" style="2" bestFit="1" customWidth="1"/>
    <col min="4871" max="4872" width="17.85546875" style="2" customWidth="1"/>
    <col min="4873" max="5121" width="9.140625" style="2"/>
    <col min="5122" max="5122" width="42.140625" style="2" bestFit="1" customWidth="1"/>
    <col min="5123" max="5123" width="7.7109375" style="2" bestFit="1" customWidth="1"/>
    <col min="5124" max="5124" width="14.85546875" style="2" bestFit="1" customWidth="1"/>
    <col min="5125" max="5125" width="14.85546875" style="2" customWidth="1"/>
    <col min="5126" max="5126" width="14.85546875" style="2" bestFit="1" customWidth="1"/>
    <col min="5127" max="5128" width="17.85546875" style="2" customWidth="1"/>
    <col min="5129" max="5377" width="9.140625" style="2"/>
    <col min="5378" max="5378" width="42.140625" style="2" bestFit="1" customWidth="1"/>
    <col min="5379" max="5379" width="7.7109375" style="2" bestFit="1" customWidth="1"/>
    <col min="5380" max="5380" width="14.85546875" style="2" bestFit="1" customWidth="1"/>
    <col min="5381" max="5381" width="14.85546875" style="2" customWidth="1"/>
    <col min="5382" max="5382" width="14.85546875" style="2" bestFit="1" customWidth="1"/>
    <col min="5383" max="5384" width="17.85546875" style="2" customWidth="1"/>
    <col min="5385" max="5633" width="9.140625" style="2"/>
    <col min="5634" max="5634" width="42.140625" style="2" bestFit="1" customWidth="1"/>
    <col min="5635" max="5635" width="7.7109375" style="2" bestFit="1" customWidth="1"/>
    <col min="5636" max="5636" width="14.85546875" style="2" bestFit="1" customWidth="1"/>
    <col min="5637" max="5637" width="14.85546875" style="2" customWidth="1"/>
    <col min="5638" max="5638" width="14.85546875" style="2" bestFit="1" customWidth="1"/>
    <col min="5639" max="5640" width="17.85546875" style="2" customWidth="1"/>
    <col min="5641" max="5889" width="9.140625" style="2"/>
    <col min="5890" max="5890" width="42.140625" style="2" bestFit="1" customWidth="1"/>
    <col min="5891" max="5891" width="7.7109375" style="2" bestFit="1" customWidth="1"/>
    <col min="5892" max="5892" width="14.85546875" style="2" bestFit="1" customWidth="1"/>
    <col min="5893" max="5893" width="14.85546875" style="2" customWidth="1"/>
    <col min="5894" max="5894" width="14.85546875" style="2" bestFit="1" customWidth="1"/>
    <col min="5895" max="5896" width="17.85546875" style="2" customWidth="1"/>
    <col min="5897" max="6145" width="9.140625" style="2"/>
    <col min="6146" max="6146" width="42.140625" style="2" bestFit="1" customWidth="1"/>
    <col min="6147" max="6147" width="7.7109375" style="2" bestFit="1" customWidth="1"/>
    <col min="6148" max="6148" width="14.85546875" style="2" bestFit="1" customWidth="1"/>
    <col min="6149" max="6149" width="14.85546875" style="2" customWidth="1"/>
    <col min="6150" max="6150" width="14.85546875" style="2" bestFit="1" customWidth="1"/>
    <col min="6151" max="6152" width="17.85546875" style="2" customWidth="1"/>
    <col min="6153" max="6401" width="9.140625" style="2"/>
    <col min="6402" max="6402" width="42.140625" style="2" bestFit="1" customWidth="1"/>
    <col min="6403" max="6403" width="7.7109375" style="2" bestFit="1" customWidth="1"/>
    <col min="6404" max="6404" width="14.85546875" style="2" bestFit="1" customWidth="1"/>
    <col min="6405" max="6405" width="14.85546875" style="2" customWidth="1"/>
    <col min="6406" max="6406" width="14.85546875" style="2" bestFit="1" customWidth="1"/>
    <col min="6407" max="6408" width="17.85546875" style="2" customWidth="1"/>
    <col min="6409" max="6657" width="9.140625" style="2"/>
    <col min="6658" max="6658" width="42.140625" style="2" bestFit="1" customWidth="1"/>
    <col min="6659" max="6659" width="7.7109375" style="2" bestFit="1" customWidth="1"/>
    <col min="6660" max="6660" width="14.85546875" style="2" bestFit="1" customWidth="1"/>
    <col min="6661" max="6661" width="14.85546875" style="2" customWidth="1"/>
    <col min="6662" max="6662" width="14.85546875" style="2" bestFit="1" customWidth="1"/>
    <col min="6663" max="6664" width="17.85546875" style="2" customWidth="1"/>
    <col min="6665" max="6913" width="9.140625" style="2"/>
    <col min="6914" max="6914" width="42.140625" style="2" bestFit="1" customWidth="1"/>
    <col min="6915" max="6915" width="7.7109375" style="2" bestFit="1" customWidth="1"/>
    <col min="6916" max="6916" width="14.85546875" style="2" bestFit="1" customWidth="1"/>
    <col min="6917" max="6917" width="14.85546875" style="2" customWidth="1"/>
    <col min="6918" max="6918" width="14.85546875" style="2" bestFit="1" customWidth="1"/>
    <col min="6919" max="6920" width="17.85546875" style="2" customWidth="1"/>
    <col min="6921" max="7169" width="9.140625" style="2"/>
    <col min="7170" max="7170" width="42.140625" style="2" bestFit="1" customWidth="1"/>
    <col min="7171" max="7171" width="7.7109375" style="2" bestFit="1" customWidth="1"/>
    <col min="7172" max="7172" width="14.85546875" style="2" bestFit="1" customWidth="1"/>
    <col min="7173" max="7173" width="14.85546875" style="2" customWidth="1"/>
    <col min="7174" max="7174" width="14.85546875" style="2" bestFit="1" customWidth="1"/>
    <col min="7175" max="7176" width="17.85546875" style="2" customWidth="1"/>
    <col min="7177" max="7425" width="9.140625" style="2"/>
    <col min="7426" max="7426" width="42.140625" style="2" bestFit="1" customWidth="1"/>
    <col min="7427" max="7427" width="7.7109375" style="2" bestFit="1" customWidth="1"/>
    <col min="7428" max="7428" width="14.85546875" style="2" bestFit="1" customWidth="1"/>
    <col min="7429" max="7429" width="14.85546875" style="2" customWidth="1"/>
    <col min="7430" max="7430" width="14.85546875" style="2" bestFit="1" customWidth="1"/>
    <col min="7431" max="7432" width="17.85546875" style="2" customWidth="1"/>
    <col min="7433" max="7681" width="9.140625" style="2"/>
    <col min="7682" max="7682" width="42.140625" style="2" bestFit="1" customWidth="1"/>
    <col min="7683" max="7683" width="7.7109375" style="2" bestFit="1" customWidth="1"/>
    <col min="7684" max="7684" width="14.85546875" style="2" bestFit="1" customWidth="1"/>
    <col min="7685" max="7685" width="14.85546875" style="2" customWidth="1"/>
    <col min="7686" max="7686" width="14.85546875" style="2" bestFit="1" customWidth="1"/>
    <col min="7687" max="7688" width="17.85546875" style="2" customWidth="1"/>
    <col min="7689" max="7937" width="9.140625" style="2"/>
    <col min="7938" max="7938" width="42.140625" style="2" bestFit="1" customWidth="1"/>
    <col min="7939" max="7939" width="7.7109375" style="2" bestFit="1" customWidth="1"/>
    <col min="7940" max="7940" width="14.85546875" style="2" bestFit="1" customWidth="1"/>
    <col min="7941" max="7941" width="14.85546875" style="2" customWidth="1"/>
    <col min="7942" max="7942" width="14.85546875" style="2" bestFit="1" customWidth="1"/>
    <col min="7943" max="7944" width="17.85546875" style="2" customWidth="1"/>
    <col min="7945" max="8193" width="9.140625" style="2"/>
    <col min="8194" max="8194" width="42.140625" style="2" bestFit="1" customWidth="1"/>
    <col min="8195" max="8195" width="7.7109375" style="2" bestFit="1" customWidth="1"/>
    <col min="8196" max="8196" width="14.85546875" style="2" bestFit="1" customWidth="1"/>
    <col min="8197" max="8197" width="14.85546875" style="2" customWidth="1"/>
    <col min="8198" max="8198" width="14.85546875" style="2" bestFit="1" customWidth="1"/>
    <col min="8199" max="8200" width="17.85546875" style="2" customWidth="1"/>
    <col min="8201" max="8449" width="9.140625" style="2"/>
    <col min="8450" max="8450" width="42.140625" style="2" bestFit="1" customWidth="1"/>
    <col min="8451" max="8451" width="7.7109375" style="2" bestFit="1" customWidth="1"/>
    <col min="8452" max="8452" width="14.85546875" style="2" bestFit="1" customWidth="1"/>
    <col min="8453" max="8453" width="14.85546875" style="2" customWidth="1"/>
    <col min="8454" max="8454" width="14.85546875" style="2" bestFit="1" customWidth="1"/>
    <col min="8455" max="8456" width="17.85546875" style="2" customWidth="1"/>
    <col min="8457" max="8705" width="9.140625" style="2"/>
    <col min="8706" max="8706" width="42.140625" style="2" bestFit="1" customWidth="1"/>
    <col min="8707" max="8707" width="7.7109375" style="2" bestFit="1" customWidth="1"/>
    <col min="8708" max="8708" width="14.85546875" style="2" bestFit="1" customWidth="1"/>
    <col min="8709" max="8709" width="14.85546875" style="2" customWidth="1"/>
    <col min="8710" max="8710" width="14.85546875" style="2" bestFit="1" customWidth="1"/>
    <col min="8711" max="8712" width="17.85546875" style="2" customWidth="1"/>
    <col min="8713" max="8961" width="9.140625" style="2"/>
    <col min="8962" max="8962" width="42.140625" style="2" bestFit="1" customWidth="1"/>
    <col min="8963" max="8963" width="7.7109375" style="2" bestFit="1" customWidth="1"/>
    <col min="8964" max="8964" width="14.85546875" style="2" bestFit="1" customWidth="1"/>
    <col min="8965" max="8965" width="14.85546875" style="2" customWidth="1"/>
    <col min="8966" max="8966" width="14.85546875" style="2" bestFit="1" customWidth="1"/>
    <col min="8967" max="8968" width="17.85546875" style="2" customWidth="1"/>
    <col min="8969" max="9217" width="9.140625" style="2"/>
    <col min="9218" max="9218" width="42.140625" style="2" bestFit="1" customWidth="1"/>
    <col min="9219" max="9219" width="7.7109375" style="2" bestFit="1" customWidth="1"/>
    <col min="9220" max="9220" width="14.85546875" style="2" bestFit="1" customWidth="1"/>
    <col min="9221" max="9221" width="14.85546875" style="2" customWidth="1"/>
    <col min="9222" max="9222" width="14.85546875" style="2" bestFit="1" customWidth="1"/>
    <col min="9223" max="9224" width="17.85546875" style="2" customWidth="1"/>
    <col min="9225" max="9473" width="9.140625" style="2"/>
    <col min="9474" max="9474" width="42.140625" style="2" bestFit="1" customWidth="1"/>
    <col min="9475" max="9475" width="7.7109375" style="2" bestFit="1" customWidth="1"/>
    <col min="9476" max="9476" width="14.85546875" style="2" bestFit="1" customWidth="1"/>
    <col min="9477" max="9477" width="14.85546875" style="2" customWidth="1"/>
    <col min="9478" max="9478" width="14.85546875" style="2" bestFit="1" customWidth="1"/>
    <col min="9479" max="9480" width="17.85546875" style="2" customWidth="1"/>
    <col min="9481" max="9729" width="9.140625" style="2"/>
    <col min="9730" max="9730" width="42.140625" style="2" bestFit="1" customWidth="1"/>
    <col min="9731" max="9731" width="7.7109375" style="2" bestFit="1" customWidth="1"/>
    <col min="9732" max="9732" width="14.85546875" style="2" bestFit="1" customWidth="1"/>
    <col min="9733" max="9733" width="14.85546875" style="2" customWidth="1"/>
    <col min="9734" max="9734" width="14.85546875" style="2" bestFit="1" customWidth="1"/>
    <col min="9735" max="9736" width="17.85546875" style="2" customWidth="1"/>
    <col min="9737" max="9985" width="9.140625" style="2"/>
    <col min="9986" max="9986" width="42.140625" style="2" bestFit="1" customWidth="1"/>
    <col min="9987" max="9987" width="7.7109375" style="2" bestFit="1" customWidth="1"/>
    <col min="9988" max="9988" width="14.85546875" style="2" bestFit="1" customWidth="1"/>
    <col min="9989" max="9989" width="14.85546875" style="2" customWidth="1"/>
    <col min="9990" max="9990" width="14.85546875" style="2" bestFit="1" customWidth="1"/>
    <col min="9991" max="9992" width="17.85546875" style="2" customWidth="1"/>
    <col min="9993" max="10241" width="9.140625" style="2"/>
    <col min="10242" max="10242" width="42.140625" style="2" bestFit="1" customWidth="1"/>
    <col min="10243" max="10243" width="7.7109375" style="2" bestFit="1" customWidth="1"/>
    <col min="10244" max="10244" width="14.85546875" style="2" bestFit="1" customWidth="1"/>
    <col min="10245" max="10245" width="14.85546875" style="2" customWidth="1"/>
    <col min="10246" max="10246" width="14.85546875" style="2" bestFit="1" customWidth="1"/>
    <col min="10247" max="10248" width="17.85546875" style="2" customWidth="1"/>
    <col min="10249" max="10497" width="9.140625" style="2"/>
    <col min="10498" max="10498" width="42.140625" style="2" bestFit="1" customWidth="1"/>
    <col min="10499" max="10499" width="7.7109375" style="2" bestFit="1" customWidth="1"/>
    <col min="10500" max="10500" width="14.85546875" style="2" bestFit="1" customWidth="1"/>
    <col min="10501" max="10501" width="14.85546875" style="2" customWidth="1"/>
    <col min="10502" max="10502" width="14.85546875" style="2" bestFit="1" customWidth="1"/>
    <col min="10503" max="10504" width="17.85546875" style="2" customWidth="1"/>
    <col min="10505" max="10753" width="9.140625" style="2"/>
    <col min="10754" max="10754" width="42.140625" style="2" bestFit="1" customWidth="1"/>
    <col min="10755" max="10755" width="7.7109375" style="2" bestFit="1" customWidth="1"/>
    <col min="10756" max="10756" width="14.85546875" style="2" bestFit="1" customWidth="1"/>
    <col min="10757" max="10757" width="14.85546875" style="2" customWidth="1"/>
    <col min="10758" max="10758" width="14.85546875" style="2" bestFit="1" customWidth="1"/>
    <col min="10759" max="10760" width="17.85546875" style="2" customWidth="1"/>
    <col min="10761" max="11009" width="9.140625" style="2"/>
    <col min="11010" max="11010" width="42.140625" style="2" bestFit="1" customWidth="1"/>
    <col min="11011" max="11011" width="7.7109375" style="2" bestFit="1" customWidth="1"/>
    <col min="11012" max="11012" width="14.85546875" style="2" bestFit="1" customWidth="1"/>
    <col min="11013" max="11013" width="14.85546875" style="2" customWidth="1"/>
    <col min="11014" max="11014" width="14.85546875" style="2" bestFit="1" customWidth="1"/>
    <col min="11015" max="11016" width="17.85546875" style="2" customWidth="1"/>
    <col min="11017" max="11265" width="9.140625" style="2"/>
    <col min="11266" max="11266" width="42.140625" style="2" bestFit="1" customWidth="1"/>
    <col min="11267" max="11267" width="7.7109375" style="2" bestFit="1" customWidth="1"/>
    <col min="11268" max="11268" width="14.85546875" style="2" bestFit="1" customWidth="1"/>
    <col min="11269" max="11269" width="14.85546875" style="2" customWidth="1"/>
    <col min="11270" max="11270" width="14.85546875" style="2" bestFit="1" customWidth="1"/>
    <col min="11271" max="11272" width="17.85546875" style="2" customWidth="1"/>
    <col min="11273" max="11521" width="9.140625" style="2"/>
    <col min="11522" max="11522" width="42.140625" style="2" bestFit="1" customWidth="1"/>
    <col min="11523" max="11523" width="7.7109375" style="2" bestFit="1" customWidth="1"/>
    <col min="11524" max="11524" width="14.85546875" style="2" bestFit="1" customWidth="1"/>
    <col min="11525" max="11525" width="14.85546875" style="2" customWidth="1"/>
    <col min="11526" max="11526" width="14.85546875" style="2" bestFit="1" customWidth="1"/>
    <col min="11527" max="11528" width="17.85546875" style="2" customWidth="1"/>
    <col min="11529" max="11777" width="9.140625" style="2"/>
    <col min="11778" max="11778" width="42.140625" style="2" bestFit="1" customWidth="1"/>
    <col min="11779" max="11779" width="7.7109375" style="2" bestFit="1" customWidth="1"/>
    <col min="11780" max="11780" width="14.85546875" style="2" bestFit="1" customWidth="1"/>
    <col min="11781" max="11781" width="14.85546875" style="2" customWidth="1"/>
    <col min="11782" max="11782" width="14.85546875" style="2" bestFit="1" customWidth="1"/>
    <col min="11783" max="11784" width="17.85546875" style="2" customWidth="1"/>
    <col min="11785" max="12033" width="9.140625" style="2"/>
    <col min="12034" max="12034" width="42.140625" style="2" bestFit="1" customWidth="1"/>
    <col min="12035" max="12035" width="7.7109375" style="2" bestFit="1" customWidth="1"/>
    <col min="12036" max="12036" width="14.85546875" style="2" bestFit="1" customWidth="1"/>
    <col min="12037" max="12037" width="14.85546875" style="2" customWidth="1"/>
    <col min="12038" max="12038" width="14.85546875" style="2" bestFit="1" customWidth="1"/>
    <col min="12039" max="12040" width="17.85546875" style="2" customWidth="1"/>
    <col min="12041" max="12289" width="9.140625" style="2"/>
    <col min="12290" max="12290" width="42.140625" style="2" bestFit="1" customWidth="1"/>
    <col min="12291" max="12291" width="7.7109375" style="2" bestFit="1" customWidth="1"/>
    <col min="12292" max="12292" width="14.85546875" style="2" bestFit="1" customWidth="1"/>
    <col min="12293" max="12293" width="14.85546875" style="2" customWidth="1"/>
    <col min="12294" max="12294" width="14.85546875" style="2" bestFit="1" customWidth="1"/>
    <col min="12295" max="12296" width="17.85546875" style="2" customWidth="1"/>
    <col min="12297" max="12545" width="9.140625" style="2"/>
    <col min="12546" max="12546" width="42.140625" style="2" bestFit="1" customWidth="1"/>
    <col min="12547" max="12547" width="7.7109375" style="2" bestFit="1" customWidth="1"/>
    <col min="12548" max="12548" width="14.85546875" style="2" bestFit="1" customWidth="1"/>
    <col min="12549" max="12549" width="14.85546875" style="2" customWidth="1"/>
    <col min="12550" max="12550" width="14.85546875" style="2" bestFit="1" customWidth="1"/>
    <col min="12551" max="12552" width="17.85546875" style="2" customWidth="1"/>
    <col min="12553" max="12801" width="9.140625" style="2"/>
    <col min="12802" max="12802" width="42.140625" style="2" bestFit="1" customWidth="1"/>
    <col min="12803" max="12803" width="7.7109375" style="2" bestFit="1" customWidth="1"/>
    <col min="12804" max="12804" width="14.85546875" style="2" bestFit="1" customWidth="1"/>
    <col min="12805" max="12805" width="14.85546875" style="2" customWidth="1"/>
    <col min="12806" max="12806" width="14.85546875" style="2" bestFit="1" customWidth="1"/>
    <col min="12807" max="12808" width="17.85546875" style="2" customWidth="1"/>
    <col min="12809" max="13057" width="9.140625" style="2"/>
    <col min="13058" max="13058" width="42.140625" style="2" bestFit="1" customWidth="1"/>
    <col min="13059" max="13059" width="7.7109375" style="2" bestFit="1" customWidth="1"/>
    <col min="13060" max="13060" width="14.85546875" style="2" bestFit="1" customWidth="1"/>
    <col min="13061" max="13061" width="14.85546875" style="2" customWidth="1"/>
    <col min="13062" max="13062" width="14.85546875" style="2" bestFit="1" customWidth="1"/>
    <col min="13063" max="13064" width="17.85546875" style="2" customWidth="1"/>
    <col min="13065" max="13313" width="9.140625" style="2"/>
    <col min="13314" max="13314" width="42.140625" style="2" bestFit="1" customWidth="1"/>
    <col min="13315" max="13315" width="7.7109375" style="2" bestFit="1" customWidth="1"/>
    <col min="13316" max="13316" width="14.85546875" style="2" bestFit="1" customWidth="1"/>
    <col min="13317" max="13317" width="14.85546875" style="2" customWidth="1"/>
    <col min="13318" max="13318" width="14.85546875" style="2" bestFit="1" customWidth="1"/>
    <col min="13319" max="13320" width="17.85546875" style="2" customWidth="1"/>
    <col min="13321" max="13569" width="9.140625" style="2"/>
    <col min="13570" max="13570" width="42.140625" style="2" bestFit="1" customWidth="1"/>
    <col min="13571" max="13571" width="7.7109375" style="2" bestFit="1" customWidth="1"/>
    <col min="13572" max="13572" width="14.85546875" style="2" bestFit="1" customWidth="1"/>
    <col min="13573" max="13573" width="14.85546875" style="2" customWidth="1"/>
    <col min="13574" max="13574" width="14.85546875" style="2" bestFit="1" customWidth="1"/>
    <col min="13575" max="13576" width="17.85546875" style="2" customWidth="1"/>
    <col min="13577" max="13825" width="9.140625" style="2"/>
    <col min="13826" max="13826" width="42.140625" style="2" bestFit="1" customWidth="1"/>
    <col min="13827" max="13827" width="7.7109375" style="2" bestFit="1" customWidth="1"/>
    <col min="13828" max="13828" width="14.85546875" style="2" bestFit="1" customWidth="1"/>
    <col min="13829" max="13829" width="14.85546875" style="2" customWidth="1"/>
    <col min="13830" max="13830" width="14.85546875" style="2" bestFit="1" customWidth="1"/>
    <col min="13831" max="13832" width="17.85546875" style="2" customWidth="1"/>
    <col min="13833" max="14081" width="9.140625" style="2"/>
    <col min="14082" max="14082" width="42.140625" style="2" bestFit="1" customWidth="1"/>
    <col min="14083" max="14083" width="7.7109375" style="2" bestFit="1" customWidth="1"/>
    <col min="14084" max="14084" width="14.85546875" style="2" bestFit="1" customWidth="1"/>
    <col min="14085" max="14085" width="14.85546875" style="2" customWidth="1"/>
    <col min="14086" max="14086" width="14.85546875" style="2" bestFit="1" customWidth="1"/>
    <col min="14087" max="14088" width="17.85546875" style="2" customWidth="1"/>
    <col min="14089" max="14337" width="9.140625" style="2"/>
    <col min="14338" max="14338" width="42.140625" style="2" bestFit="1" customWidth="1"/>
    <col min="14339" max="14339" width="7.7109375" style="2" bestFit="1" customWidth="1"/>
    <col min="14340" max="14340" width="14.85546875" style="2" bestFit="1" customWidth="1"/>
    <col min="14341" max="14341" width="14.85546875" style="2" customWidth="1"/>
    <col min="14342" max="14342" width="14.85546875" style="2" bestFit="1" customWidth="1"/>
    <col min="14343" max="14344" width="17.85546875" style="2" customWidth="1"/>
    <col min="14345" max="14593" width="9.140625" style="2"/>
    <col min="14594" max="14594" width="42.140625" style="2" bestFit="1" customWidth="1"/>
    <col min="14595" max="14595" width="7.7109375" style="2" bestFit="1" customWidth="1"/>
    <col min="14596" max="14596" width="14.85546875" style="2" bestFit="1" customWidth="1"/>
    <col min="14597" max="14597" width="14.85546875" style="2" customWidth="1"/>
    <col min="14598" max="14598" width="14.85546875" style="2" bestFit="1" customWidth="1"/>
    <col min="14599" max="14600" width="17.85546875" style="2" customWidth="1"/>
    <col min="14601" max="14849" width="9.140625" style="2"/>
    <col min="14850" max="14850" width="42.140625" style="2" bestFit="1" customWidth="1"/>
    <col min="14851" max="14851" width="7.7109375" style="2" bestFit="1" customWidth="1"/>
    <col min="14852" max="14852" width="14.85546875" style="2" bestFit="1" customWidth="1"/>
    <col min="14853" max="14853" width="14.85546875" style="2" customWidth="1"/>
    <col min="14854" max="14854" width="14.85546875" style="2" bestFit="1" customWidth="1"/>
    <col min="14855" max="14856" width="17.85546875" style="2" customWidth="1"/>
    <col min="14857" max="15105" width="9.140625" style="2"/>
    <col min="15106" max="15106" width="42.140625" style="2" bestFit="1" customWidth="1"/>
    <col min="15107" max="15107" width="7.7109375" style="2" bestFit="1" customWidth="1"/>
    <col min="15108" max="15108" width="14.85546875" style="2" bestFit="1" customWidth="1"/>
    <col min="15109" max="15109" width="14.85546875" style="2" customWidth="1"/>
    <col min="15110" max="15110" width="14.85546875" style="2" bestFit="1" customWidth="1"/>
    <col min="15111" max="15112" width="17.85546875" style="2" customWidth="1"/>
    <col min="15113" max="15361" width="9.140625" style="2"/>
    <col min="15362" max="15362" width="42.140625" style="2" bestFit="1" customWidth="1"/>
    <col min="15363" max="15363" width="7.7109375" style="2" bestFit="1" customWidth="1"/>
    <col min="15364" max="15364" width="14.85546875" style="2" bestFit="1" customWidth="1"/>
    <col min="15365" max="15365" width="14.85546875" style="2" customWidth="1"/>
    <col min="15366" max="15366" width="14.85546875" style="2" bestFit="1" customWidth="1"/>
    <col min="15367" max="15368" width="17.85546875" style="2" customWidth="1"/>
    <col min="15369" max="15617" width="9.140625" style="2"/>
    <col min="15618" max="15618" width="42.140625" style="2" bestFit="1" customWidth="1"/>
    <col min="15619" max="15619" width="7.7109375" style="2" bestFit="1" customWidth="1"/>
    <col min="15620" max="15620" width="14.85546875" style="2" bestFit="1" customWidth="1"/>
    <col min="15621" max="15621" width="14.85546875" style="2" customWidth="1"/>
    <col min="15622" max="15622" width="14.85546875" style="2" bestFit="1" customWidth="1"/>
    <col min="15623" max="15624" width="17.85546875" style="2" customWidth="1"/>
    <col min="15625" max="15873" width="9.140625" style="2"/>
    <col min="15874" max="15874" width="42.140625" style="2" bestFit="1" customWidth="1"/>
    <col min="15875" max="15875" width="7.7109375" style="2" bestFit="1" customWidth="1"/>
    <col min="15876" max="15876" width="14.85546875" style="2" bestFit="1" customWidth="1"/>
    <col min="15877" max="15877" width="14.85546875" style="2" customWidth="1"/>
    <col min="15878" max="15878" width="14.85546875" style="2" bestFit="1" customWidth="1"/>
    <col min="15879" max="15880" width="17.85546875" style="2" customWidth="1"/>
    <col min="15881" max="16129" width="9.140625" style="2"/>
    <col min="16130" max="16130" width="42.140625" style="2" bestFit="1" customWidth="1"/>
    <col min="16131" max="16131" width="7.7109375" style="2" bestFit="1" customWidth="1"/>
    <col min="16132" max="16132" width="14.85546875" style="2" bestFit="1" customWidth="1"/>
    <col min="16133" max="16133" width="14.85546875" style="2" customWidth="1"/>
    <col min="16134" max="16134" width="14.85546875" style="2" bestFit="1" customWidth="1"/>
    <col min="16135" max="16136" width="17.85546875" style="2" customWidth="1"/>
    <col min="16137" max="16384" width="9.140625" style="2"/>
  </cols>
  <sheetData>
    <row r="1" spans="1:10" ht="22.5">
      <c r="A1" s="733" t="s">
        <v>228</v>
      </c>
      <c r="B1" s="733"/>
      <c r="C1" s="733"/>
      <c r="D1" s="733"/>
      <c r="E1" s="733"/>
      <c r="F1" s="733"/>
      <c r="G1" s="733"/>
      <c r="H1" s="435"/>
    </row>
    <row r="2" spans="1:10" ht="32.25" customHeight="1" thickBot="1">
      <c r="A2" s="269"/>
      <c r="B2" s="269"/>
      <c r="C2" s="269"/>
      <c r="D2" s="269"/>
      <c r="E2" s="270"/>
      <c r="F2" s="732" t="s">
        <v>335</v>
      </c>
      <c r="G2" s="732"/>
      <c r="H2" s="271"/>
    </row>
    <row r="3" spans="1:10" ht="39" thickBot="1">
      <c r="A3" s="736" t="s">
        <v>88</v>
      </c>
      <c r="B3" s="738" t="s">
        <v>51</v>
      </c>
      <c r="C3" s="740" t="s">
        <v>83</v>
      </c>
      <c r="D3" s="741"/>
      <c r="E3" s="741"/>
      <c r="F3" s="741"/>
      <c r="G3" s="218" t="s">
        <v>208</v>
      </c>
      <c r="H3" s="272"/>
    </row>
    <row r="4" spans="1:10" ht="39" thickBot="1">
      <c r="A4" s="737"/>
      <c r="B4" s="739"/>
      <c r="C4" s="273" t="s">
        <v>547</v>
      </c>
      <c r="D4" s="311" t="s">
        <v>498</v>
      </c>
      <c r="E4" s="274" t="s">
        <v>548</v>
      </c>
      <c r="F4" s="275" t="s">
        <v>549</v>
      </c>
      <c r="G4" s="276" t="s">
        <v>498</v>
      </c>
      <c r="H4" s="277"/>
    </row>
    <row r="5" spans="1:10" ht="20.25" thickBot="1">
      <c r="A5" s="278" t="s">
        <v>317</v>
      </c>
      <c r="B5" s="436" t="s">
        <v>40</v>
      </c>
      <c r="C5" s="279">
        <v>177350</v>
      </c>
      <c r="D5" s="286" t="s">
        <v>528</v>
      </c>
      <c r="E5" s="306">
        <v>179326</v>
      </c>
      <c r="F5" s="279">
        <f>E5-C5</f>
        <v>1976</v>
      </c>
      <c r="G5" s="306">
        <v>34365</v>
      </c>
      <c r="H5" s="750"/>
      <c r="J5" s="46"/>
    </row>
    <row r="6" spans="1:10" ht="19.5" hidden="1" customHeight="1">
      <c r="A6" s="280" t="s">
        <v>209</v>
      </c>
      <c r="B6" s="281" t="s">
        <v>40</v>
      </c>
      <c r="C6" s="282"/>
      <c r="D6" s="249"/>
      <c r="E6" s="238"/>
      <c r="F6" s="282"/>
      <c r="G6" s="238"/>
      <c r="H6" s="750"/>
    </row>
    <row r="7" spans="1:10" ht="17.25" hidden="1" customHeight="1" thickBot="1">
      <c r="A7" s="78" t="s">
        <v>177</v>
      </c>
      <c r="B7" s="283" t="s">
        <v>40</v>
      </c>
      <c r="C7" s="284">
        <v>1083</v>
      </c>
      <c r="D7" s="249">
        <v>1083</v>
      </c>
      <c r="E7" s="307">
        <v>1083</v>
      </c>
      <c r="F7" s="284"/>
      <c r="G7" s="307"/>
      <c r="H7" s="750"/>
    </row>
    <row r="8" spans="1:10" ht="19.5" customHeight="1">
      <c r="A8" s="285" t="s">
        <v>89</v>
      </c>
      <c r="B8" s="436"/>
      <c r="C8" s="306"/>
      <c r="D8" s="286"/>
      <c r="E8" s="286"/>
      <c r="F8" s="287"/>
      <c r="G8" s="288"/>
      <c r="H8" s="289"/>
      <c r="I8" s="46"/>
    </row>
    <row r="9" spans="1:10" ht="20.25" customHeight="1" thickBot="1">
      <c r="A9" s="250" t="s">
        <v>85</v>
      </c>
      <c r="B9" s="281" t="s">
        <v>40</v>
      </c>
      <c r="C9" s="238">
        <v>4206</v>
      </c>
      <c r="D9" s="249">
        <v>9661</v>
      </c>
      <c r="E9" s="249">
        <v>5339</v>
      </c>
      <c r="F9" s="238">
        <f>E9-C9</f>
        <v>1133</v>
      </c>
      <c r="G9" s="258">
        <v>768</v>
      </c>
      <c r="H9" s="289"/>
      <c r="I9" s="46"/>
    </row>
    <row r="10" spans="1:10" ht="18.75" customHeight="1">
      <c r="A10" s="251" t="s">
        <v>90</v>
      </c>
      <c r="B10" s="436"/>
      <c r="C10" s="438"/>
      <c r="D10" s="80"/>
      <c r="E10" s="80"/>
      <c r="F10" s="290"/>
      <c r="G10" s="85"/>
      <c r="H10" s="4"/>
    </row>
    <row r="11" spans="1:10" ht="20.25" customHeight="1" thickBot="1">
      <c r="A11" s="250" t="s">
        <v>85</v>
      </c>
      <c r="B11" s="281" t="s">
        <v>40</v>
      </c>
      <c r="C11" s="238">
        <v>3525</v>
      </c>
      <c r="D11" s="249">
        <v>8879</v>
      </c>
      <c r="E11" s="249">
        <v>4876</v>
      </c>
      <c r="F11" s="238">
        <f>E11-C11</f>
        <v>1351</v>
      </c>
      <c r="G11" s="259">
        <v>1350</v>
      </c>
      <c r="H11" s="289"/>
    </row>
    <row r="12" spans="1:10" ht="18.75" customHeight="1">
      <c r="A12" s="291" t="s">
        <v>82</v>
      </c>
      <c r="B12" s="436"/>
      <c r="C12" s="438"/>
      <c r="D12" s="80"/>
      <c r="E12" s="80"/>
      <c r="F12" s="438"/>
      <c r="G12" s="288"/>
      <c r="H12" s="289"/>
    </row>
    <row r="13" spans="1:10" ht="19.5" customHeight="1" thickBot="1">
      <c r="A13" s="292" t="s">
        <v>85</v>
      </c>
      <c r="B13" s="437" t="s">
        <v>40</v>
      </c>
      <c r="C13" s="307">
        <f>C9-C11</f>
        <v>681</v>
      </c>
      <c r="D13" s="293">
        <v>782</v>
      </c>
      <c r="E13" s="293">
        <f>E9-E11</f>
        <v>463</v>
      </c>
      <c r="F13" s="307">
        <f>E13-C13</f>
        <v>-218</v>
      </c>
      <c r="G13" s="307">
        <f>G9-G11</f>
        <v>-582</v>
      </c>
      <c r="H13" s="264"/>
    </row>
    <row r="14" spans="1:10" ht="30.75" customHeight="1">
      <c r="A14" s="751" t="s">
        <v>529</v>
      </c>
      <c r="B14" s="751"/>
      <c r="C14" s="751"/>
      <c r="D14" s="751"/>
      <c r="E14" s="751"/>
      <c r="F14" s="751"/>
      <c r="G14" s="751"/>
      <c r="H14" s="305"/>
    </row>
    <row r="15" spans="1:10" ht="15" customHeight="1">
      <c r="A15" s="752" t="s">
        <v>641</v>
      </c>
      <c r="B15" s="752"/>
      <c r="C15" s="752"/>
      <c r="D15" s="752"/>
      <c r="E15" s="752"/>
      <c r="F15" s="752"/>
      <c r="G15" s="752"/>
      <c r="H15" s="314"/>
    </row>
    <row r="16" spans="1:10" ht="33" customHeight="1">
      <c r="A16" s="753" t="s">
        <v>530</v>
      </c>
      <c r="B16" s="753"/>
      <c r="C16" s="753"/>
      <c r="D16" s="753"/>
      <c r="E16" s="753"/>
      <c r="F16" s="753"/>
      <c r="G16" s="753"/>
      <c r="H16" s="305"/>
    </row>
    <row r="17" spans="1:8" ht="18" customHeight="1" thickBot="1">
      <c r="A17" s="753"/>
      <c r="B17" s="754"/>
      <c r="C17" s="754"/>
      <c r="D17" s="754"/>
      <c r="E17" s="754"/>
      <c r="F17" s="754"/>
      <c r="G17" s="754"/>
      <c r="H17" s="754"/>
    </row>
    <row r="18" spans="1:8" ht="25.5" hidden="1" customHeight="1" thickBot="1">
      <c r="A18" s="166"/>
      <c r="B18" s="167"/>
      <c r="C18" s="167"/>
      <c r="D18" s="167"/>
      <c r="E18" s="167"/>
      <c r="F18" s="167"/>
      <c r="G18" s="167"/>
      <c r="H18" s="167"/>
    </row>
    <row r="19" spans="1:8" ht="39" thickBot="1">
      <c r="A19" s="742" t="s">
        <v>88</v>
      </c>
      <c r="B19" s="744"/>
      <c r="C19" s="746" t="s">
        <v>83</v>
      </c>
      <c r="D19" s="747"/>
      <c r="E19" s="747"/>
      <c r="F19" s="747"/>
      <c r="G19" s="440" t="s">
        <v>208</v>
      </c>
    </row>
    <row r="20" spans="1:8" ht="39" thickBot="1">
      <c r="A20" s="743"/>
      <c r="B20" s="745"/>
      <c r="C20" s="294" t="s">
        <v>603</v>
      </c>
      <c r="D20" s="294" t="s">
        <v>498</v>
      </c>
      <c r="E20" s="295" t="s">
        <v>604</v>
      </c>
      <c r="F20" s="313" t="s">
        <v>605</v>
      </c>
      <c r="G20" s="295" t="s">
        <v>606</v>
      </c>
    </row>
    <row r="21" spans="1:8" ht="19.5" customHeight="1" thickBot="1">
      <c r="A21" s="613" t="s">
        <v>46</v>
      </c>
      <c r="B21" s="572" t="s">
        <v>40</v>
      </c>
      <c r="C21" s="296">
        <v>1447</v>
      </c>
      <c r="D21" s="312">
        <v>2540</v>
      </c>
      <c r="E21" s="239">
        <v>1566</v>
      </c>
      <c r="F21" s="614">
        <f>E21-C21</f>
        <v>119</v>
      </c>
      <c r="G21" s="259">
        <v>320</v>
      </c>
    </row>
    <row r="22" spans="1:8" ht="20.25" customHeight="1" thickBot="1">
      <c r="A22" s="615" t="s">
        <v>47</v>
      </c>
      <c r="B22" s="616" t="s">
        <v>40</v>
      </c>
      <c r="C22" s="297">
        <v>764</v>
      </c>
      <c r="D22" s="297">
        <v>1270</v>
      </c>
      <c r="E22" s="239">
        <v>700</v>
      </c>
      <c r="F22" s="614">
        <f>E22-C22</f>
        <v>-64</v>
      </c>
      <c r="G22" s="612">
        <v>176</v>
      </c>
    </row>
    <row r="23" spans="1:8" ht="18.75" customHeight="1">
      <c r="A23" s="251" t="s">
        <v>242</v>
      </c>
      <c r="B23" s="744" t="s">
        <v>40</v>
      </c>
      <c r="C23" s="734">
        <f>C21-C22</f>
        <v>683</v>
      </c>
      <c r="D23" s="734">
        <v>1270</v>
      </c>
      <c r="E23" s="734">
        <f>E21-E22</f>
        <v>866</v>
      </c>
      <c r="F23" s="748">
        <f>E23-C23</f>
        <v>183</v>
      </c>
      <c r="G23" s="734">
        <f>G21-G22</f>
        <v>144</v>
      </c>
    </row>
    <row r="24" spans="1:8" ht="17.25" thickBot="1">
      <c r="A24" s="617" t="s">
        <v>85</v>
      </c>
      <c r="B24" s="745"/>
      <c r="C24" s="735"/>
      <c r="D24" s="735"/>
      <c r="E24" s="735"/>
      <c r="F24" s="749"/>
      <c r="G24" s="735"/>
    </row>
    <row r="25" spans="1:8" ht="19.5" customHeight="1" thickBot="1">
      <c r="A25" s="619" t="s">
        <v>86</v>
      </c>
      <c r="B25" s="572"/>
      <c r="C25" s="239">
        <v>1131</v>
      </c>
      <c r="D25" s="239">
        <v>2125</v>
      </c>
      <c r="E25" s="239">
        <v>1134</v>
      </c>
      <c r="F25" s="614">
        <f>E25-C25</f>
        <v>3</v>
      </c>
      <c r="G25" s="612">
        <v>171</v>
      </c>
    </row>
    <row r="26" spans="1:8" ht="20.25" customHeight="1" thickBot="1">
      <c r="A26" s="620" t="s">
        <v>87</v>
      </c>
      <c r="B26" s="616"/>
      <c r="C26" s="239">
        <v>817</v>
      </c>
      <c r="D26" s="239">
        <v>1202</v>
      </c>
      <c r="E26" s="239">
        <v>727</v>
      </c>
      <c r="F26" s="614">
        <f>E26-C26</f>
        <v>-90</v>
      </c>
      <c r="G26" s="612">
        <v>122</v>
      </c>
    </row>
    <row r="27" spans="1:8" ht="15.75" customHeight="1">
      <c r="A27" s="32" t="s">
        <v>316</v>
      </c>
    </row>
    <row r="37" ht="12" customHeight="1"/>
  </sheetData>
  <mergeCells count="19">
    <mergeCell ref="H5:H7"/>
    <mergeCell ref="A14:G14"/>
    <mergeCell ref="A15:G15"/>
    <mergeCell ref="A16:G16"/>
    <mergeCell ref="A17:H17"/>
    <mergeCell ref="F2:G2"/>
    <mergeCell ref="A1:G1"/>
    <mergeCell ref="G23:G24"/>
    <mergeCell ref="D23:D24"/>
    <mergeCell ref="A3:A4"/>
    <mergeCell ref="B3:B4"/>
    <mergeCell ref="C3:F3"/>
    <mergeCell ref="A19:A20"/>
    <mergeCell ref="B19:B20"/>
    <mergeCell ref="C19:F19"/>
    <mergeCell ref="B23:B24"/>
    <mergeCell ref="C23:C24"/>
    <mergeCell ref="E23:E24"/>
    <mergeCell ref="F23:F24"/>
  </mergeCells>
  <printOptions horizontalCentered="1"/>
  <pageMargins left="0.54" right="0.35433070866141736" top="0.35433070866141736" bottom="0.43307086614173229" header="0.18" footer="0.15748031496062992"/>
  <pageSetup paperSize="9" scale="70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opLeftCell="A19" zoomScale="90" zoomScaleNormal="90" workbookViewId="0">
      <selection sqref="A1:H1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755" t="s">
        <v>226</v>
      </c>
      <c r="B1" s="755"/>
      <c r="C1" s="755"/>
      <c r="D1" s="755"/>
      <c r="E1" s="755"/>
      <c r="F1" s="755"/>
      <c r="G1" s="755"/>
      <c r="H1" s="755"/>
    </row>
    <row r="2" spans="1:11" ht="23.25" thickBot="1">
      <c r="A2" s="309"/>
      <c r="B2" s="309"/>
      <c r="C2" s="756"/>
      <c r="D2" s="756"/>
      <c r="E2" s="756"/>
      <c r="F2" s="756"/>
      <c r="G2" s="756"/>
      <c r="H2" s="309"/>
    </row>
    <row r="3" spans="1:11" ht="17.25" customHeight="1" thickBot="1">
      <c r="A3" s="757" t="s">
        <v>88</v>
      </c>
      <c r="B3" s="760" t="s">
        <v>51</v>
      </c>
      <c r="C3" s="763" t="s">
        <v>607</v>
      </c>
      <c r="D3" s="763" t="s">
        <v>495</v>
      </c>
      <c r="E3" s="763" t="s">
        <v>608</v>
      </c>
      <c r="F3" s="766" t="s">
        <v>609</v>
      </c>
      <c r="G3" s="767"/>
      <c r="H3" s="621" t="s">
        <v>75</v>
      </c>
    </row>
    <row r="4" spans="1:11" ht="13.5" customHeight="1" thickBot="1">
      <c r="A4" s="758"/>
      <c r="B4" s="761"/>
      <c r="C4" s="764"/>
      <c r="D4" s="764"/>
      <c r="E4" s="764"/>
      <c r="F4" s="768"/>
      <c r="G4" s="769"/>
      <c r="H4" s="621"/>
    </row>
    <row r="5" spans="1:11" ht="15.75" customHeight="1" thickBot="1">
      <c r="A5" s="759"/>
      <c r="B5" s="762"/>
      <c r="C5" s="765"/>
      <c r="D5" s="765"/>
      <c r="E5" s="765"/>
      <c r="F5" s="379" t="s">
        <v>160</v>
      </c>
      <c r="G5" s="380" t="s">
        <v>41</v>
      </c>
      <c r="H5" s="622" t="s">
        <v>155</v>
      </c>
    </row>
    <row r="6" spans="1:11" ht="79.5" customHeight="1">
      <c r="A6" s="381" t="s">
        <v>496</v>
      </c>
      <c r="B6" s="382" t="s">
        <v>40</v>
      </c>
      <c r="C6" s="383">
        <f>SUM(C8:C22)+7261</f>
        <v>91383</v>
      </c>
      <c r="D6" s="383">
        <f>SUM(D8:D22)+7261</f>
        <v>91431</v>
      </c>
      <c r="E6" s="383">
        <f>SUM(E8:E22)+7261</f>
        <v>94031</v>
      </c>
      <c r="F6" s="384">
        <f>E6-C6</f>
        <v>2648</v>
      </c>
      <c r="G6" s="385">
        <f>E6/C6*100</f>
        <v>102.8976943195124</v>
      </c>
      <c r="H6" s="623"/>
      <c r="I6" s="31"/>
      <c r="J6" s="31"/>
    </row>
    <row r="7" spans="1:11" ht="16.5">
      <c r="A7" s="386" t="s">
        <v>43</v>
      </c>
      <c r="B7" s="387"/>
      <c r="C7" s="388"/>
      <c r="D7" s="388"/>
      <c r="E7" s="388"/>
      <c r="F7" s="389"/>
      <c r="G7" s="390"/>
      <c r="H7" s="393"/>
    </row>
    <row r="8" spans="1:11" ht="16.5">
      <c r="A8" s="391" t="s">
        <v>213</v>
      </c>
      <c r="B8" s="387"/>
      <c r="C8" s="388">
        <v>5</v>
      </c>
      <c r="D8" s="388">
        <v>5</v>
      </c>
      <c r="E8" s="388">
        <v>4</v>
      </c>
      <c r="F8" s="389">
        <f t="shared" ref="F8:F22" si="0">E8-C8</f>
        <v>-1</v>
      </c>
      <c r="G8" s="390">
        <f t="shared" ref="G8:G22" si="1">E8/C8*100</f>
        <v>80</v>
      </c>
      <c r="H8" s="393"/>
    </row>
    <row r="9" spans="1:11" ht="16.5">
      <c r="A9" s="391" t="s">
        <v>214</v>
      </c>
      <c r="B9" s="392" t="s">
        <v>40</v>
      </c>
      <c r="C9" s="388">
        <v>9904</v>
      </c>
      <c r="D9" s="388">
        <v>9814</v>
      </c>
      <c r="E9" s="388">
        <v>10467</v>
      </c>
      <c r="F9" s="389">
        <f t="shared" si="0"/>
        <v>563</v>
      </c>
      <c r="G9" s="390">
        <f t="shared" si="1"/>
        <v>105.68457189014539</v>
      </c>
      <c r="H9" s="393"/>
      <c r="I9" s="9"/>
      <c r="J9" s="31"/>
      <c r="K9" s="9"/>
    </row>
    <row r="10" spans="1:11" ht="16.5">
      <c r="A10" s="394" t="s">
        <v>215</v>
      </c>
      <c r="B10" s="392" t="s">
        <v>40</v>
      </c>
      <c r="C10" s="388">
        <v>25066</v>
      </c>
      <c r="D10" s="388">
        <v>24935</v>
      </c>
      <c r="E10" s="388">
        <v>25786</v>
      </c>
      <c r="F10" s="389">
        <f t="shared" si="0"/>
        <v>720</v>
      </c>
      <c r="G10" s="390">
        <f t="shared" si="1"/>
        <v>102.87241681959627</v>
      </c>
      <c r="H10" s="393"/>
      <c r="I10" s="9"/>
      <c r="J10" s="31"/>
      <c r="K10" s="9"/>
    </row>
    <row r="11" spans="1:11" ht="16.5">
      <c r="A11" s="395" t="s">
        <v>216</v>
      </c>
      <c r="B11" s="392" t="s">
        <v>40</v>
      </c>
      <c r="C11" s="388">
        <v>3633</v>
      </c>
      <c r="D11" s="388">
        <v>3656</v>
      </c>
      <c r="E11" s="388">
        <v>3597</v>
      </c>
      <c r="F11" s="389">
        <f t="shared" si="0"/>
        <v>-36</v>
      </c>
      <c r="G11" s="390">
        <f t="shared" si="1"/>
        <v>99.009083402146985</v>
      </c>
      <c r="H11" s="393"/>
      <c r="I11" s="9"/>
      <c r="J11" s="31"/>
      <c r="K11" s="9"/>
    </row>
    <row r="12" spans="1:11" ht="16.5">
      <c r="A12" s="394" t="s">
        <v>217</v>
      </c>
      <c r="B12" s="392" t="s">
        <v>40</v>
      </c>
      <c r="C12" s="388">
        <v>5968</v>
      </c>
      <c r="D12" s="388">
        <v>5851</v>
      </c>
      <c r="E12" s="388">
        <v>6632</v>
      </c>
      <c r="F12" s="389">
        <f t="shared" si="0"/>
        <v>664</v>
      </c>
      <c r="G12" s="390">
        <f t="shared" si="1"/>
        <v>111.1260053619303</v>
      </c>
      <c r="H12" s="393"/>
      <c r="I12" s="9"/>
      <c r="J12" s="31"/>
      <c r="K12" s="9"/>
    </row>
    <row r="13" spans="1:11" ht="33">
      <c r="A13" s="394" t="s">
        <v>241</v>
      </c>
      <c r="B13" s="396" t="s">
        <v>40</v>
      </c>
      <c r="C13" s="388">
        <v>675</v>
      </c>
      <c r="D13" s="388">
        <v>771</v>
      </c>
      <c r="E13" s="388">
        <v>1018</v>
      </c>
      <c r="F13" s="389">
        <f t="shared" si="0"/>
        <v>343</v>
      </c>
      <c r="G13" s="390">
        <f t="shared" si="1"/>
        <v>150.81481481481484</v>
      </c>
      <c r="H13" s="393"/>
      <c r="I13" s="9"/>
      <c r="J13" s="31"/>
      <c r="K13" s="9"/>
    </row>
    <row r="14" spans="1:11" s="32" customFormat="1" ht="16.5">
      <c r="A14" s="394" t="s">
        <v>239</v>
      </c>
      <c r="B14" s="396" t="s">
        <v>40</v>
      </c>
      <c r="C14" s="388">
        <v>1257</v>
      </c>
      <c r="D14" s="388">
        <v>1253</v>
      </c>
      <c r="E14" s="388">
        <v>1295</v>
      </c>
      <c r="F14" s="389">
        <f t="shared" si="0"/>
        <v>38</v>
      </c>
      <c r="G14" s="390">
        <f t="shared" si="1"/>
        <v>103.02307080350039</v>
      </c>
      <c r="H14" s="397"/>
      <c r="I14" s="41"/>
      <c r="J14" s="42"/>
      <c r="K14" s="41"/>
    </row>
    <row r="15" spans="1:11" ht="16.5">
      <c r="A15" s="398" t="s">
        <v>218</v>
      </c>
      <c r="B15" s="392" t="s">
        <v>40</v>
      </c>
      <c r="C15" s="388">
        <v>10979</v>
      </c>
      <c r="D15" s="388">
        <v>10917</v>
      </c>
      <c r="E15" s="388">
        <v>11198</v>
      </c>
      <c r="F15" s="389">
        <f t="shared" si="0"/>
        <v>219</v>
      </c>
      <c r="G15" s="390">
        <f t="shared" si="1"/>
        <v>101.99471718735768</v>
      </c>
      <c r="H15" s="393"/>
      <c r="I15" s="9"/>
      <c r="J15" s="31"/>
      <c r="K15" s="9"/>
    </row>
    <row r="16" spans="1:11" ht="16.5">
      <c r="A16" s="398" t="s">
        <v>219</v>
      </c>
      <c r="B16" s="392" t="s">
        <v>40</v>
      </c>
      <c r="C16" s="388">
        <v>735</v>
      </c>
      <c r="D16" s="388">
        <v>740</v>
      </c>
      <c r="E16" s="388">
        <v>698</v>
      </c>
      <c r="F16" s="389">
        <f t="shared" si="0"/>
        <v>-37</v>
      </c>
      <c r="G16" s="390">
        <f t="shared" si="1"/>
        <v>94.965986394557817</v>
      </c>
      <c r="H16" s="393"/>
      <c r="I16" s="9"/>
      <c r="J16" s="31"/>
      <c r="K16" s="9"/>
    </row>
    <row r="17" spans="1:11" ht="16.5" customHeight="1">
      <c r="A17" s="394" t="s">
        <v>220</v>
      </c>
      <c r="B17" s="392" t="s">
        <v>40</v>
      </c>
      <c r="C17" s="388">
        <v>4787</v>
      </c>
      <c r="D17" s="388">
        <v>4943</v>
      </c>
      <c r="E17" s="388">
        <v>5274</v>
      </c>
      <c r="F17" s="389">
        <f t="shared" si="0"/>
        <v>487</v>
      </c>
      <c r="G17" s="390">
        <f t="shared" si="1"/>
        <v>110.17338625443911</v>
      </c>
      <c r="H17" s="393"/>
      <c r="I17" s="9"/>
      <c r="J17" s="31"/>
      <c r="K17" s="9"/>
    </row>
    <row r="18" spans="1:11" ht="33">
      <c r="A18" s="394" t="s">
        <v>240</v>
      </c>
      <c r="B18" s="392" t="s">
        <v>40</v>
      </c>
      <c r="C18" s="388">
        <v>5046</v>
      </c>
      <c r="D18" s="388">
        <v>5077</v>
      </c>
      <c r="E18" s="388">
        <v>4865</v>
      </c>
      <c r="F18" s="389">
        <f t="shared" si="0"/>
        <v>-181</v>
      </c>
      <c r="G18" s="390">
        <f t="shared" si="1"/>
        <v>96.413000396353539</v>
      </c>
      <c r="H18" s="393"/>
      <c r="I18" s="9"/>
      <c r="J18" s="31"/>
      <c r="K18" s="9"/>
    </row>
    <row r="19" spans="1:11" ht="16.5">
      <c r="A19" s="394" t="s">
        <v>221</v>
      </c>
      <c r="B19" s="392" t="s">
        <v>40</v>
      </c>
      <c r="C19" s="388">
        <v>7269</v>
      </c>
      <c r="D19" s="388">
        <v>7361</v>
      </c>
      <c r="E19" s="388">
        <v>7252</v>
      </c>
      <c r="F19" s="389">
        <f t="shared" si="0"/>
        <v>-17</v>
      </c>
      <c r="G19" s="390">
        <f t="shared" si="1"/>
        <v>99.766130141697616</v>
      </c>
      <c r="H19" s="393"/>
      <c r="I19" s="9"/>
      <c r="J19" s="31"/>
      <c r="K19" s="9"/>
    </row>
    <row r="20" spans="1:11" ht="16.5">
      <c r="A20" s="394" t="s">
        <v>222</v>
      </c>
      <c r="B20" s="392" t="s">
        <v>40</v>
      </c>
      <c r="C20" s="388">
        <v>6338</v>
      </c>
      <c r="D20" s="388">
        <v>6368</v>
      </c>
      <c r="E20" s="388">
        <v>6188</v>
      </c>
      <c r="F20" s="389">
        <f t="shared" si="0"/>
        <v>-150</v>
      </c>
      <c r="G20" s="390">
        <f t="shared" si="1"/>
        <v>97.633322814768064</v>
      </c>
      <c r="H20" s="393"/>
      <c r="I20" s="9"/>
      <c r="J20" s="31"/>
      <c r="K20" s="9"/>
    </row>
    <row r="21" spans="1:11" ht="33">
      <c r="A21" s="394" t="s">
        <v>223</v>
      </c>
      <c r="B21" s="392" t="s">
        <v>40</v>
      </c>
      <c r="C21" s="388">
        <v>2443</v>
      </c>
      <c r="D21" s="388">
        <v>2462</v>
      </c>
      <c r="E21" s="388">
        <v>2479</v>
      </c>
      <c r="F21" s="389">
        <f t="shared" si="0"/>
        <v>36</v>
      </c>
      <c r="G21" s="390">
        <f t="shared" si="1"/>
        <v>101.47359803520261</v>
      </c>
      <c r="H21" s="393"/>
      <c r="I21" s="9"/>
      <c r="J21" s="31"/>
      <c r="K21" s="9"/>
    </row>
    <row r="22" spans="1:11" s="12" customFormat="1" ht="16.5">
      <c r="A22" s="398" t="s">
        <v>224</v>
      </c>
      <c r="B22" s="392" t="s">
        <v>40</v>
      </c>
      <c r="C22" s="388">
        <v>17</v>
      </c>
      <c r="D22" s="388">
        <v>17</v>
      </c>
      <c r="E22" s="388">
        <v>17</v>
      </c>
      <c r="F22" s="389">
        <f t="shared" si="0"/>
        <v>0</v>
      </c>
      <c r="G22" s="390">
        <f t="shared" si="1"/>
        <v>100</v>
      </c>
      <c r="H22" s="399"/>
      <c r="I22" s="9"/>
      <c r="J22" s="31"/>
      <c r="K22" s="9"/>
    </row>
    <row r="23" spans="1:11" s="12" customFormat="1" ht="42.75" thickBot="1">
      <c r="A23" s="400" t="s">
        <v>225</v>
      </c>
      <c r="B23" s="401" t="s">
        <v>40</v>
      </c>
      <c r="C23" s="402" t="s">
        <v>598</v>
      </c>
      <c r="D23" s="402" t="s">
        <v>598</v>
      </c>
      <c r="E23" s="402" t="s">
        <v>598</v>
      </c>
      <c r="F23" s="403">
        <v>0</v>
      </c>
      <c r="G23" s="404">
        <v>100</v>
      </c>
      <c r="H23" s="399"/>
      <c r="I23" s="9"/>
      <c r="J23" s="31"/>
      <c r="K23" s="9"/>
    </row>
    <row r="24" spans="1:11" s="12" customFormat="1" ht="17.25" thickBot="1">
      <c r="A24" s="770"/>
      <c r="B24" s="770"/>
      <c r="C24" s="770"/>
      <c r="D24" s="770"/>
      <c r="E24" s="770"/>
      <c r="F24" s="770"/>
      <c r="G24" s="248"/>
      <c r="H24" s="399"/>
      <c r="I24" s="9"/>
      <c r="J24" s="31"/>
      <c r="K24" s="9"/>
    </row>
    <row r="25" spans="1:11" s="12" customFormat="1" ht="33.75" customHeight="1" thickBot="1">
      <c r="A25" s="742" t="s">
        <v>88</v>
      </c>
      <c r="B25" s="771"/>
      <c r="C25" s="773" t="s">
        <v>610</v>
      </c>
      <c r="D25" s="773" t="s">
        <v>497</v>
      </c>
      <c r="E25" s="773" t="s">
        <v>611</v>
      </c>
      <c r="F25" s="775" t="s">
        <v>612</v>
      </c>
      <c r="G25" s="776"/>
      <c r="H25" s="71"/>
      <c r="I25" s="9"/>
      <c r="J25" s="69"/>
      <c r="K25" s="9"/>
    </row>
    <row r="26" spans="1:11" s="12" customFormat="1" ht="17.25" thickBot="1">
      <c r="A26" s="743"/>
      <c r="B26" s="772"/>
      <c r="C26" s="774"/>
      <c r="D26" s="774"/>
      <c r="E26" s="774"/>
      <c r="F26" s="379" t="s">
        <v>160</v>
      </c>
      <c r="G26" s="405" t="s">
        <v>41</v>
      </c>
      <c r="H26" s="71"/>
      <c r="I26" s="9"/>
      <c r="J26" s="69"/>
      <c r="K26" s="9"/>
    </row>
    <row r="27" spans="1:11" ht="33">
      <c r="A27" s="406" t="s">
        <v>248</v>
      </c>
      <c r="B27" s="407" t="s">
        <v>40</v>
      </c>
      <c r="C27" s="249">
        <v>38974</v>
      </c>
      <c r="D27" s="226">
        <v>39008</v>
      </c>
      <c r="E27" s="226">
        <f>E28+E29</f>
        <v>39099</v>
      </c>
      <c r="F27" s="408">
        <f>E27-C27</f>
        <v>125</v>
      </c>
      <c r="G27" s="409">
        <f>E27/C27*100</f>
        <v>100.32072663827168</v>
      </c>
      <c r="H27" s="72"/>
      <c r="J27" s="4"/>
    </row>
    <row r="28" spans="1:11" ht="16.5">
      <c r="A28" s="410" t="s">
        <v>264</v>
      </c>
      <c r="B28" s="392" t="s">
        <v>40</v>
      </c>
      <c r="C28" s="411">
        <v>21565</v>
      </c>
      <c r="D28" s="412">
        <v>21627</v>
      </c>
      <c r="E28" s="412">
        <v>21885</v>
      </c>
      <c r="F28" s="408">
        <f t="shared" ref="F28:F37" si="2">E28-C28</f>
        <v>320</v>
      </c>
      <c r="G28" s="409">
        <f t="shared" ref="G28:G37" si="3">E28/C28*100</f>
        <v>101.48388592626942</v>
      </c>
      <c r="H28" s="72"/>
      <c r="J28" s="4"/>
    </row>
    <row r="29" spans="1:11" ht="16.5">
      <c r="A29" s="410" t="s">
        <v>265</v>
      </c>
      <c r="B29" s="392" t="s">
        <v>40</v>
      </c>
      <c r="C29" s="411">
        <v>17409</v>
      </c>
      <c r="D29" s="412">
        <v>17381</v>
      </c>
      <c r="E29" s="412">
        <v>17214</v>
      </c>
      <c r="F29" s="408">
        <f>E29-C29</f>
        <v>-195</v>
      </c>
      <c r="G29" s="409">
        <f>E29/C29*100</f>
        <v>98.879889712217818</v>
      </c>
      <c r="H29" s="72"/>
      <c r="J29" s="4"/>
    </row>
    <row r="30" spans="1:11" ht="16.5">
      <c r="A30" s="413" t="s">
        <v>235</v>
      </c>
      <c r="B30" s="392"/>
      <c r="C30" s="411"/>
      <c r="D30" s="412"/>
      <c r="E30" s="412"/>
      <c r="F30" s="408"/>
      <c r="G30" s="409"/>
      <c r="H30" s="72"/>
      <c r="J30" s="4"/>
    </row>
    <row r="31" spans="1:11" ht="16.5">
      <c r="A31" s="413" t="s">
        <v>237</v>
      </c>
      <c r="B31" s="392" t="s">
        <v>40</v>
      </c>
      <c r="C31" s="411">
        <v>34349</v>
      </c>
      <c r="D31" s="412">
        <v>34297</v>
      </c>
      <c r="E31" s="412">
        <f>E32+E33</f>
        <v>34523</v>
      </c>
      <c r="F31" s="408">
        <f t="shared" si="2"/>
        <v>174</v>
      </c>
      <c r="G31" s="409">
        <f t="shared" si="3"/>
        <v>100.50656496550118</v>
      </c>
      <c r="H31" s="72"/>
      <c r="J31" s="4"/>
    </row>
    <row r="32" spans="1:11" ht="16.5">
      <c r="A32" s="410" t="s">
        <v>264</v>
      </c>
      <c r="B32" s="392" t="s">
        <v>40</v>
      </c>
      <c r="C32" s="411">
        <v>21279</v>
      </c>
      <c r="D32" s="412">
        <v>21334</v>
      </c>
      <c r="E32" s="412">
        <v>21582</v>
      </c>
      <c r="F32" s="408">
        <f t="shared" si="2"/>
        <v>303</v>
      </c>
      <c r="G32" s="409">
        <f t="shared" si="3"/>
        <v>101.42393909488227</v>
      </c>
      <c r="H32" s="72"/>
      <c r="J32" s="4"/>
    </row>
    <row r="33" spans="1:10" ht="16.5">
      <c r="A33" s="410" t="s">
        <v>265</v>
      </c>
      <c r="B33" s="392" t="s">
        <v>40</v>
      </c>
      <c r="C33" s="411">
        <v>13070</v>
      </c>
      <c r="D33" s="412">
        <v>12963</v>
      </c>
      <c r="E33" s="412">
        <v>12941</v>
      </c>
      <c r="F33" s="408">
        <f>E33-C33</f>
        <v>-129</v>
      </c>
      <c r="G33" s="409">
        <f t="shared" si="3"/>
        <v>99.013006885998465</v>
      </c>
      <c r="H33" s="72"/>
      <c r="J33" s="4"/>
    </row>
    <row r="34" spans="1:10" ht="16.5">
      <c r="A34" s="414" t="s">
        <v>236</v>
      </c>
      <c r="B34" s="392" t="s">
        <v>40</v>
      </c>
      <c r="C34" s="411">
        <v>1746</v>
      </c>
      <c r="D34" s="412">
        <v>1766</v>
      </c>
      <c r="E34" s="412">
        <f>E35+E36</f>
        <v>1807</v>
      </c>
      <c r="F34" s="408">
        <f t="shared" si="2"/>
        <v>61</v>
      </c>
      <c r="G34" s="409">
        <f t="shared" si="3"/>
        <v>103.49369988545247</v>
      </c>
      <c r="H34" s="72"/>
      <c r="J34" s="4"/>
    </row>
    <row r="35" spans="1:10" ht="16.5">
      <c r="A35" s="410" t="s">
        <v>264</v>
      </c>
      <c r="B35" s="392" t="s">
        <v>40</v>
      </c>
      <c r="C35" s="411">
        <v>281</v>
      </c>
      <c r="D35" s="412">
        <v>287</v>
      </c>
      <c r="E35" s="412">
        <v>297</v>
      </c>
      <c r="F35" s="408">
        <f t="shared" si="2"/>
        <v>16</v>
      </c>
      <c r="G35" s="409">
        <f t="shared" si="3"/>
        <v>105.69395017793595</v>
      </c>
      <c r="H35" s="72"/>
      <c r="J35" s="4"/>
    </row>
    <row r="36" spans="1:10" ht="16.5">
      <c r="A36" s="410" t="s">
        <v>265</v>
      </c>
      <c r="B36" s="392" t="s">
        <v>40</v>
      </c>
      <c r="C36" s="411">
        <v>1465</v>
      </c>
      <c r="D36" s="412">
        <v>1479</v>
      </c>
      <c r="E36" s="412">
        <v>1510</v>
      </c>
      <c r="F36" s="408">
        <f t="shared" si="2"/>
        <v>45</v>
      </c>
      <c r="G36" s="409">
        <f t="shared" si="3"/>
        <v>103.0716723549488</v>
      </c>
      <c r="H36" s="72"/>
      <c r="J36" s="4"/>
    </row>
    <row r="37" spans="1:10" ht="33.75" customHeight="1" thickBot="1">
      <c r="A37" s="415" t="s">
        <v>238</v>
      </c>
      <c r="B37" s="401" t="s">
        <v>40</v>
      </c>
      <c r="C37" s="618">
        <v>2879</v>
      </c>
      <c r="D37" s="618">
        <f>D27-D31-D34</f>
        <v>2945</v>
      </c>
      <c r="E37" s="618">
        <f>E27-E31-E34</f>
        <v>2769</v>
      </c>
      <c r="F37" s="606">
        <f t="shared" si="2"/>
        <v>-110</v>
      </c>
      <c r="G37" s="416">
        <f t="shared" si="3"/>
        <v>96.179228898923242</v>
      </c>
      <c r="H37" s="624"/>
      <c r="J37" s="4"/>
    </row>
    <row r="39" spans="1:10" ht="23.25" customHeight="1">
      <c r="A39" s="779" t="s">
        <v>268</v>
      </c>
      <c r="B39" s="779"/>
      <c r="C39" s="779"/>
      <c r="D39" s="779"/>
      <c r="E39" s="779"/>
      <c r="F39" s="779"/>
      <c r="G39" s="779"/>
      <c r="H39" s="779"/>
    </row>
    <row r="40" spans="1:10" ht="19.5" thickBot="1">
      <c r="A40" s="607"/>
      <c r="B40" s="607"/>
      <c r="C40" s="607"/>
      <c r="D40" s="607"/>
      <c r="E40" s="607"/>
      <c r="F40" s="607"/>
      <c r="G40" s="607"/>
      <c r="H40" s="607"/>
    </row>
    <row r="41" spans="1:10" ht="27.75" customHeight="1" thickBot="1">
      <c r="A41" s="780" t="s">
        <v>88</v>
      </c>
      <c r="B41" s="780" t="s">
        <v>147</v>
      </c>
      <c r="C41" s="782" t="s">
        <v>607</v>
      </c>
      <c r="D41" s="782" t="s">
        <v>486</v>
      </c>
      <c r="E41" s="782" t="s">
        <v>608</v>
      </c>
      <c r="F41" s="784" t="s">
        <v>613</v>
      </c>
      <c r="G41" s="785"/>
      <c r="H41" s="135"/>
      <c r="J41" s="265"/>
    </row>
    <row r="42" spans="1:10" ht="17.25" thickBot="1">
      <c r="A42" s="781"/>
      <c r="B42" s="781"/>
      <c r="C42" s="783"/>
      <c r="D42" s="783"/>
      <c r="E42" s="783"/>
      <c r="F42" s="379" t="s">
        <v>160</v>
      </c>
      <c r="G42" s="405" t="s">
        <v>41</v>
      </c>
      <c r="H42" s="136"/>
      <c r="J42" s="265"/>
    </row>
    <row r="43" spans="1:10" s="32" customFormat="1" ht="33">
      <c r="A43" s="552" t="s">
        <v>158</v>
      </c>
      <c r="B43" s="553" t="s">
        <v>40</v>
      </c>
      <c r="C43" s="417">
        <f>C44+C46+C47+C48+C49+C53</f>
        <v>14860</v>
      </c>
      <c r="D43" s="417">
        <v>14821</v>
      </c>
      <c r="E43" s="417">
        <f>E44+E46+E47+E48+E49+E53</f>
        <v>14724</v>
      </c>
      <c r="F43" s="417">
        <f>E43-C43</f>
        <v>-136</v>
      </c>
      <c r="G43" s="554">
        <f>E43/C43*100</f>
        <v>99.084791386271874</v>
      </c>
      <c r="H43" s="73"/>
      <c r="I43" s="308"/>
      <c r="J43" s="308"/>
    </row>
    <row r="44" spans="1:10" s="32" customFormat="1" ht="33">
      <c r="A44" s="418" t="s">
        <v>511</v>
      </c>
      <c r="B44" s="407" t="s">
        <v>40</v>
      </c>
      <c r="C44" s="408">
        <v>1058</v>
      </c>
      <c r="D44" s="408">
        <v>1064</v>
      </c>
      <c r="E44" s="408">
        <v>1056</v>
      </c>
      <c r="F44" s="408">
        <f>E44-C44</f>
        <v>-2</v>
      </c>
      <c r="G44" s="409">
        <f>E44/C44*100</f>
        <v>99.810964083175804</v>
      </c>
      <c r="H44" s="73"/>
      <c r="I44" s="308"/>
      <c r="J44" s="308"/>
    </row>
    <row r="45" spans="1:10" s="8" customFormat="1" ht="16.5">
      <c r="A45" s="418" t="s">
        <v>512</v>
      </c>
      <c r="B45" s="419"/>
      <c r="C45" s="420"/>
      <c r="D45" s="421"/>
      <c r="E45" s="421"/>
      <c r="F45" s="422"/>
      <c r="G45" s="423"/>
      <c r="H45" s="74"/>
      <c r="I45" s="33"/>
      <c r="J45" s="33"/>
    </row>
    <row r="46" spans="1:10" ht="16.5">
      <c r="A46" s="555" t="s">
        <v>513</v>
      </c>
      <c r="B46" s="556" t="s">
        <v>40</v>
      </c>
      <c r="C46" s="424">
        <v>434</v>
      </c>
      <c r="D46" s="424">
        <v>416</v>
      </c>
      <c r="E46" s="424">
        <v>408</v>
      </c>
      <c r="F46" s="424">
        <f t="shared" ref="F46:F56" si="4">E46-C46</f>
        <v>-26</v>
      </c>
      <c r="G46" s="299">
        <f t="shared" ref="G46:G56" si="5">E46/C46*100</f>
        <v>94.009216589861751</v>
      </c>
      <c r="H46" s="75"/>
      <c r="I46" s="34"/>
      <c r="J46" s="34"/>
    </row>
    <row r="47" spans="1:10" ht="16.5">
      <c r="A47" s="557" t="s">
        <v>514</v>
      </c>
      <c r="B47" s="556" t="s">
        <v>40</v>
      </c>
      <c r="C47" s="424">
        <v>405</v>
      </c>
      <c r="D47" s="424">
        <v>409</v>
      </c>
      <c r="E47" s="424">
        <v>394</v>
      </c>
      <c r="F47" s="424">
        <f t="shared" si="4"/>
        <v>-11</v>
      </c>
      <c r="G47" s="299">
        <f t="shared" si="5"/>
        <v>97.283950617283949</v>
      </c>
      <c r="H47" s="75"/>
      <c r="I47" s="34"/>
      <c r="J47" s="34"/>
    </row>
    <row r="48" spans="1:10" ht="16.5">
      <c r="A48" s="558" t="s">
        <v>515</v>
      </c>
      <c r="B48" s="559" t="s">
        <v>40</v>
      </c>
      <c r="C48" s="425">
        <v>6449</v>
      </c>
      <c r="D48" s="425">
        <v>6442</v>
      </c>
      <c r="E48" s="425">
        <v>6490</v>
      </c>
      <c r="F48" s="424">
        <f t="shared" si="4"/>
        <v>41</v>
      </c>
      <c r="G48" s="299">
        <f t="shared" si="5"/>
        <v>100.63575748178013</v>
      </c>
      <c r="H48" s="75"/>
      <c r="I48" s="34"/>
      <c r="J48" s="34"/>
    </row>
    <row r="49" spans="1:10" ht="16.5">
      <c r="A49" s="558" t="s">
        <v>523</v>
      </c>
      <c r="B49" s="559" t="s">
        <v>40</v>
      </c>
      <c r="C49" s="425">
        <f t="shared" ref="C49:D49" si="6">C50+C51+C52</f>
        <v>5190</v>
      </c>
      <c r="D49" s="425">
        <f t="shared" si="6"/>
        <v>5187</v>
      </c>
      <c r="E49" s="425">
        <f>E50+E51+E52</f>
        <v>5072</v>
      </c>
      <c r="F49" s="424">
        <f t="shared" si="4"/>
        <v>-118</v>
      </c>
      <c r="G49" s="299">
        <f t="shared" si="5"/>
        <v>97.726396917148364</v>
      </c>
      <c r="H49" s="75"/>
      <c r="I49" s="34"/>
      <c r="J49" s="34"/>
    </row>
    <row r="50" spans="1:10" ht="16.5">
      <c r="A50" s="560" t="s">
        <v>524</v>
      </c>
      <c r="B50" s="561" t="s">
        <v>40</v>
      </c>
      <c r="C50" s="426">
        <v>269</v>
      </c>
      <c r="D50" s="426">
        <v>271</v>
      </c>
      <c r="E50" s="426">
        <v>264</v>
      </c>
      <c r="F50" s="426">
        <f t="shared" si="4"/>
        <v>-5</v>
      </c>
      <c r="G50" s="562">
        <f t="shared" si="5"/>
        <v>98.141263940520446</v>
      </c>
      <c r="H50" s="75"/>
      <c r="I50" s="34"/>
      <c r="J50" s="34"/>
    </row>
    <row r="51" spans="1:10" ht="31.5">
      <c r="A51" s="560" t="s">
        <v>525</v>
      </c>
      <c r="B51" s="561" t="s">
        <v>40</v>
      </c>
      <c r="C51" s="426">
        <v>4675</v>
      </c>
      <c r="D51" s="426">
        <v>4667</v>
      </c>
      <c r="E51" s="426">
        <v>4554</v>
      </c>
      <c r="F51" s="426">
        <f t="shared" si="4"/>
        <v>-121</v>
      </c>
      <c r="G51" s="562">
        <f t="shared" si="5"/>
        <v>97.411764705882348</v>
      </c>
      <c r="H51" s="75"/>
      <c r="I51" s="35"/>
      <c r="J51" s="34"/>
    </row>
    <row r="52" spans="1:10" ht="15.75">
      <c r="A52" s="560" t="s">
        <v>508</v>
      </c>
      <c r="B52" s="561" t="s">
        <v>40</v>
      </c>
      <c r="C52" s="426">
        <v>246</v>
      </c>
      <c r="D52" s="426">
        <v>249</v>
      </c>
      <c r="E52" s="426">
        <v>254</v>
      </c>
      <c r="F52" s="426">
        <f t="shared" si="4"/>
        <v>8</v>
      </c>
      <c r="G52" s="562">
        <f t="shared" si="5"/>
        <v>103.2520325203252</v>
      </c>
      <c r="H52" s="75"/>
      <c r="I52" s="35"/>
      <c r="J52" s="34"/>
    </row>
    <row r="53" spans="1:10" ht="16.5">
      <c r="A53" s="418" t="s">
        <v>509</v>
      </c>
      <c r="B53" s="408" t="s">
        <v>40</v>
      </c>
      <c r="C53" s="408">
        <v>1324</v>
      </c>
      <c r="D53" s="408">
        <v>1304</v>
      </c>
      <c r="E53" s="408">
        <v>1304</v>
      </c>
      <c r="F53" s="408">
        <f t="shared" si="4"/>
        <v>-20</v>
      </c>
      <c r="G53" s="260">
        <f t="shared" si="5"/>
        <v>98.489425981873111</v>
      </c>
      <c r="H53" s="75"/>
      <c r="I53" s="35"/>
      <c r="J53" s="34"/>
    </row>
    <row r="54" spans="1:10" ht="36">
      <c r="A54" s="563" t="s">
        <v>318</v>
      </c>
      <c r="B54" s="564" t="s">
        <v>40</v>
      </c>
      <c r="C54" s="427">
        <v>2015</v>
      </c>
      <c r="D54" s="427">
        <v>2142</v>
      </c>
      <c r="E54" s="427">
        <v>1398</v>
      </c>
      <c r="F54" s="565">
        <f t="shared" si="4"/>
        <v>-617</v>
      </c>
      <c r="G54" s="566">
        <f t="shared" si="5"/>
        <v>69.379652605459057</v>
      </c>
      <c r="H54" s="76"/>
      <c r="I54" s="35"/>
      <c r="J54" s="35"/>
    </row>
    <row r="55" spans="1:10" ht="36">
      <c r="A55" s="563" t="s">
        <v>319</v>
      </c>
      <c r="B55" s="564" t="s">
        <v>40</v>
      </c>
      <c r="C55" s="427">
        <v>3473</v>
      </c>
      <c r="D55" s="427">
        <v>3854</v>
      </c>
      <c r="E55" s="427">
        <v>2938</v>
      </c>
      <c r="F55" s="565">
        <f t="shared" si="4"/>
        <v>-535</v>
      </c>
      <c r="G55" s="566">
        <f t="shared" si="5"/>
        <v>84.595450619061324</v>
      </c>
      <c r="H55" s="76"/>
      <c r="J55" s="35"/>
    </row>
    <row r="56" spans="1:10" ht="18" thickBot="1">
      <c r="A56" s="567" t="s">
        <v>526</v>
      </c>
      <c r="B56" s="568" t="s">
        <v>40</v>
      </c>
      <c r="C56" s="428">
        <f>C55+C54+C43</f>
        <v>20348</v>
      </c>
      <c r="D56" s="428">
        <f>D55+D54+D43</f>
        <v>20817</v>
      </c>
      <c r="E56" s="428">
        <f>E55+E54+E43</f>
        <v>19060</v>
      </c>
      <c r="F56" s="569">
        <f t="shared" si="4"/>
        <v>-1288</v>
      </c>
      <c r="G56" s="570">
        <f t="shared" si="5"/>
        <v>93.670139571456659</v>
      </c>
      <c r="H56" s="76"/>
      <c r="J56" s="35"/>
    </row>
    <row r="57" spans="1:10">
      <c r="H57" s="63"/>
    </row>
    <row r="58" spans="1:10" ht="34.5" customHeight="1">
      <c r="A58" s="777" t="s">
        <v>328</v>
      </c>
      <c r="B58" s="778"/>
      <c r="C58" s="778"/>
      <c r="D58" s="778"/>
      <c r="E58" s="778"/>
      <c r="F58" s="778"/>
      <c r="G58" s="778"/>
      <c r="H58" s="298"/>
      <c r="I58" s="36"/>
    </row>
    <row r="59" spans="1:10" ht="48.75" customHeight="1">
      <c r="A59" s="777" t="s">
        <v>333</v>
      </c>
      <c r="B59" s="778"/>
      <c r="C59" s="778"/>
      <c r="D59" s="778"/>
      <c r="E59" s="778"/>
      <c r="F59" s="778"/>
      <c r="G59" s="778"/>
      <c r="H59" s="63"/>
    </row>
    <row r="69" spans="1:8">
      <c r="A69" s="12"/>
      <c r="B69" s="12"/>
      <c r="C69" s="12"/>
      <c r="D69" s="12"/>
      <c r="E69" s="12"/>
      <c r="F69" s="12"/>
      <c r="G69" s="12"/>
      <c r="H69" s="12"/>
    </row>
  </sheetData>
  <mergeCells count="24">
    <mergeCell ref="A58:G58"/>
    <mergeCell ref="A59:G59"/>
    <mergeCell ref="A39:H39"/>
    <mergeCell ref="A41:A42"/>
    <mergeCell ref="B41:B42"/>
    <mergeCell ref="C41:C42"/>
    <mergeCell ref="D41:D42"/>
    <mergeCell ref="E41:E42"/>
    <mergeCell ref="F41:G41"/>
    <mergeCell ref="A24:F24"/>
    <mergeCell ref="A25:A26"/>
    <mergeCell ref="B25:B26"/>
    <mergeCell ref="C25:C26"/>
    <mergeCell ref="D25:D26"/>
    <mergeCell ref="E25:E26"/>
    <mergeCell ref="F25:G25"/>
    <mergeCell ref="A1:H1"/>
    <mergeCell ref="C2:G2"/>
    <mergeCell ref="A3:A5"/>
    <mergeCell ref="B3:B5"/>
    <mergeCell ref="C3:C5"/>
    <mergeCell ref="D3:D5"/>
    <mergeCell ref="E3:E5"/>
    <mergeCell ref="F3:G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2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topLeftCell="A9" workbookViewId="0">
      <selection activeCell="N5" sqref="N5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86" t="s">
        <v>53</v>
      </c>
      <c r="B1" s="786"/>
      <c r="C1" s="786"/>
      <c r="D1" s="786"/>
      <c r="E1" s="786"/>
      <c r="F1" s="786"/>
      <c r="G1" s="786"/>
      <c r="H1" s="786"/>
    </row>
    <row r="2" spans="1:13" ht="19.5" thickBot="1">
      <c r="A2" s="217"/>
      <c r="B2" s="217"/>
      <c r="C2" s="217"/>
      <c r="D2" s="217"/>
      <c r="E2" s="217"/>
      <c r="F2" s="217"/>
      <c r="H2" s="11"/>
    </row>
    <row r="3" spans="1:13" ht="51.75" thickBot="1">
      <c r="A3" s="736" t="s">
        <v>88</v>
      </c>
      <c r="B3" s="738" t="s">
        <v>51</v>
      </c>
      <c r="C3" s="788" t="s">
        <v>84</v>
      </c>
      <c r="D3" s="789"/>
      <c r="E3" s="789"/>
      <c r="F3" s="790"/>
      <c r="G3" s="218" t="s">
        <v>208</v>
      </c>
      <c r="H3" s="219" t="s">
        <v>80</v>
      </c>
      <c r="M3" s="37"/>
    </row>
    <row r="4" spans="1:13" ht="54.75" customHeight="1" thickBot="1">
      <c r="A4" s="737"/>
      <c r="B4" s="787"/>
      <c r="C4" s="220" t="s">
        <v>614</v>
      </c>
      <c r="D4" s="220" t="s">
        <v>494</v>
      </c>
      <c r="E4" s="220" t="s">
        <v>615</v>
      </c>
      <c r="F4" s="221" t="s">
        <v>616</v>
      </c>
      <c r="G4" s="222" t="s">
        <v>615</v>
      </c>
      <c r="H4" s="220" t="s">
        <v>615</v>
      </c>
      <c r="M4" s="38"/>
    </row>
    <row r="5" spans="1:13" ht="36.75" customHeight="1">
      <c r="A5" s="224" t="s">
        <v>244</v>
      </c>
      <c r="B5" s="225" t="s">
        <v>40</v>
      </c>
      <c r="C5" s="226">
        <v>1946</v>
      </c>
      <c r="D5" s="226">
        <v>1850</v>
      </c>
      <c r="E5" s="226">
        <v>1217</v>
      </c>
      <c r="F5" s="306">
        <f>E5-C5</f>
        <v>-729</v>
      </c>
      <c r="G5" s="306">
        <v>383</v>
      </c>
      <c r="H5" s="306">
        <v>26100</v>
      </c>
      <c r="M5" s="38"/>
    </row>
    <row r="6" spans="1:13" ht="20.25" customHeight="1" thickBot="1">
      <c r="A6" s="227" t="s">
        <v>44</v>
      </c>
      <c r="B6" s="228" t="s">
        <v>40</v>
      </c>
      <c r="C6" s="229">
        <v>1584</v>
      </c>
      <c r="D6" s="236">
        <v>1676</v>
      </c>
      <c r="E6" s="237">
        <v>914</v>
      </c>
      <c r="F6" s="238">
        <f>E6-C6</f>
        <v>-670</v>
      </c>
      <c r="G6" s="238">
        <v>324</v>
      </c>
      <c r="H6" s="307">
        <v>23200</v>
      </c>
      <c r="M6" s="38"/>
    </row>
    <row r="7" spans="1:13" ht="35.25" customHeight="1" thickBot="1">
      <c r="A7" s="230" t="s">
        <v>52</v>
      </c>
      <c r="B7" s="231" t="s">
        <v>41</v>
      </c>
      <c r="C7" s="232">
        <v>1.1000000000000001</v>
      </c>
      <c r="D7" s="232">
        <v>1.2</v>
      </c>
      <c r="E7" s="232">
        <v>0.7</v>
      </c>
      <c r="F7" s="86">
        <f>E7-C7</f>
        <v>-0.40000000000000013</v>
      </c>
      <c r="G7" s="266">
        <v>1.8</v>
      </c>
      <c r="H7" s="240">
        <v>1.8</v>
      </c>
      <c r="M7" s="38"/>
    </row>
    <row r="8" spans="1:13" ht="54.75" customHeight="1" thickBot="1">
      <c r="A8" s="233" t="s">
        <v>69</v>
      </c>
      <c r="B8" s="231" t="s">
        <v>45</v>
      </c>
      <c r="C8" s="234">
        <v>2190</v>
      </c>
      <c r="D8" s="234">
        <v>1261</v>
      </c>
      <c r="E8" s="234">
        <v>3076</v>
      </c>
      <c r="F8" s="238">
        <f>E8-C8</f>
        <v>886</v>
      </c>
      <c r="G8" s="211">
        <v>490</v>
      </c>
      <c r="H8" s="239">
        <v>35400</v>
      </c>
      <c r="M8" s="38"/>
    </row>
    <row r="9" spans="1:13" ht="43.5" customHeight="1" thickBot="1">
      <c r="A9" s="235" t="s">
        <v>65</v>
      </c>
      <c r="B9" s="231" t="s">
        <v>40</v>
      </c>
      <c r="C9" s="232">
        <v>0.9</v>
      </c>
      <c r="D9" s="232">
        <v>1.5</v>
      </c>
      <c r="E9" s="232">
        <v>0.4</v>
      </c>
      <c r="F9" s="86">
        <f>E9-C9</f>
        <v>-0.5</v>
      </c>
      <c r="G9" s="266">
        <v>1.1000000000000001</v>
      </c>
      <c r="H9" s="610">
        <v>0.7</v>
      </c>
    </row>
    <row r="10" spans="1:13" ht="33" hidden="1">
      <c r="A10" s="49" t="s">
        <v>250</v>
      </c>
      <c r="B10" s="50"/>
      <c r="C10" s="51"/>
      <c r="D10" s="51"/>
      <c r="E10" s="52"/>
      <c r="F10" s="168"/>
      <c r="G10" s="165"/>
      <c r="H10" s="53"/>
    </row>
    <row r="11" spans="1:13" ht="21" hidden="1" customHeight="1">
      <c r="A11" s="54" t="s">
        <v>251</v>
      </c>
      <c r="B11" s="55" t="s">
        <v>41</v>
      </c>
      <c r="C11" s="56">
        <v>21.5</v>
      </c>
      <c r="D11" s="56">
        <v>23.8</v>
      </c>
      <c r="E11" s="47">
        <v>29.4</v>
      </c>
      <c r="F11" s="56">
        <f>E11-C11</f>
        <v>7.8999999999999986</v>
      </c>
      <c r="G11" s="169"/>
      <c r="H11" s="57"/>
    </row>
    <row r="12" spans="1:13" ht="21" hidden="1" customHeight="1">
      <c r="A12" s="54" t="s">
        <v>252</v>
      </c>
      <c r="B12" s="55" t="s">
        <v>41</v>
      </c>
      <c r="C12" s="56">
        <v>69.2</v>
      </c>
      <c r="D12" s="56">
        <v>68.8</v>
      </c>
      <c r="E12" s="47">
        <v>64.7</v>
      </c>
      <c r="F12" s="56">
        <f>E12-C12</f>
        <v>-4.5</v>
      </c>
      <c r="G12" s="169"/>
      <c r="H12" s="57"/>
    </row>
    <row r="13" spans="1:13" ht="21" hidden="1" customHeight="1" thickBot="1">
      <c r="A13" s="58" t="s">
        <v>253</v>
      </c>
      <c r="B13" s="59" t="s">
        <v>41</v>
      </c>
      <c r="C13" s="48">
        <v>9.3000000000000007</v>
      </c>
      <c r="D13" s="48">
        <v>7.4</v>
      </c>
      <c r="E13" s="60">
        <v>5.9</v>
      </c>
      <c r="F13" s="48">
        <f>E13-C13</f>
        <v>-3.4000000000000004</v>
      </c>
      <c r="G13" s="170"/>
      <c r="H13" s="61"/>
    </row>
    <row r="14" spans="1:13" s="4" customFormat="1" ht="40.5" customHeight="1">
      <c r="A14" s="223"/>
      <c r="B14" s="40"/>
      <c r="C14" s="40"/>
      <c r="D14" s="40"/>
      <c r="E14" s="40"/>
      <c r="F14" s="40"/>
      <c r="G14" s="40"/>
      <c r="H14" s="40"/>
      <c r="I14" s="40"/>
    </row>
    <row r="15" spans="1:13" s="4" customFormat="1" ht="19.5" customHeight="1">
      <c r="A15" s="5"/>
      <c r="B15" s="245"/>
      <c r="C15" s="246"/>
      <c r="D15" s="246"/>
      <c r="E15" s="247"/>
    </row>
    <row r="16" spans="1:13" s="4" customFormat="1" ht="19.5" customHeight="1">
      <c r="A16" s="5"/>
      <c r="B16" s="245"/>
      <c r="C16" s="246"/>
      <c r="D16" s="246"/>
      <c r="E16" s="247"/>
    </row>
    <row r="17" spans="1:18" s="4" customFormat="1" ht="21.75" customHeight="1">
      <c r="A17" s="5"/>
      <c r="B17" s="245"/>
      <c r="C17" s="246"/>
      <c r="D17" s="246"/>
      <c r="E17" s="247"/>
    </row>
    <row r="18" spans="1:18" s="4" customFormat="1" ht="19.5" customHeight="1">
      <c r="A18" s="5"/>
      <c r="B18" s="245"/>
      <c r="C18" s="246"/>
      <c r="D18" s="246"/>
      <c r="E18" s="247"/>
    </row>
    <row r="19" spans="1:18" s="4" customFormat="1" ht="19.5" customHeight="1">
      <c r="A19" s="5"/>
      <c r="B19" s="245"/>
      <c r="C19" s="246"/>
      <c r="D19" s="246"/>
      <c r="E19" s="247"/>
    </row>
    <row r="20" spans="1:18" s="4" customFormat="1" ht="19.5" customHeight="1">
      <c r="A20" s="5"/>
      <c r="B20" s="245"/>
      <c r="C20" s="246"/>
      <c r="D20" s="246"/>
      <c r="E20" s="247"/>
    </row>
    <row r="21" spans="1:18" s="4" customFormat="1" ht="19.5" customHeight="1">
      <c r="A21" s="5"/>
      <c r="B21" s="245"/>
      <c r="C21" s="246"/>
      <c r="D21" s="246"/>
      <c r="E21" s="247"/>
      <c r="P21" s="23"/>
      <c r="Q21" s="68"/>
      <c r="R21" s="68"/>
    </row>
    <row r="22" spans="1:18" s="4" customFormat="1" ht="19.5" customHeight="1">
      <c r="A22" s="5"/>
      <c r="B22" s="245"/>
      <c r="C22" s="246"/>
      <c r="D22" s="246"/>
      <c r="E22" s="247"/>
      <c r="P22" s="23"/>
      <c r="Q22" s="68"/>
      <c r="R22" s="68"/>
    </row>
    <row r="23" spans="1:18" ht="15.75">
      <c r="P23" s="23"/>
      <c r="Q23" s="68"/>
      <c r="R23" s="68"/>
    </row>
    <row r="24" spans="1:18" ht="15.75">
      <c r="P24" s="23"/>
      <c r="Q24" s="68"/>
      <c r="R24" s="68"/>
    </row>
    <row r="25" spans="1:18" ht="15.75">
      <c r="P25" s="23"/>
      <c r="Q25" s="68"/>
      <c r="R25" s="68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6"/>
  <sheetViews>
    <sheetView tabSelected="1" view="pageBreakPreview" zoomScale="90" zoomScaleSheetLayoutView="90" zoomScalePageLayoutView="80" workbookViewId="0">
      <selection activeCell="K62" sqref="K6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5" customWidth="1"/>
    <col min="9" max="9" width="14.5703125" style="15" bestFit="1" customWidth="1"/>
    <col min="10" max="10" width="13.7109375" style="15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83" customFormat="1" ht="15">
      <c r="A1" s="4"/>
      <c r="B1" s="45"/>
      <c r="C1" s="14"/>
      <c r="D1" s="14"/>
      <c r="E1" s="14"/>
      <c r="F1" s="14"/>
      <c r="G1" s="14"/>
      <c r="H1" s="14"/>
      <c r="I1" s="14"/>
      <c r="J1" s="14"/>
      <c r="K1" s="84"/>
      <c r="L1" s="84"/>
      <c r="M1" s="84"/>
    </row>
    <row r="2" spans="1:13" ht="34.5" customHeight="1" thickBot="1">
      <c r="A2" s="799" t="s">
        <v>532</v>
      </c>
      <c r="B2" s="799"/>
      <c r="C2" s="799"/>
      <c r="D2" s="799"/>
      <c r="E2" s="799"/>
      <c r="F2" s="799"/>
      <c r="G2" s="799"/>
      <c r="H2" s="799"/>
      <c r="I2" s="799"/>
      <c r="J2" s="799"/>
      <c r="K2" s="204"/>
      <c r="L2" s="22"/>
      <c r="M2" s="22"/>
    </row>
    <row r="3" spans="1:13" ht="22.5" customHeight="1" thickBot="1">
      <c r="A3" s="810"/>
      <c r="B3" s="802" t="s">
        <v>184</v>
      </c>
      <c r="C3" s="803"/>
      <c r="D3" s="804"/>
      <c r="E3" s="802" t="s">
        <v>80</v>
      </c>
      <c r="F3" s="803"/>
      <c r="G3" s="804"/>
      <c r="H3" s="813" t="s">
        <v>37</v>
      </c>
      <c r="I3" s="803"/>
      <c r="J3" s="804"/>
      <c r="K3" s="20"/>
      <c r="L3" s="22"/>
      <c r="M3" s="22"/>
    </row>
    <row r="4" spans="1:13" ht="14.25">
      <c r="A4" s="811"/>
      <c r="B4" s="814" t="s">
        <v>32</v>
      </c>
      <c r="C4" s="815" t="s">
        <v>38</v>
      </c>
      <c r="D4" s="800" t="s">
        <v>493</v>
      </c>
      <c r="E4" s="805" t="s">
        <v>32</v>
      </c>
      <c r="F4" s="807" t="s">
        <v>38</v>
      </c>
      <c r="G4" s="809" t="s">
        <v>493</v>
      </c>
      <c r="H4" s="816" t="s">
        <v>32</v>
      </c>
      <c r="I4" s="815" t="s">
        <v>38</v>
      </c>
      <c r="J4" s="800" t="s">
        <v>493</v>
      </c>
      <c r="K4" s="21"/>
      <c r="L4" s="21"/>
      <c r="M4" s="21"/>
    </row>
    <row r="5" spans="1:13" ht="57.75" customHeight="1" thickBot="1">
      <c r="A5" s="812"/>
      <c r="B5" s="806"/>
      <c r="C5" s="808"/>
      <c r="D5" s="801"/>
      <c r="E5" s="806"/>
      <c r="F5" s="808"/>
      <c r="G5" s="801"/>
      <c r="H5" s="817"/>
      <c r="I5" s="808"/>
      <c r="J5" s="801"/>
      <c r="K5" s="21"/>
      <c r="L5" s="21"/>
      <c r="M5" s="21"/>
    </row>
    <row r="6" spans="1:13" ht="18" hidden="1" customHeight="1">
      <c r="A6" s="644" t="s">
        <v>15</v>
      </c>
      <c r="B6" s="317">
        <v>2679.4</v>
      </c>
      <c r="C6" s="318">
        <v>101.1</v>
      </c>
      <c r="D6" s="319">
        <v>101.1</v>
      </c>
      <c r="E6" s="317">
        <v>1662.34</v>
      </c>
      <c r="F6" s="320">
        <f>E6/1645.8*100</f>
        <v>101.00498237938996</v>
      </c>
      <c r="G6" s="321">
        <f t="shared" ref="G6:G11" si="0">E6/1645.8*100</f>
        <v>101.00498237938996</v>
      </c>
      <c r="H6" s="317">
        <v>1506.8</v>
      </c>
      <c r="I6" s="318">
        <v>102.2</v>
      </c>
      <c r="J6" s="319">
        <v>102.2</v>
      </c>
      <c r="K6" s="21"/>
      <c r="L6" s="21"/>
      <c r="M6" s="21"/>
    </row>
    <row r="7" spans="1:13" ht="18" hidden="1" customHeight="1">
      <c r="A7" s="645" t="s">
        <v>16</v>
      </c>
      <c r="B7" s="322">
        <v>2703.1</v>
      </c>
      <c r="C7" s="323">
        <v>100.9</v>
      </c>
      <c r="D7" s="324">
        <v>102</v>
      </c>
      <c r="E7" s="322">
        <v>1671.55</v>
      </c>
      <c r="F7" s="325">
        <f t="shared" ref="F7:F12" si="1">E7/E6*100</f>
        <v>100.55403828338368</v>
      </c>
      <c r="G7" s="326">
        <f t="shared" si="0"/>
        <v>101.56458864989671</v>
      </c>
      <c r="H7" s="322">
        <v>1524.3</v>
      </c>
      <c r="I7" s="323">
        <v>101.2</v>
      </c>
      <c r="J7" s="324">
        <v>103.4</v>
      </c>
      <c r="K7" s="21"/>
      <c r="L7" s="21"/>
      <c r="M7" s="21"/>
    </row>
    <row r="8" spans="1:13" ht="18" hidden="1" customHeight="1">
      <c r="A8" s="645" t="s">
        <v>17</v>
      </c>
      <c r="B8" s="322">
        <v>2800.3</v>
      </c>
      <c r="C8" s="323">
        <v>103.6</v>
      </c>
      <c r="D8" s="324">
        <v>105.6</v>
      </c>
      <c r="E8" s="322">
        <v>1684.83</v>
      </c>
      <c r="F8" s="325">
        <f t="shared" si="1"/>
        <v>100.79447219646435</v>
      </c>
      <c r="G8" s="326">
        <f t="shared" si="0"/>
        <v>102.37149106817354</v>
      </c>
      <c r="H8" s="322">
        <v>1542.5</v>
      </c>
      <c r="I8" s="323">
        <v>101.2</v>
      </c>
      <c r="J8" s="324">
        <v>104.7</v>
      </c>
      <c r="K8" s="21"/>
      <c r="L8" s="21"/>
      <c r="M8" s="21"/>
    </row>
    <row r="9" spans="1:13" ht="18" hidden="1" customHeight="1">
      <c r="A9" s="645" t="s">
        <v>18</v>
      </c>
      <c r="B9" s="322">
        <v>2903.6</v>
      </c>
      <c r="C9" s="323">
        <v>103.7</v>
      </c>
      <c r="D9" s="324">
        <v>109.5</v>
      </c>
      <c r="E9" s="322">
        <v>1703.7</v>
      </c>
      <c r="F9" s="325">
        <f t="shared" si="1"/>
        <v>101.11999430209578</v>
      </c>
      <c r="G9" s="326">
        <f t="shared" si="0"/>
        <v>103.51804593510757</v>
      </c>
      <c r="H9" s="322">
        <v>1555.4</v>
      </c>
      <c r="I9" s="323">
        <v>100.8</v>
      </c>
      <c r="J9" s="324">
        <v>105.5</v>
      </c>
      <c r="K9" s="21"/>
      <c r="L9" s="20"/>
      <c r="M9" s="20"/>
    </row>
    <row r="10" spans="1:13" ht="18" hidden="1" customHeight="1">
      <c r="A10" s="645" t="s">
        <v>19</v>
      </c>
      <c r="B10" s="322">
        <v>2944.1</v>
      </c>
      <c r="C10" s="323">
        <v>101.4</v>
      </c>
      <c r="D10" s="324">
        <v>111.1</v>
      </c>
      <c r="E10" s="322">
        <v>1752.4</v>
      </c>
      <c r="F10" s="325">
        <f t="shared" si="1"/>
        <v>102.85848447496626</v>
      </c>
      <c r="G10" s="326">
        <f t="shared" si="0"/>
        <v>106.47709320695104</v>
      </c>
      <c r="H10" s="322">
        <v>1589.8</v>
      </c>
      <c r="I10" s="323">
        <v>102.2</v>
      </c>
      <c r="J10" s="324">
        <v>107.9</v>
      </c>
      <c r="K10" s="14"/>
      <c r="L10" s="14"/>
      <c r="M10" s="14"/>
    </row>
    <row r="11" spans="1:13" ht="18" hidden="1" customHeight="1">
      <c r="A11" s="645" t="s">
        <v>20</v>
      </c>
      <c r="B11" s="322">
        <v>2989.1</v>
      </c>
      <c r="C11" s="323">
        <v>101.5</v>
      </c>
      <c r="D11" s="324">
        <v>112.8</v>
      </c>
      <c r="E11" s="322">
        <v>1769.4</v>
      </c>
      <c r="F11" s="325">
        <f t="shared" si="1"/>
        <v>100.97009815110705</v>
      </c>
      <c r="G11" s="326">
        <f t="shared" si="0"/>
        <v>107.5100255195042</v>
      </c>
      <c r="H11" s="322">
        <v>1666.3</v>
      </c>
      <c r="I11" s="323">
        <v>102.2</v>
      </c>
      <c r="J11" s="324">
        <v>113.1</v>
      </c>
      <c r="K11" s="14"/>
      <c r="L11" s="14"/>
      <c r="M11" s="14"/>
    </row>
    <row r="12" spans="1:13" ht="18" hidden="1" customHeight="1">
      <c r="A12" s="645" t="s">
        <v>167</v>
      </c>
      <c r="B12" s="322">
        <v>2970.1</v>
      </c>
      <c r="C12" s="323">
        <v>99.4</v>
      </c>
      <c r="D12" s="324">
        <v>112</v>
      </c>
      <c r="E12" s="322">
        <v>1775.6</v>
      </c>
      <c r="F12" s="325">
        <f t="shared" si="1"/>
        <v>100.35040126596586</v>
      </c>
      <c r="G12" s="326">
        <f>E12/1645.8*100</f>
        <v>107.88674200996475</v>
      </c>
      <c r="H12" s="322">
        <v>1726.5</v>
      </c>
      <c r="I12" s="325">
        <f t="shared" ref="I12:I18" si="2">H12/H11*100</f>
        <v>103.61279481485927</v>
      </c>
      <c r="J12" s="326">
        <f>H12/1473.8*100</f>
        <v>117.14615280227983</v>
      </c>
      <c r="K12" s="14"/>
      <c r="L12" s="14"/>
      <c r="M12" s="14"/>
    </row>
    <row r="13" spans="1:13" ht="18" hidden="1" customHeight="1">
      <c r="A13" s="645" t="s">
        <v>178</v>
      </c>
      <c r="B13" s="322">
        <v>2889.4</v>
      </c>
      <c r="C13" s="325">
        <f t="shared" ref="C13:C18" si="3">B13/B12*100</f>
        <v>97.282919767011222</v>
      </c>
      <c r="D13" s="327">
        <f>B13/2650.25*100</f>
        <v>109.0236770116027</v>
      </c>
      <c r="E13" s="322">
        <v>1783.1</v>
      </c>
      <c r="F13" s="325">
        <f t="shared" ref="F13:F18" si="4">E13/E12*100</f>
        <v>100.42239243072764</v>
      </c>
      <c r="G13" s="326">
        <f>E13/1645.8*100</f>
        <v>108.3424474419735</v>
      </c>
      <c r="H13" s="322">
        <v>1656.9</v>
      </c>
      <c r="I13" s="325">
        <f t="shared" si="2"/>
        <v>95.968722849695922</v>
      </c>
      <c r="J13" s="326">
        <f>H13/1473.8*100</f>
        <v>112.42366671190123</v>
      </c>
      <c r="K13" s="14"/>
      <c r="L13" s="14"/>
      <c r="M13" s="14"/>
    </row>
    <row r="14" spans="1:13" ht="18" hidden="1" customHeight="1">
      <c r="A14" s="328" t="s">
        <v>189</v>
      </c>
      <c r="B14" s="329">
        <v>2726.8</v>
      </c>
      <c r="C14" s="330">
        <f t="shared" si="3"/>
        <v>94.372534090122514</v>
      </c>
      <c r="D14" s="331">
        <f>B14/2650.25*100</f>
        <v>102.88840675407982</v>
      </c>
      <c r="E14" s="329">
        <v>1718.9</v>
      </c>
      <c r="F14" s="330">
        <f t="shared" si="4"/>
        <v>96.399528910324733</v>
      </c>
      <c r="G14" s="332">
        <f>E14/1645.8*100</f>
        <v>104.44160894397862</v>
      </c>
      <c r="H14" s="329">
        <v>1640.4</v>
      </c>
      <c r="I14" s="330">
        <f t="shared" si="2"/>
        <v>99.004164403403948</v>
      </c>
      <c r="J14" s="332">
        <f>H14/1473.8*100</f>
        <v>111.30411181978559</v>
      </c>
      <c r="K14" s="14"/>
      <c r="L14" s="14"/>
      <c r="M14" s="14"/>
    </row>
    <row r="15" spans="1:13" ht="18" hidden="1" customHeight="1">
      <c r="A15" s="328" t="s">
        <v>198</v>
      </c>
      <c r="B15" s="329">
        <v>2842.3</v>
      </c>
      <c r="C15" s="330">
        <f t="shared" si="3"/>
        <v>104.23573419392696</v>
      </c>
      <c r="D15" s="331">
        <f>B15/2650.25*100</f>
        <v>107.24648618054901</v>
      </c>
      <c r="E15" s="329">
        <v>1788.9</v>
      </c>
      <c r="F15" s="330">
        <f t="shared" si="4"/>
        <v>104.07237186572809</v>
      </c>
      <c r="G15" s="332">
        <f>E15/1645.8*100</f>
        <v>108.69485964272695</v>
      </c>
      <c r="H15" s="329">
        <v>1706.3</v>
      </c>
      <c r="I15" s="330">
        <f t="shared" si="2"/>
        <v>104.01731285052425</v>
      </c>
      <c r="J15" s="332">
        <f>H15/1473.8*100</f>
        <v>115.77554620708372</v>
      </c>
      <c r="K15" s="14"/>
      <c r="L15" s="14"/>
      <c r="M15" s="14"/>
    </row>
    <row r="16" spans="1:13" ht="18" hidden="1" customHeight="1" thickBot="1">
      <c r="A16" s="328" t="s">
        <v>203</v>
      </c>
      <c r="B16" s="329">
        <v>2955.4</v>
      </c>
      <c r="C16" s="330">
        <f t="shared" si="3"/>
        <v>103.97917179748795</v>
      </c>
      <c r="D16" s="331">
        <f>B16/2650.25*100</f>
        <v>111.51400811244223</v>
      </c>
      <c r="E16" s="329">
        <v>1847.5</v>
      </c>
      <c r="F16" s="330">
        <f t="shared" si="4"/>
        <v>103.27575605120465</v>
      </c>
      <c r="G16" s="332">
        <f>E16/1645.8*100</f>
        <v>112.25543808482198</v>
      </c>
      <c r="H16" s="329">
        <v>1754.5</v>
      </c>
      <c r="I16" s="330">
        <f t="shared" si="2"/>
        <v>102.82482564613491</v>
      </c>
      <c r="J16" s="332">
        <f>H16/1473.8*100</f>
        <v>119.04600352829422</v>
      </c>
      <c r="K16" s="14"/>
      <c r="L16" s="14"/>
      <c r="M16" s="14"/>
    </row>
    <row r="17" spans="1:13" ht="18" hidden="1" customHeight="1">
      <c r="A17" s="333" t="s">
        <v>205</v>
      </c>
      <c r="B17" s="317">
        <v>3026.4</v>
      </c>
      <c r="C17" s="320">
        <f t="shared" si="3"/>
        <v>102.40238208025987</v>
      </c>
      <c r="D17" s="334">
        <f>B17/B17*100</f>
        <v>100</v>
      </c>
      <c r="E17" s="335">
        <v>1922.04</v>
      </c>
      <c r="F17" s="320">
        <f t="shared" si="4"/>
        <v>104.03464140730716</v>
      </c>
      <c r="G17" s="321">
        <f>E17/E17*100</f>
        <v>100</v>
      </c>
      <c r="H17" s="335">
        <v>1802</v>
      </c>
      <c r="I17" s="320">
        <f t="shared" si="2"/>
        <v>102.70732402393845</v>
      </c>
      <c r="J17" s="321">
        <f>H17/H17*100</f>
        <v>100</v>
      </c>
      <c r="K17" s="14"/>
      <c r="L17" s="14"/>
      <c r="M17" s="14"/>
    </row>
    <row r="18" spans="1:13" ht="18" hidden="1" customHeight="1">
      <c r="A18" s="336" t="s">
        <v>15</v>
      </c>
      <c r="B18" s="337">
        <v>3049.23</v>
      </c>
      <c r="C18" s="330">
        <f t="shared" si="3"/>
        <v>100.75436161776368</v>
      </c>
      <c r="D18" s="331">
        <f>B18/B17*100</f>
        <v>100.75436161776368</v>
      </c>
      <c r="E18" s="337">
        <v>2038.6</v>
      </c>
      <c r="F18" s="330">
        <f t="shared" si="4"/>
        <v>106.06438991904434</v>
      </c>
      <c r="G18" s="332">
        <f>E18/1922*100</f>
        <v>106.06659729448491</v>
      </c>
      <c r="H18" s="337">
        <v>1880</v>
      </c>
      <c r="I18" s="330">
        <f t="shared" si="2"/>
        <v>104.32852386237515</v>
      </c>
      <c r="J18" s="332">
        <f>H18/1802*100</f>
        <v>104.32852386237515</v>
      </c>
      <c r="K18" s="14"/>
      <c r="L18" s="14"/>
      <c r="M18" s="14"/>
    </row>
    <row r="19" spans="1:13" ht="18" hidden="1" customHeight="1">
      <c r="A19" s="336" t="s">
        <v>16</v>
      </c>
      <c r="B19" s="337">
        <v>3222.24</v>
      </c>
      <c r="C19" s="330">
        <f t="shared" ref="C19:C24" si="5">B19/B18*100</f>
        <v>105.67389144144586</v>
      </c>
      <c r="D19" s="331">
        <f>B19/B17*100</f>
        <v>106.4710547184774</v>
      </c>
      <c r="E19" s="337">
        <v>2109.6</v>
      </c>
      <c r="F19" s="330">
        <f t="shared" ref="F19:F24" si="6">E19/E18*100</f>
        <v>103.48278230157952</v>
      </c>
      <c r="G19" s="332">
        <f>E19/E17*100</f>
        <v>109.75838171942311</v>
      </c>
      <c r="H19" s="337">
        <v>1941</v>
      </c>
      <c r="I19" s="330">
        <f t="shared" ref="I19:I24" si="7">H19/H18*100</f>
        <v>103.24468085106382</v>
      </c>
      <c r="J19" s="332">
        <f>H19/H17*100</f>
        <v>107.71365149833518</v>
      </c>
      <c r="K19" s="14"/>
      <c r="L19" s="14"/>
      <c r="M19" s="14"/>
    </row>
    <row r="20" spans="1:13" ht="18" hidden="1" customHeight="1">
      <c r="A20" s="336" t="s">
        <v>17</v>
      </c>
      <c r="B20" s="337">
        <v>3317.51</v>
      </c>
      <c r="C20" s="330">
        <f t="shared" si="5"/>
        <v>102.95663885992354</v>
      </c>
      <c r="D20" s="331">
        <f>B20/B17*100</f>
        <v>109.61901929685436</v>
      </c>
      <c r="E20" s="337">
        <v>2179.4</v>
      </c>
      <c r="F20" s="330">
        <f t="shared" si="6"/>
        <v>103.3086841107319</v>
      </c>
      <c r="G20" s="332">
        <f>E20/E17*100</f>
        <v>113.38993985557013</v>
      </c>
      <c r="H20" s="337">
        <v>1993.5</v>
      </c>
      <c r="I20" s="330">
        <f t="shared" si="7"/>
        <v>102.7047913446677</v>
      </c>
      <c r="J20" s="332">
        <f>H20/H17*100</f>
        <v>110.62708102108768</v>
      </c>
      <c r="K20" s="14"/>
      <c r="L20" s="14"/>
      <c r="M20" s="14"/>
    </row>
    <row r="21" spans="1:13" ht="16.5" hidden="1" customHeight="1">
      <c r="A21" s="338" t="s">
        <v>18</v>
      </c>
      <c r="B21" s="337">
        <v>3437.04</v>
      </c>
      <c r="C21" s="330">
        <f t="shared" si="5"/>
        <v>103.60300345741234</v>
      </c>
      <c r="D21" s="331">
        <f>B21/B17*100</f>
        <v>113.56859635210151</v>
      </c>
      <c r="E21" s="337">
        <v>2274.83</v>
      </c>
      <c r="F21" s="330">
        <f t="shared" si="6"/>
        <v>104.37872809030007</v>
      </c>
      <c r="G21" s="332">
        <f>E21/E17*100</f>
        <v>118.35497700360034</v>
      </c>
      <c r="H21" s="329">
        <v>2070.3000000000002</v>
      </c>
      <c r="I21" s="330">
        <f t="shared" si="7"/>
        <v>103.85252069224981</v>
      </c>
      <c r="J21" s="332">
        <f>H21/H17*100</f>
        <v>114.88901220865706</v>
      </c>
      <c r="K21" s="14"/>
      <c r="L21" s="14"/>
      <c r="M21" s="14"/>
    </row>
    <row r="22" spans="1:13" ht="16.5" hidden="1" customHeight="1">
      <c r="A22" s="339" t="s">
        <v>19</v>
      </c>
      <c r="B22" s="340">
        <v>3674.67</v>
      </c>
      <c r="C22" s="325">
        <f t="shared" si="5"/>
        <v>106.91379791913972</v>
      </c>
      <c r="D22" s="327">
        <f>B22/B17*100</f>
        <v>121.42049960348929</v>
      </c>
      <c r="E22" s="340">
        <v>2357.1</v>
      </c>
      <c r="F22" s="325">
        <f t="shared" si="6"/>
        <v>103.61653398275914</v>
      </c>
      <c r="G22" s="326">
        <f>E22/E17*100</f>
        <v>122.63532496722232</v>
      </c>
      <c r="H22" s="322">
        <v>2155.1999999999998</v>
      </c>
      <c r="I22" s="325">
        <f t="shared" si="7"/>
        <v>104.10085494855817</v>
      </c>
      <c r="J22" s="326">
        <f>H22/H17*100</f>
        <v>119.60044395116536</v>
      </c>
      <c r="K22" s="14"/>
      <c r="L22" s="14"/>
      <c r="M22" s="14"/>
    </row>
    <row r="23" spans="1:13" ht="16.5" hidden="1" customHeight="1">
      <c r="A23" s="338" t="s">
        <v>20</v>
      </c>
      <c r="B23" s="337">
        <v>3705.87</v>
      </c>
      <c r="C23" s="330">
        <f t="shared" si="5"/>
        <v>100.84905583358506</v>
      </c>
      <c r="D23" s="331">
        <f>B23/B17*100</f>
        <v>122.45142743854083</v>
      </c>
      <c r="E23" s="337">
        <v>2355.83</v>
      </c>
      <c r="F23" s="330">
        <f t="shared" si="6"/>
        <v>99.946120232489079</v>
      </c>
      <c r="G23" s="332">
        <f>E23/E17*100</f>
        <v>122.56924933924371</v>
      </c>
      <c r="H23" s="329">
        <v>2173.9</v>
      </c>
      <c r="I23" s="330">
        <f t="shared" si="7"/>
        <v>100.86766889383819</v>
      </c>
      <c r="J23" s="332">
        <f>H23/H17*100</f>
        <v>120.63817980022198</v>
      </c>
      <c r="K23" s="14"/>
      <c r="L23" s="14"/>
      <c r="M23" s="14"/>
    </row>
    <row r="24" spans="1:13" ht="16.5" hidden="1" customHeight="1">
      <c r="A24" s="338" t="s">
        <v>167</v>
      </c>
      <c r="B24" s="337">
        <v>3734.85</v>
      </c>
      <c r="C24" s="330">
        <f t="shared" si="5"/>
        <v>100.78200260667536</v>
      </c>
      <c r="D24" s="331">
        <f>B24/B17*100</f>
        <v>123.40900079302139</v>
      </c>
      <c r="E24" s="337">
        <v>2382.3000000000002</v>
      </c>
      <c r="F24" s="330">
        <f t="shared" si="6"/>
        <v>101.12359550561798</v>
      </c>
      <c r="G24" s="332">
        <f>E24/E17*100</f>
        <v>123.94643191608917</v>
      </c>
      <c r="H24" s="329">
        <v>2147.4</v>
      </c>
      <c r="I24" s="330">
        <f t="shared" si="7"/>
        <v>98.780992685956122</v>
      </c>
      <c r="J24" s="332">
        <f>H24/H17*100</f>
        <v>119.16759156492786</v>
      </c>
      <c r="K24" s="14"/>
      <c r="L24" s="14"/>
      <c r="M24" s="14"/>
    </row>
    <row r="25" spans="1:13" ht="16.5" hidden="1" customHeight="1">
      <c r="A25" s="338" t="s">
        <v>178</v>
      </c>
      <c r="B25" s="340">
        <v>3311.01</v>
      </c>
      <c r="C25" s="325">
        <f t="shared" ref="C25:C32" si="8">B25/B24*100</f>
        <v>88.651753082453126</v>
      </c>
      <c r="D25" s="327">
        <f>B25/B17*100</f>
        <v>109.40424266455196</v>
      </c>
      <c r="E25" s="340">
        <v>2262.54</v>
      </c>
      <c r="F25" s="325">
        <f t="shared" ref="F25:F35" si="9">E25/E24*100</f>
        <v>94.972925324266456</v>
      </c>
      <c r="G25" s="326">
        <f>E25/E17*100</f>
        <v>117.71555222576013</v>
      </c>
      <c r="H25" s="322">
        <v>2068.1</v>
      </c>
      <c r="I25" s="325">
        <f t="shared" ref="I25:I32" si="10">H25/H24*100</f>
        <v>96.307162149576214</v>
      </c>
      <c r="J25" s="326">
        <f>H25/H17*100</f>
        <v>114.76692563817979</v>
      </c>
      <c r="K25" s="14"/>
      <c r="L25" s="14"/>
      <c r="M25" s="14"/>
    </row>
    <row r="26" spans="1:13" ht="16.5" hidden="1" customHeight="1">
      <c r="A26" s="338" t="s">
        <v>189</v>
      </c>
      <c r="B26" s="337">
        <v>3270.26</v>
      </c>
      <c r="C26" s="330">
        <f t="shared" si="8"/>
        <v>98.769257718943777</v>
      </c>
      <c r="D26" s="331">
        <f>B26/B17*100</f>
        <v>108.05775839280993</v>
      </c>
      <c r="E26" s="337">
        <v>2196.8000000000002</v>
      </c>
      <c r="F26" s="330">
        <f t="shared" si="9"/>
        <v>97.094416010324693</v>
      </c>
      <c r="G26" s="332">
        <f>E26/E17*100</f>
        <v>114.29522798693057</v>
      </c>
      <c r="H26" s="329">
        <v>2037.8</v>
      </c>
      <c r="I26" s="330">
        <f t="shared" si="10"/>
        <v>98.534887094434509</v>
      </c>
      <c r="J26" s="332">
        <f>H26/H17*100</f>
        <v>113.08546059933407</v>
      </c>
      <c r="K26" s="14"/>
      <c r="L26" s="14"/>
      <c r="M26" s="14"/>
    </row>
    <row r="27" spans="1:13" ht="16.5" hidden="1" customHeight="1">
      <c r="A27" s="338" t="s">
        <v>198</v>
      </c>
      <c r="B27" s="337">
        <v>3404.45</v>
      </c>
      <c r="C27" s="330">
        <f t="shared" si="8"/>
        <v>104.10334346504557</v>
      </c>
      <c r="D27" s="331">
        <f>B27/B17*100</f>
        <v>112.49173936029607</v>
      </c>
      <c r="E27" s="337">
        <v>2201.81</v>
      </c>
      <c r="F27" s="330">
        <f t="shared" si="9"/>
        <v>100.22805899490166</v>
      </c>
      <c r="G27" s="332">
        <f>E27/E17*100</f>
        <v>114.55588853509812</v>
      </c>
      <c r="H27" s="329">
        <v>2066.8000000000002</v>
      </c>
      <c r="I27" s="330">
        <f t="shared" si="10"/>
        <v>101.42310334674652</v>
      </c>
      <c r="J27" s="332">
        <f>H27/H17*100</f>
        <v>114.69478357380689</v>
      </c>
      <c r="K27" s="14"/>
      <c r="L27" s="14"/>
      <c r="M27" s="14"/>
    </row>
    <row r="28" spans="1:13" ht="16.5" hidden="1" customHeight="1" thickBot="1">
      <c r="A28" s="338" t="s">
        <v>203</v>
      </c>
      <c r="B28" s="337">
        <v>3476.63</v>
      </c>
      <c r="C28" s="330">
        <f>B28/B27*100</f>
        <v>102.12016625299241</v>
      </c>
      <c r="D28" s="331">
        <f>B28/B17*100</f>
        <v>114.87675125561722</v>
      </c>
      <c r="E28" s="337">
        <v>2225.09</v>
      </c>
      <c r="F28" s="330">
        <f>E28/E27*100</f>
        <v>101.05731193881398</v>
      </c>
      <c r="G28" s="332">
        <f>E28/E17*100</f>
        <v>115.76710162119417</v>
      </c>
      <c r="H28" s="329">
        <v>2093.5</v>
      </c>
      <c r="I28" s="330">
        <f>H28/H27*100</f>
        <v>101.2918521385717</v>
      </c>
      <c r="J28" s="332">
        <f>H28/H17*100</f>
        <v>116.1764705882353</v>
      </c>
      <c r="K28" s="14"/>
      <c r="L28" s="14"/>
      <c r="M28" s="14"/>
    </row>
    <row r="29" spans="1:13" ht="16.5" hidden="1" customHeight="1">
      <c r="A29" s="341" t="s">
        <v>243</v>
      </c>
      <c r="B29" s="335">
        <v>3437.58</v>
      </c>
      <c r="C29" s="320">
        <f>B29/B28*100</f>
        <v>98.876785852966805</v>
      </c>
      <c r="D29" s="321">
        <v>120.1</v>
      </c>
      <c r="E29" s="342">
        <v>2241.8000000000002</v>
      </c>
      <c r="F29" s="320">
        <f>E29/E28*100</f>
        <v>100.75098085920121</v>
      </c>
      <c r="G29" s="343">
        <f>E29/E17*100</f>
        <v>116.63649039562134</v>
      </c>
      <c r="H29" s="344">
        <v>2116.4</v>
      </c>
      <c r="I29" s="320">
        <f>H29/H28*100</f>
        <v>101.09386195366612</v>
      </c>
      <c r="J29" s="321">
        <f>H29/H17*100</f>
        <v>117.44728079911211</v>
      </c>
      <c r="K29" s="14"/>
      <c r="L29" s="14"/>
      <c r="M29" s="14"/>
    </row>
    <row r="30" spans="1:13" ht="16.5" hidden="1" customHeight="1">
      <c r="A30" s="345" t="s">
        <v>15</v>
      </c>
      <c r="B30" s="340">
        <v>3458.68</v>
      </c>
      <c r="C30" s="325">
        <f>B30/B29*100</f>
        <v>100.61380389692749</v>
      </c>
      <c r="D30" s="326">
        <f t="shared" ref="D30:D35" si="11">B30/B$29*100</f>
        <v>100.61380389692749</v>
      </c>
      <c r="E30" s="346">
        <v>2295.15</v>
      </c>
      <c r="F30" s="325">
        <f>E30/E29*100</f>
        <v>102.37978410206084</v>
      </c>
      <c r="G30" s="347">
        <f t="shared" ref="G30:G35" si="12">E30/E$29*100</f>
        <v>102.37978410206084</v>
      </c>
      <c r="H30" s="322">
        <v>2159.42</v>
      </c>
      <c r="I30" s="325">
        <f>H30/H29*100</f>
        <v>102.03269703269704</v>
      </c>
      <c r="J30" s="326">
        <f t="shared" ref="J30:J35" si="13">H30/H$29*100</f>
        <v>102.03269703269704</v>
      </c>
      <c r="K30" s="14"/>
      <c r="L30" s="14"/>
      <c r="M30" s="14"/>
    </row>
    <row r="31" spans="1:13" ht="16.5" hidden="1" customHeight="1">
      <c r="A31" s="345" t="s">
        <v>16</v>
      </c>
      <c r="B31" s="340">
        <v>3610.8</v>
      </c>
      <c r="C31" s="325">
        <f t="shared" si="8"/>
        <v>104.39820972162792</v>
      </c>
      <c r="D31" s="326">
        <f t="shared" si="11"/>
        <v>105.0390100012218</v>
      </c>
      <c r="E31" s="346">
        <v>2360.09</v>
      </c>
      <c r="F31" s="325">
        <f t="shared" si="9"/>
        <v>102.82944469860358</v>
      </c>
      <c r="G31" s="347">
        <f t="shared" si="12"/>
        <v>105.27656347577839</v>
      </c>
      <c r="H31" s="322">
        <v>2190.87</v>
      </c>
      <c r="I31" s="325">
        <f t="shared" si="10"/>
        <v>101.45640959146436</v>
      </c>
      <c r="J31" s="326">
        <f t="shared" si="13"/>
        <v>103.51871101871102</v>
      </c>
      <c r="K31" s="14"/>
      <c r="L31" s="14"/>
      <c r="M31" s="14"/>
    </row>
    <row r="32" spans="1:13" ht="16.5" hidden="1" customHeight="1">
      <c r="A32" s="345" t="s">
        <v>17</v>
      </c>
      <c r="B32" s="340">
        <v>3757.48</v>
      </c>
      <c r="C32" s="325">
        <f t="shared" si="8"/>
        <v>104.06225767143016</v>
      </c>
      <c r="D32" s="326">
        <f t="shared" si="11"/>
        <v>109.30596524299072</v>
      </c>
      <c r="E32" s="346">
        <v>2423.02</v>
      </c>
      <c r="F32" s="325">
        <f t="shared" si="9"/>
        <v>102.66642373807777</v>
      </c>
      <c r="G32" s="347">
        <f t="shared" si="12"/>
        <v>108.08368275492906</v>
      </c>
      <c r="H32" s="322">
        <v>2204.0500000000002</v>
      </c>
      <c r="I32" s="325">
        <f t="shared" si="10"/>
        <v>100.60158749720432</v>
      </c>
      <c r="J32" s="326">
        <f t="shared" si="13"/>
        <v>104.14146664146664</v>
      </c>
      <c r="K32" s="14"/>
      <c r="L32" s="14"/>
      <c r="M32" s="14"/>
    </row>
    <row r="33" spans="1:13" ht="16.5" hidden="1" customHeight="1">
      <c r="A33" s="345" t="s">
        <v>18</v>
      </c>
      <c r="B33" s="340">
        <v>3814.09</v>
      </c>
      <c r="C33" s="325">
        <f t="shared" ref="C33:C38" si="14">B33/B32*100</f>
        <v>101.50659484548154</v>
      </c>
      <c r="D33" s="326">
        <f t="shared" si="11"/>
        <v>110.95276328114548</v>
      </c>
      <c r="E33" s="346">
        <v>2406.36</v>
      </c>
      <c r="F33" s="325">
        <f t="shared" si="9"/>
        <v>99.312428291966228</v>
      </c>
      <c r="G33" s="347">
        <f t="shared" si="12"/>
        <v>107.34052993130521</v>
      </c>
      <c r="H33" s="322">
        <v>2212.92</v>
      </c>
      <c r="I33" s="325">
        <f t="shared" ref="I33:I38" si="15">H33/H32*100</f>
        <v>100.40244096095823</v>
      </c>
      <c r="J33" s="326">
        <f t="shared" si="13"/>
        <v>104.56057456057455</v>
      </c>
      <c r="K33" s="14"/>
      <c r="L33" s="14"/>
      <c r="M33" s="14"/>
    </row>
    <row r="34" spans="1:13" ht="16.5" hidden="1" customHeight="1">
      <c r="A34" s="348" t="s">
        <v>19</v>
      </c>
      <c r="B34" s="337">
        <v>3947.2</v>
      </c>
      <c r="C34" s="330">
        <f t="shared" si="14"/>
        <v>103.48995435346306</v>
      </c>
      <c r="D34" s="332">
        <f t="shared" si="11"/>
        <v>114.82496407356338</v>
      </c>
      <c r="E34" s="349">
        <v>2406.1</v>
      </c>
      <c r="F34" s="350">
        <f t="shared" si="9"/>
        <v>99.989195299123978</v>
      </c>
      <c r="G34" s="351">
        <f t="shared" si="12"/>
        <v>107.32893210812739</v>
      </c>
      <c r="H34" s="352">
        <v>2240.4</v>
      </c>
      <c r="I34" s="330">
        <f t="shared" si="15"/>
        <v>101.2417981671276</v>
      </c>
      <c r="J34" s="332">
        <f t="shared" si="13"/>
        <v>105.85900585900585</v>
      </c>
      <c r="K34" s="14"/>
      <c r="L34" s="14"/>
      <c r="M34" s="14"/>
    </row>
    <row r="35" spans="1:13" ht="16.5" hidden="1" customHeight="1">
      <c r="A35" s="345" t="s">
        <v>20</v>
      </c>
      <c r="B35" s="340">
        <v>3926.3</v>
      </c>
      <c r="C35" s="325">
        <f t="shared" si="14"/>
        <v>99.470510741791657</v>
      </c>
      <c r="D35" s="326">
        <f t="shared" si="11"/>
        <v>114.21697822305228</v>
      </c>
      <c r="E35" s="346">
        <v>2410.9299999999998</v>
      </c>
      <c r="F35" s="353">
        <f t="shared" si="9"/>
        <v>100.20073978637629</v>
      </c>
      <c r="G35" s="347">
        <f t="shared" si="12"/>
        <v>107.54438397716119</v>
      </c>
      <c r="H35" s="322">
        <v>2270.63</v>
      </c>
      <c r="I35" s="325">
        <f t="shared" si="15"/>
        <v>101.34931262274594</v>
      </c>
      <c r="J35" s="326">
        <f t="shared" si="13"/>
        <v>107.28737478737477</v>
      </c>
      <c r="K35" s="14"/>
      <c r="L35" s="14"/>
      <c r="M35" s="14"/>
    </row>
    <row r="36" spans="1:13" ht="16.5" hidden="1" customHeight="1">
      <c r="A36" s="345" t="s">
        <v>167</v>
      </c>
      <c r="B36" s="340">
        <v>3709.52</v>
      </c>
      <c r="C36" s="325">
        <f t="shared" si="14"/>
        <v>94.478771362351324</v>
      </c>
      <c r="D36" s="326">
        <f>B36/B$29*100</f>
        <v>107.91079771234415</v>
      </c>
      <c r="E36" s="346">
        <v>2423.37</v>
      </c>
      <c r="F36" s="325">
        <f t="shared" ref="F36:F41" si="16">E36/E35*100</f>
        <v>100.51598345866533</v>
      </c>
      <c r="G36" s="347">
        <f>E36/E$29*100</f>
        <v>108.09929520920687</v>
      </c>
      <c r="H36" s="354">
        <v>2305.1999999999998</v>
      </c>
      <c r="I36" s="325">
        <f t="shared" si="15"/>
        <v>101.52248494911103</v>
      </c>
      <c r="J36" s="326">
        <f>H36/H$29*100</f>
        <v>108.92080892080891</v>
      </c>
      <c r="K36" s="14"/>
      <c r="L36" s="14"/>
      <c r="M36" s="14"/>
    </row>
    <row r="37" spans="1:13" ht="16.5" hidden="1" customHeight="1">
      <c r="A37" s="345" t="s">
        <v>178</v>
      </c>
      <c r="B37" s="340">
        <v>3718.28</v>
      </c>
      <c r="C37" s="325">
        <f t="shared" si="14"/>
        <v>100.23614915137269</v>
      </c>
      <c r="D37" s="326">
        <f>B37/B$29*100</f>
        <v>108.16562814538135</v>
      </c>
      <c r="E37" s="346">
        <v>2428.86</v>
      </c>
      <c r="F37" s="325">
        <f t="shared" si="16"/>
        <v>100.22654402753193</v>
      </c>
      <c r="G37" s="347">
        <f>E37/E$29*100</f>
        <v>108.34418770630742</v>
      </c>
      <c r="H37" s="354">
        <v>2225.67</v>
      </c>
      <c r="I37" s="325">
        <f t="shared" si="15"/>
        <v>96.549973971889642</v>
      </c>
      <c r="J37" s="326">
        <f>H37/H$29*100</f>
        <v>105.16301266301267</v>
      </c>
      <c r="K37" s="14"/>
      <c r="L37" s="14"/>
      <c r="M37" s="14"/>
    </row>
    <row r="38" spans="1:13" ht="16.5" hidden="1" customHeight="1">
      <c r="A38" s="355" t="s">
        <v>189</v>
      </c>
      <c r="B38" s="340">
        <v>3475.35</v>
      </c>
      <c r="C38" s="325">
        <f t="shared" si="14"/>
        <v>93.466602837871278</v>
      </c>
      <c r="D38" s="326">
        <f>B38/B$29*100</f>
        <v>101.09873806573229</v>
      </c>
      <c r="E38" s="346">
        <v>2313.62</v>
      </c>
      <c r="F38" s="325">
        <f t="shared" si="16"/>
        <v>95.25538730103834</v>
      </c>
      <c r="G38" s="326">
        <f>E38/E$29*100</f>
        <v>103.20367561780711</v>
      </c>
      <c r="H38" s="340">
        <v>2139.96</v>
      </c>
      <c r="I38" s="325">
        <f t="shared" si="15"/>
        <v>96.149024788041345</v>
      </c>
      <c r="J38" s="326">
        <f>H38/H$29*100</f>
        <v>101.11321111321112</v>
      </c>
      <c r="K38" s="14"/>
      <c r="L38" s="14"/>
      <c r="M38" s="14"/>
    </row>
    <row r="39" spans="1:13" ht="16.5" hidden="1" customHeight="1">
      <c r="A39" s="355" t="s">
        <v>198</v>
      </c>
      <c r="B39" s="340">
        <v>3484.3</v>
      </c>
      <c r="C39" s="325">
        <f t="shared" ref="C39:C44" si="17">B39/B38*100</f>
        <v>100.25752801876071</v>
      </c>
      <c r="D39" s="326">
        <f>B39/B$29*100</f>
        <v>101.35909564286504</v>
      </c>
      <c r="E39" s="346">
        <v>2259.6999999999998</v>
      </c>
      <c r="F39" s="325">
        <f t="shared" si="16"/>
        <v>97.669453064893972</v>
      </c>
      <c r="G39" s="326">
        <f>E39/E$29*100</f>
        <v>100.79846551877954</v>
      </c>
      <c r="H39" s="340">
        <v>2101.3000000000002</v>
      </c>
      <c r="I39" s="325">
        <f t="shared" ref="I39:I44" si="18">H39/H38*100</f>
        <v>98.193424176152831</v>
      </c>
      <c r="J39" s="326">
        <f>H39/H$29*100</f>
        <v>99.286524286524298</v>
      </c>
      <c r="K39" s="14"/>
      <c r="L39" s="14"/>
      <c r="M39" s="14"/>
    </row>
    <row r="40" spans="1:13" ht="16.5" hidden="1" customHeight="1" thickBot="1">
      <c r="A40" s="356" t="s">
        <v>203</v>
      </c>
      <c r="B40" s="357">
        <v>3509.28</v>
      </c>
      <c r="C40" s="358">
        <f t="shared" si="17"/>
        <v>100.71693022988835</v>
      </c>
      <c r="D40" s="359">
        <f>B40/B$29*100</f>
        <v>102.0857696402702</v>
      </c>
      <c r="E40" s="360">
        <v>2268.39</v>
      </c>
      <c r="F40" s="358">
        <f t="shared" si="16"/>
        <v>100.38456432269771</v>
      </c>
      <c r="G40" s="359">
        <f>E40/E$29*100</f>
        <v>101.1861004549915</v>
      </c>
      <c r="H40" s="357">
        <v>2107.6999999999998</v>
      </c>
      <c r="I40" s="358">
        <f t="shared" si="18"/>
        <v>100.30457335934895</v>
      </c>
      <c r="J40" s="359">
        <f>H40/H$29*100</f>
        <v>99.58892458892457</v>
      </c>
      <c r="K40" s="14"/>
      <c r="L40" s="14"/>
      <c r="M40" s="14"/>
    </row>
    <row r="41" spans="1:13" ht="3" hidden="1" customHeight="1">
      <c r="A41" s="341" t="s">
        <v>269</v>
      </c>
      <c r="B41" s="301">
        <v>3484.4</v>
      </c>
      <c r="C41" s="302">
        <f t="shared" si="17"/>
        <v>99.291022659918838</v>
      </c>
      <c r="D41" s="303">
        <f t="shared" ref="D41:D46" si="19">B41/B$41*100</f>
        <v>100</v>
      </c>
      <c r="E41" s="361">
        <v>2298.23</v>
      </c>
      <c r="F41" s="302">
        <f t="shared" si="16"/>
        <v>101.31547044379494</v>
      </c>
      <c r="G41" s="362">
        <f t="shared" ref="G41:G46" si="20">E41/E$41*100</f>
        <v>100</v>
      </c>
      <c r="H41" s="301">
        <v>2131</v>
      </c>
      <c r="I41" s="302">
        <f t="shared" si="18"/>
        <v>101.10547041799119</v>
      </c>
      <c r="J41" s="303">
        <f t="shared" ref="J41:J46" si="21">H41/H$41*100</f>
        <v>100</v>
      </c>
      <c r="K41" s="14"/>
      <c r="L41" s="14"/>
      <c r="M41" s="14"/>
    </row>
    <row r="42" spans="1:13" ht="16.5" hidden="1" customHeight="1">
      <c r="A42" s="345" t="s">
        <v>15</v>
      </c>
      <c r="B42" s="340">
        <v>3582.03</v>
      </c>
      <c r="C42" s="325">
        <f t="shared" si="17"/>
        <v>102.80191711628974</v>
      </c>
      <c r="D42" s="363">
        <f t="shared" si="19"/>
        <v>102.80191711628974</v>
      </c>
      <c r="E42" s="346">
        <v>2348.34</v>
      </c>
      <c r="F42" s="325">
        <f t="shared" ref="F42:F47" si="22">E42/E41*100</f>
        <v>102.18037359185112</v>
      </c>
      <c r="G42" s="364">
        <f t="shared" si="20"/>
        <v>102.18037359185112</v>
      </c>
      <c r="H42" s="365">
        <v>2192.7199999999998</v>
      </c>
      <c r="I42" s="325">
        <f t="shared" si="18"/>
        <v>102.89629282027218</v>
      </c>
      <c r="J42" s="363">
        <f t="shared" si="21"/>
        <v>102.89629282027218</v>
      </c>
      <c r="K42" s="14"/>
      <c r="L42" s="14"/>
      <c r="M42" s="14"/>
    </row>
    <row r="43" spans="1:13" ht="16.5" hidden="1" customHeight="1">
      <c r="A43" s="345" t="s">
        <v>16</v>
      </c>
      <c r="B43" s="340">
        <v>3667.61</v>
      </c>
      <c r="C43" s="325">
        <f t="shared" si="17"/>
        <v>102.38914805291972</v>
      </c>
      <c r="D43" s="363">
        <f t="shared" si="19"/>
        <v>105.25800711743771</v>
      </c>
      <c r="E43" s="346">
        <v>2397.3200000000002</v>
      </c>
      <c r="F43" s="325">
        <f t="shared" si="22"/>
        <v>102.08572864236014</v>
      </c>
      <c r="G43" s="364">
        <f t="shared" si="20"/>
        <v>104.31157891072695</v>
      </c>
      <c r="H43" s="365">
        <v>2239.67</v>
      </c>
      <c r="I43" s="325">
        <f t="shared" si="18"/>
        <v>102.14117625597432</v>
      </c>
      <c r="J43" s="363">
        <f t="shared" si="21"/>
        <v>105.09948381041765</v>
      </c>
      <c r="K43" s="14"/>
      <c r="L43" s="14"/>
      <c r="M43" s="14"/>
    </row>
    <row r="44" spans="1:13" ht="16.5" hidden="1" customHeight="1">
      <c r="A44" s="345" t="s">
        <v>17</v>
      </c>
      <c r="B44" s="340">
        <v>3761.96</v>
      </c>
      <c r="C44" s="325">
        <f t="shared" si="17"/>
        <v>102.57251997895087</v>
      </c>
      <c r="D44" s="363">
        <f t="shared" si="19"/>
        <v>107.96579037997932</v>
      </c>
      <c r="E44" s="346">
        <v>2457.02</v>
      </c>
      <c r="F44" s="325">
        <f t="shared" si="22"/>
        <v>102.49028081357514</v>
      </c>
      <c r="G44" s="364">
        <f t="shared" si="20"/>
        <v>106.9092301466781</v>
      </c>
      <c r="H44" s="365">
        <v>2272.67</v>
      </c>
      <c r="I44" s="325">
        <f t="shared" si="18"/>
        <v>101.47343135372621</v>
      </c>
      <c r="J44" s="363">
        <f t="shared" si="21"/>
        <v>106.64805255748475</v>
      </c>
      <c r="K44" s="14"/>
      <c r="L44" s="14"/>
      <c r="M44" s="14"/>
    </row>
    <row r="45" spans="1:13" ht="16.5" hidden="1" customHeight="1">
      <c r="A45" s="345" t="s">
        <v>18</v>
      </c>
      <c r="B45" s="340">
        <v>3809.35</v>
      </c>
      <c r="C45" s="325">
        <f t="shared" ref="C45:C50" si="23">B45/B44*100</f>
        <v>101.2597156801242</v>
      </c>
      <c r="D45" s="363">
        <f t="shared" si="19"/>
        <v>109.32585237056594</v>
      </c>
      <c r="E45" s="346">
        <v>2470.25</v>
      </c>
      <c r="F45" s="325">
        <f t="shared" si="22"/>
        <v>100.53845715541591</v>
      </c>
      <c r="G45" s="364">
        <f t="shared" si="20"/>
        <v>107.48489054620293</v>
      </c>
      <c r="H45" s="365">
        <v>2282.61</v>
      </c>
      <c r="I45" s="325">
        <f t="shared" ref="I45:I50" si="24">H45/H44*100</f>
        <v>100.43737102174974</v>
      </c>
      <c r="J45" s="363">
        <f t="shared" si="21"/>
        <v>107.11450023463162</v>
      </c>
      <c r="K45" s="14"/>
      <c r="L45" s="14"/>
      <c r="M45" s="14"/>
    </row>
    <row r="46" spans="1:13" ht="16.5" hidden="1" customHeight="1">
      <c r="A46" s="366" t="s">
        <v>19</v>
      </c>
      <c r="B46" s="365">
        <v>3854.5</v>
      </c>
      <c r="C46" s="367">
        <f t="shared" si="23"/>
        <v>101.18524157664694</v>
      </c>
      <c r="D46" s="363">
        <f t="shared" si="19"/>
        <v>110.62162782688554</v>
      </c>
      <c r="E46" s="368">
        <v>2532.1999999999998</v>
      </c>
      <c r="F46" s="367">
        <f t="shared" si="22"/>
        <v>102.50784333569476</v>
      </c>
      <c r="G46" s="364">
        <f t="shared" si="20"/>
        <v>110.18044321064471</v>
      </c>
      <c r="H46" s="365">
        <v>2316.8000000000002</v>
      </c>
      <c r="I46" s="367">
        <f t="shared" si="24"/>
        <v>101.49784676313519</v>
      </c>
      <c r="J46" s="363">
        <f t="shared" si="21"/>
        <v>108.71891130924449</v>
      </c>
      <c r="K46" s="14"/>
      <c r="L46" s="14"/>
      <c r="M46" s="14"/>
    </row>
    <row r="47" spans="1:13" ht="16.5" hidden="1" customHeight="1">
      <c r="A47" s="366" t="s">
        <v>20</v>
      </c>
      <c r="B47" s="365">
        <v>3808.84</v>
      </c>
      <c r="C47" s="367">
        <f t="shared" si="23"/>
        <v>98.815410559086786</v>
      </c>
      <c r="D47" s="363">
        <f t="shared" ref="D47:D52" si="25">B47/B$41*100</f>
        <v>109.31121570428195</v>
      </c>
      <c r="E47" s="368">
        <v>2548.98</v>
      </c>
      <c r="F47" s="367">
        <f t="shared" si="22"/>
        <v>100.66266487639209</v>
      </c>
      <c r="G47" s="364">
        <f t="shared" ref="G47:G52" si="26">E47/E$41*100</f>
        <v>110.91057030845477</v>
      </c>
      <c r="H47" s="365">
        <v>2344.36</v>
      </c>
      <c r="I47" s="367">
        <f t="shared" si="24"/>
        <v>101.18957182320443</v>
      </c>
      <c r="J47" s="363">
        <f t="shared" ref="J47:J52" si="27">H47/H$41*100</f>
        <v>110.01220084467387</v>
      </c>
      <c r="K47" s="14"/>
      <c r="L47" s="14"/>
      <c r="M47" s="14"/>
    </row>
    <row r="48" spans="1:13" ht="16.5" hidden="1" customHeight="1">
      <c r="A48" s="369" t="s">
        <v>167</v>
      </c>
      <c r="B48" s="370">
        <v>3758.33</v>
      </c>
      <c r="C48" s="371">
        <f t="shared" si="23"/>
        <v>98.673874460465655</v>
      </c>
      <c r="D48" s="372">
        <f t="shared" si="25"/>
        <v>107.86161175525197</v>
      </c>
      <c r="E48" s="373">
        <v>2617.46</v>
      </c>
      <c r="F48" s="371">
        <f t="shared" ref="F48:F53" si="28">E48/E47*100</f>
        <v>102.68656482200724</v>
      </c>
      <c r="G48" s="374">
        <f t="shared" si="26"/>
        <v>113.89025467424932</v>
      </c>
      <c r="H48" s="370">
        <v>2354.6</v>
      </c>
      <c r="I48" s="371">
        <f t="shared" si="24"/>
        <v>100.4367929840127</v>
      </c>
      <c r="J48" s="372">
        <f t="shared" si="27"/>
        <v>110.49272641952135</v>
      </c>
      <c r="K48" s="14"/>
      <c r="L48" s="14"/>
      <c r="M48" s="14"/>
    </row>
    <row r="49" spans="1:13" ht="16.5" hidden="1" customHeight="1">
      <c r="A49" s="369" t="s">
        <v>178</v>
      </c>
      <c r="B49" s="370">
        <v>3877.71</v>
      </c>
      <c r="C49" s="371">
        <f t="shared" si="23"/>
        <v>103.17641079947744</v>
      </c>
      <c r="D49" s="372">
        <f t="shared" si="25"/>
        <v>111.28773963953623</v>
      </c>
      <c r="E49" s="373">
        <v>2590.12</v>
      </c>
      <c r="F49" s="371">
        <f t="shared" si="28"/>
        <v>98.955475919402772</v>
      </c>
      <c r="G49" s="374">
        <f t="shared" si="26"/>
        <v>112.70064353872327</v>
      </c>
      <c r="H49" s="370">
        <v>2371.96</v>
      </c>
      <c r="I49" s="371">
        <f t="shared" si="24"/>
        <v>100.7372802174467</v>
      </c>
      <c r="J49" s="372">
        <f t="shared" si="27"/>
        <v>111.30736743312998</v>
      </c>
      <c r="K49" s="14"/>
      <c r="L49" s="14"/>
      <c r="M49" s="14"/>
    </row>
    <row r="50" spans="1:13" ht="16.5" hidden="1" customHeight="1">
      <c r="A50" s="369" t="s">
        <v>189</v>
      </c>
      <c r="B50" s="370">
        <v>3758.21</v>
      </c>
      <c r="C50" s="371">
        <f t="shared" si="23"/>
        <v>96.918284245082802</v>
      </c>
      <c r="D50" s="372">
        <f t="shared" si="25"/>
        <v>107.85816783377338</v>
      </c>
      <c r="E50" s="373">
        <v>2496.67</v>
      </c>
      <c r="F50" s="371">
        <f t="shared" si="28"/>
        <v>96.392059055178919</v>
      </c>
      <c r="G50" s="374">
        <f t="shared" si="26"/>
        <v>108.63447087541283</v>
      </c>
      <c r="H50" s="370">
        <v>2442.54</v>
      </c>
      <c r="I50" s="371">
        <f t="shared" si="24"/>
        <v>102.97559823943068</v>
      </c>
      <c r="J50" s="372">
        <f t="shared" si="27"/>
        <v>114.61942749882684</v>
      </c>
      <c r="K50" s="14"/>
      <c r="L50" s="14"/>
      <c r="M50" s="14"/>
    </row>
    <row r="51" spans="1:13" ht="16.5" hidden="1" customHeight="1">
      <c r="A51" s="369" t="s">
        <v>198</v>
      </c>
      <c r="B51" s="370">
        <v>3894.63</v>
      </c>
      <c r="C51" s="371">
        <f>B51/B50*100</f>
        <v>103.62991956277057</v>
      </c>
      <c r="D51" s="372">
        <f t="shared" si="25"/>
        <v>111.77333256801745</v>
      </c>
      <c r="E51" s="373">
        <v>2539.16</v>
      </c>
      <c r="F51" s="371">
        <f t="shared" si="28"/>
        <v>101.70186688669307</v>
      </c>
      <c r="G51" s="374">
        <f t="shared" si="26"/>
        <v>110.48328496277568</v>
      </c>
      <c r="H51" s="370">
        <v>2464.96</v>
      </c>
      <c r="I51" s="371">
        <f>H51/H50*100</f>
        <v>100.91789694334588</v>
      </c>
      <c r="J51" s="372">
        <f t="shared" si="27"/>
        <v>115.67151572031911</v>
      </c>
      <c r="K51" s="14"/>
      <c r="L51" s="14"/>
      <c r="M51" s="14"/>
    </row>
    <row r="52" spans="1:13" ht="16.5" hidden="1" customHeight="1" thickBot="1">
      <c r="A52" s="369" t="s">
        <v>203</v>
      </c>
      <c r="B52" s="370">
        <v>3912.55</v>
      </c>
      <c r="C52" s="371">
        <f>B52/B51*100</f>
        <v>100.46012073033896</v>
      </c>
      <c r="D52" s="372">
        <f t="shared" si="25"/>
        <v>112.2876248421536</v>
      </c>
      <c r="E52" s="373">
        <v>2618.0300000000002</v>
      </c>
      <c r="F52" s="371">
        <f t="shared" si="28"/>
        <v>103.10614533940358</v>
      </c>
      <c r="G52" s="374">
        <f t="shared" si="26"/>
        <v>113.91505636946695</v>
      </c>
      <c r="H52" s="370">
        <v>2519.35</v>
      </c>
      <c r="I52" s="371">
        <f>H52/H51*100</f>
        <v>102.20652667791769</v>
      </c>
      <c r="J52" s="372">
        <f t="shared" si="27"/>
        <v>118.22383857343969</v>
      </c>
      <c r="K52" s="14"/>
      <c r="L52" s="14"/>
      <c r="M52" s="14"/>
    </row>
    <row r="53" spans="1:13" ht="16.5" customHeight="1" thickBot="1">
      <c r="A53" s="213" t="s">
        <v>486</v>
      </c>
      <c r="B53" s="214">
        <v>3866.8</v>
      </c>
      <c r="C53" s="215">
        <f>B53/B52*100</f>
        <v>98.830685869829139</v>
      </c>
      <c r="D53" s="216">
        <f>B53/B$53*100</f>
        <v>100</v>
      </c>
      <c r="E53" s="214">
        <v>2713.6</v>
      </c>
      <c r="F53" s="215">
        <f t="shared" si="28"/>
        <v>103.6504547312292</v>
      </c>
      <c r="G53" s="216">
        <f>E53/E$53*100</f>
        <v>100</v>
      </c>
      <c r="H53" s="214">
        <v>2419.9</v>
      </c>
      <c r="I53" s="215">
        <f>H53/H52*100</f>
        <v>96.052553237938369</v>
      </c>
      <c r="J53" s="216">
        <f>H53/H$53*100</f>
        <v>100</v>
      </c>
      <c r="K53" s="14"/>
      <c r="L53" s="14"/>
      <c r="M53" s="14"/>
    </row>
    <row r="54" spans="1:13" ht="16.5" customHeight="1" thickBot="1">
      <c r="A54" s="794" t="s">
        <v>510</v>
      </c>
      <c r="B54" s="795"/>
      <c r="C54" s="795"/>
      <c r="D54" s="795"/>
      <c r="E54" s="795"/>
      <c r="F54" s="795"/>
      <c r="G54" s="795"/>
      <c r="H54" s="795"/>
      <c r="I54" s="795"/>
      <c r="J54" s="796"/>
      <c r="K54" s="14"/>
      <c r="L54" s="14"/>
      <c r="M54" s="14"/>
    </row>
    <row r="55" spans="1:13" ht="16.5" customHeight="1">
      <c r="A55" s="300" t="s">
        <v>15</v>
      </c>
      <c r="B55" s="301">
        <v>4028.92</v>
      </c>
      <c r="C55" s="302">
        <f>B55/B52*100</f>
        <v>102.97427508913624</v>
      </c>
      <c r="D55" s="303">
        <f>B55/B$53*100</f>
        <v>104.19261404779145</v>
      </c>
      <c r="E55" s="301">
        <v>2730.04</v>
      </c>
      <c r="F55" s="302">
        <f>E55/E52*100</f>
        <v>104.27840781045288</v>
      </c>
      <c r="G55" s="303">
        <f>E55/E$53*100</f>
        <v>100.60583726415095</v>
      </c>
      <c r="H55" s="301">
        <v>2437.44</v>
      </c>
      <c r="I55" s="302">
        <f>H55/H52*100</f>
        <v>96.748764562287889</v>
      </c>
      <c r="J55" s="303">
        <f>H55/H$53*100</f>
        <v>100.72482333980743</v>
      </c>
      <c r="K55" s="14"/>
      <c r="L55" s="14"/>
      <c r="M55" s="14"/>
    </row>
    <row r="56" spans="1:13" ht="16.5" customHeight="1">
      <c r="A56" s="375" t="s">
        <v>16</v>
      </c>
      <c r="B56" s="376">
        <v>4054.36</v>
      </c>
      <c r="C56" s="377">
        <f>B56/B55*100</f>
        <v>100.63143472692433</v>
      </c>
      <c r="D56" s="378">
        <f>B56/B$53*100</f>
        <v>104.85052239577945</v>
      </c>
      <c r="E56" s="376">
        <v>2742.57</v>
      </c>
      <c r="F56" s="377">
        <f>E56/E55*100</f>
        <v>100.45896763417386</v>
      </c>
      <c r="G56" s="378">
        <f>E56/E$53*100</f>
        <v>101.06758549528303</v>
      </c>
      <c r="H56" s="376">
        <v>2456</v>
      </c>
      <c r="I56" s="377">
        <f>H56/H55*100</f>
        <v>100.76145464093476</v>
      </c>
      <c r="J56" s="378">
        <f>H56/H$53*100</f>
        <v>101.49179718170171</v>
      </c>
      <c r="K56" s="14"/>
      <c r="L56" s="14"/>
      <c r="M56" s="14"/>
    </row>
    <row r="57" spans="1:13" ht="16.5" customHeight="1">
      <c r="A57" s="536" t="s">
        <v>17</v>
      </c>
      <c r="B57" s="370">
        <v>4257.53</v>
      </c>
      <c r="C57" s="371">
        <f>B57/B56*100</f>
        <v>105.01114849199379</v>
      </c>
      <c r="D57" s="372">
        <f>B57/B$53*100</f>
        <v>110.10473776766317</v>
      </c>
      <c r="E57" s="370">
        <v>2759.37</v>
      </c>
      <c r="F57" s="371">
        <f>E57/E56*100</f>
        <v>100.61256412780712</v>
      </c>
      <c r="G57" s="372">
        <f>E57/E$53*100</f>
        <v>101.68668926886792</v>
      </c>
      <c r="H57" s="370">
        <v>2472.7600000000002</v>
      </c>
      <c r="I57" s="371">
        <f>H57/H56*100</f>
        <v>100.68241042345278</v>
      </c>
      <c r="J57" s="372">
        <f>H57/H$53*100</f>
        <v>102.1843877846192</v>
      </c>
      <c r="K57" s="14"/>
      <c r="L57" s="14"/>
      <c r="M57" s="14"/>
    </row>
    <row r="58" spans="1:13" ht="16.5" customHeight="1">
      <c r="A58" s="536" t="s">
        <v>18</v>
      </c>
      <c r="B58" s="370">
        <v>4399.66</v>
      </c>
      <c r="C58" s="371">
        <f t="shared" ref="C58:C59" si="29">B58/B57*100</f>
        <v>103.33832057554497</v>
      </c>
      <c r="D58" s="372">
        <f t="shared" ref="D58:D60" si="30">B58/B$53*100</f>
        <v>113.78038688321091</v>
      </c>
      <c r="E58" s="370">
        <v>2762.04</v>
      </c>
      <c r="F58" s="371">
        <f t="shared" ref="F58:F59" si="31">E58/E57*100</f>
        <v>100.09676121723436</v>
      </c>
      <c r="G58" s="372">
        <f t="shared" ref="G58:G60" si="32">E58/E$53*100</f>
        <v>101.78508254716981</v>
      </c>
      <c r="H58" s="370">
        <v>2482.87</v>
      </c>
      <c r="I58" s="371">
        <f t="shared" ref="I58:I59" si="33">H58/H57*100</f>
        <v>100.408854882803</v>
      </c>
      <c r="J58" s="372">
        <f t="shared" ref="J58:J60" si="34">H58/H$53*100</f>
        <v>102.60217364353899</v>
      </c>
      <c r="K58" s="14"/>
      <c r="L58" s="14"/>
      <c r="M58" s="14"/>
    </row>
    <row r="59" spans="1:13" ht="16.5" customHeight="1">
      <c r="A59" s="536" t="s">
        <v>19</v>
      </c>
      <c r="B59" s="370">
        <v>4486.21</v>
      </c>
      <c r="C59" s="371">
        <f t="shared" si="29"/>
        <v>101.96719746525869</v>
      </c>
      <c r="D59" s="372">
        <f t="shared" si="30"/>
        <v>116.01867176993896</v>
      </c>
      <c r="E59" s="370">
        <v>2765.07</v>
      </c>
      <c r="F59" s="371">
        <f t="shared" si="31"/>
        <v>100.10970152495982</v>
      </c>
      <c r="G59" s="372">
        <f t="shared" si="32"/>
        <v>101.89674233490567</v>
      </c>
      <c r="H59" s="370">
        <v>2508.4699999999998</v>
      </c>
      <c r="I59" s="371">
        <f t="shared" si="33"/>
        <v>101.03106485639601</v>
      </c>
      <c r="J59" s="372">
        <f t="shared" si="34"/>
        <v>103.66006859787593</v>
      </c>
      <c r="K59" s="14"/>
      <c r="L59" s="14"/>
      <c r="M59" s="14"/>
    </row>
    <row r="60" spans="1:13" ht="16.5" customHeight="1">
      <c r="A60" s="536" t="s">
        <v>20</v>
      </c>
      <c r="B60" s="370">
        <v>4386.08</v>
      </c>
      <c r="C60" s="371">
        <f>B60/B59*100</f>
        <v>97.768049199658506</v>
      </c>
      <c r="D60" s="372">
        <f t="shared" si="30"/>
        <v>113.42919209682425</v>
      </c>
      <c r="E60" s="370">
        <v>2820.37</v>
      </c>
      <c r="F60" s="371">
        <f>E60/E59*100</f>
        <v>101.99994936837041</v>
      </c>
      <c r="G60" s="372">
        <f t="shared" si="32"/>
        <v>103.93462558962263</v>
      </c>
      <c r="H60" s="370">
        <v>2602.77</v>
      </c>
      <c r="I60" s="371">
        <f>H60/H59*100</f>
        <v>103.75926361487282</v>
      </c>
      <c r="J60" s="372">
        <f t="shared" si="34"/>
        <v>107.55692383982809</v>
      </c>
      <c r="K60" s="14"/>
      <c r="L60" s="14"/>
      <c r="M60" s="14"/>
    </row>
    <row r="61" spans="1:13" ht="16.5" customHeight="1" thickBot="1">
      <c r="A61" s="213" t="s">
        <v>167</v>
      </c>
      <c r="B61" s="214">
        <v>4469.76</v>
      </c>
      <c r="C61" s="215">
        <f>B61/B60*100</f>
        <v>101.90785393791269</v>
      </c>
      <c r="D61" s="216">
        <f t="shared" ref="D61" si="35">B61/B$53*100</f>
        <v>115.59325540498604</v>
      </c>
      <c r="E61" s="214">
        <v>2887.6</v>
      </c>
      <c r="F61" s="215">
        <f>E61/E60*100</f>
        <v>102.38372979431776</v>
      </c>
      <c r="G61" s="216">
        <f t="shared" ref="G61" si="36">E61/E$53*100</f>
        <v>106.4121462264151</v>
      </c>
      <c r="H61" s="214">
        <v>2658.44</v>
      </c>
      <c r="I61" s="215">
        <f>H61/H60*100</f>
        <v>102.13887512150517</v>
      </c>
      <c r="J61" s="216">
        <f t="shared" ref="J61" si="37">H61/H$53*100</f>
        <v>109.85743212529444</v>
      </c>
      <c r="K61" s="14"/>
      <c r="L61" s="14"/>
      <c r="M61" s="14"/>
    </row>
    <row r="62" spans="1:13" ht="22.5" customHeight="1">
      <c r="A62" s="797" t="s">
        <v>531</v>
      </c>
      <c r="B62" s="797"/>
      <c r="C62" s="797"/>
      <c r="D62" s="797"/>
      <c r="E62" s="797"/>
      <c r="F62" s="797"/>
      <c r="G62" s="797"/>
      <c r="H62" s="797"/>
      <c r="I62" s="797"/>
      <c r="J62" s="797"/>
      <c r="K62" s="14"/>
      <c r="L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24" customHeight="1">
      <c r="A64" s="798" t="s">
        <v>639</v>
      </c>
      <c r="B64" s="798"/>
      <c r="C64" s="798"/>
      <c r="D64" s="798"/>
      <c r="E64" s="798"/>
      <c r="F64" s="798"/>
      <c r="G64" s="798"/>
      <c r="H64" s="798"/>
      <c r="I64" s="798"/>
      <c r="J64" s="798"/>
      <c r="K64" s="268"/>
    </row>
    <row r="65" spans="1:14">
      <c r="A65" s="16"/>
      <c r="B65" s="16"/>
      <c r="C65" s="16"/>
      <c r="D65" s="16"/>
      <c r="E65" s="16"/>
      <c r="F65" s="16"/>
      <c r="G65" s="16"/>
      <c r="H65" s="19"/>
      <c r="I65" s="19"/>
      <c r="J65" s="19"/>
    </row>
    <row r="67" spans="1:14">
      <c r="N67" s="44"/>
    </row>
    <row r="68" spans="1:14">
      <c r="N68" s="44"/>
    </row>
    <row r="69" spans="1:14">
      <c r="N69" s="44"/>
    </row>
    <row r="70" spans="1:14">
      <c r="N70" s="44"/>
    </row>
    <row r="71" spans="1:14">
      <c r="N71" s="44"/>
    </row>
    <row r="72" spans="1:14">
      <c r="N72" s="44"/>
    </row>
    <row r="73" spans="1:14">
      <c r="M73" s="44"/>
      <c r="N73" s="44"/>
    </row>
    <row r="74" spans="1:14">
      <c r="M74" s="44"/>
      <c r="N74" s="44"/>
    </row>
    <row r="75" spans="1:14">
      <c r="M75" s="44"/>
      <c r="N75" s="44"/>
    </row>
    <row r="76" spans="1:14">
      <c r="M76" s="44"/>
      <c r="N76" s="44"/>
    </row>
    <row r="77" spans="1:14">
      <c r="M77" s="44"/>
      <c r="N77" s="44"/>
    </row>
    <row r="78" spans="1:14">
      <c r="M78" s="44"/>
      <c r="N78" s="44"/>
    </row>
    <row r="79" spans="1:14">
      <c r="M79" s="44"/>
      <c r="N79" s="44"/>
    </row>
    <row r="80" spans="1:14">
      <c r="M80" s="44"/>
      <c r="N80" s="44"/>
    </row>
    <row r="81" spans="13:13">
      <c r="M81" s="44"/>
    </row>
    <row r="82" spans="13:13">
      <c r="M82" s="44"/>
    </row>
    <row r="83" spans="13:13">
      <c r="M83" s="44"/>
    </row>
    <row r="84" spans="13:13">
      <c r="M84" s="44"/>
    </row>
    <row r="85" spans="13:13">
      <c r="M85" s="44"/>
    </row>
    <row r="86" spans="13:13">
      <c r="M86" s="44"/>
    </row>
  </sheetData>
  <mergeCells count="17">
    <mergeCell ref="I4:I5"/>
    <mergeCell ref="A54:J54"/>
    <mergeCell ref="A62:J62"/>
    <mergeCell ref="A64:J64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="70" zoomScaleNormal="70" workbookViewId="0">
      <selection activeCell="G38" sqref="G38"/>
    </sheetView>
  </sheetViews>
  <sheetFormatPr defaultRowHeight="16.5"/>
  <cols>
    <col min="1" max="1" width="5.7109375" style="8" customWidth="1"/>
    <col min="2" max="2" width="99.28515625" style="13" customWidth="1"/>
    <col min="3" max="3" width="10.140625" style="13" bestFit="1" customWidth="1"/>
    <col min="4" max="4" width="18.85546875" style="13" customWidth="1"/>
    <col min="5" max="5" width="19" style="2" customWidth="1"/>
    <col min="6" max="6" width="19.5703125" style="134" customWidth="1"/>
    <col min="7" max="256" width="9.140625" style="13"/>
    <col min="257" max="257" width="5.7109375" style="13" customWidth="1"/>
    <col min="258" max="258" width="99.28515625" style="13" customWidth="1"/>
    <col min="259" max="259" width="10.140625" style="13" bestFit="1" customWidth="1"/>
    <col min="260" max="260" width="18.85546875" style="13" customWidth="1"/>
    <col min="261" max="261" width="19" style="13" customWidth="1"/>
    <col min="262" max="262" width="19.5703125" style="13" customWidth="1"/>
    <col min="263" max="512" width="9.140625" style="13"/>
    <col min="513" max="513" width="5.7109375" style="13" customWidth="1"/>
    <col min="514" max="514" width="99.28515625" style="13" customWidth="1"/>
    <col min="515" max="515" width="10.140625" style="13" bestFit="1" customWidth="1"/>
    <col min="516" max="516" width="18.85546875" style="13" customWidth="1"/>
    <col min="517" max="517" width="19" style="13" customWidth="1"/>
    <col min="518" max="518" width="19.5703125" style="13" customWidth="1"/>
    <col min="519" max="768" width="9.140625" style="13"/>
    <col min="769" max="769" width="5.7109375" style="13" customWidth="1"/>
    <col min="770" max="770" width="99.28515625" style="13" customWidth="1"/>
    <col min="771" max="771" width="10.140625" style="13" bestFit="1" customWidth="1"/>
    <col min="772" max="772" width="18.85546875" style="13" customWidth="1"/>
    <col min="773" max="773" width="19" style="13" customWidth="1"/>
    <col min="774" max="774" width="19.5703125" style="13" customWidth="1"/>
    <col min="775" max="1024" width="9.140625" style="13"/>
    <col min="1025" max="1025" width="5.7109375" style="13" customWidth="1"/>
    <col min="1026" max="1026" width="99.28515625" style="13" customWidth="1"/>
    <col min="1027" max="1027" width="10.140625" style="13" bestFit="1" customWidth="1"/>
    <col min="1028" max="1028" width="18.85546875" style="13" customWidth="1"/>
    <col min="1029" max="1029" width="19" style="13" customWidth="1"/>
    <col min="1030" max="1030" width="19.5703125" style="13" customWidth="1"/>
    <col min="1031" max="1280" width="9.140625" style="13"/>
    <col min="1281" max="1281" width="5.7109375" style="13" customWidth="1"/>
    <col min="1282" max="1282" width="99.28515625" style="13" customWidth="1"/>
    <col min="1283" max="1283" width="10.140625" style="13" bestFit="1" customWidth="1"/>
    <col min="1284" max="1284" width="18.85546875" style="13" customWidth="1"/>
    <col min="1285" max="1285" width="19" style="13" customWidth="1"/>
    <col min="1286" max="1286" width="19.5703125" style="13" customWidth="1"/>
    <col min="1287" max="1536" width="9.140625" style="13"/>
    <col min="1537" max="1537" width="5.7109375" style="13" customWidth="1"/>
    <col min="1538" max="1538" width="99.28515625" style="13" customWidth="1"/>
    <col min="1539" max="1539" width="10.140625" style="13" bestFit="1" customWidth="1"/>
    <col min="1540" max="1540" width="18.85546875" style="13" customWidth="1"/>
    <col min="1541" max="1541" width="19" style="13" customWidth="1"/>
    <col min="1542" max="1542" width="19.5703125" style="13" customWidth="1"/>
    <col min="1543" max="1792" width="9.140625" style="13"/>
    <col min="1793" max="1793" width="5.7109375" style="13" customWidth="1"/>
    <col min="1794" max="1794" width="99.28515625" style="13" customWidth="1"/>
    <col min="1795" max="1795" width="10.140625" style="13" bestFit="1" customWidth="1"/>
    <col min="1796" max="1796" width="18.85546875" style="13" customWidth="1"/>
    <col min="1797" max="1797" width="19" style="13" customWidth="1"/>
    <col min="1798" max="1798" width="19.5703125" style="13" customWidth="1"/>
    <col min="1799" max="2048" width="9.140625" style="13"/>
    <col min="2049" max="2049" width="5.7109375" style="13" customWidth="1"/>
    <col min="2050" max="2050" width="99.28515625" style="13" customWidth="1"/>
    <col min="2051" max="2051" width="10.140625" style="13" bestFit="1" customWidth="1"/>
    <col min="2052" max="2052" width="18.85546875" style="13" customWidth="1"/>
    <col min="2053" max="2053" width="19" style="13" customWidth="1"/>
    <col min="2054" max="2054" width="19.5703125" style="13" customWidth="1"/>
    <col min="2055" max="2304" width="9.140625" style="13"/>
    <col min="2305" max="2305" width="5.7109375" style="13" customWidth="1"/>
    <col min="2306" max="2306" width="99.28515625" style="13" customWidth="1"/>
    <col min="2307" max="2307" width="10.140625" style="13" bestFit="1" customWidth="1"/>
    <col min="2308" max="2308" width="18.85546875" style="13" customWidth="1"/>
    <col min="2309" max="2309" width="19" style="13" customWidth="1"/>
    <col min="2310" max="2310" width="19.5703125" style="13" customWidth="1"/>
    <col min="2311" max="2560" width="9.140625" style="13"/>
    <col min="2561" max="2561" width="5.7109375" style="13" customWidth="1"/>
    <col min="2562" max="2562" width="99.28515625" style="13" customWidth="1"/>
    <col min="2563" max="2563" width="10.140625" style="13" bestFit="1" customWidth="1"/>
    <col min="2564" max="2564" width="18.85546875" style="13" customWidth="1"/>
    <col min="2565" max="2565" width="19" style="13" customWidth="1"/>
    <col min="2566" max="2566" width="19.5703125" style="13" customWidth="1"/>
    <col min="2567" max="2816" width="9.140625" style="13"/>
    <col min="2817" max="2817" width="5.7109375" style="13" customWidth="1"/>
    <col min="2818" max="2818" width="99.28515625" style="13" customWidth="1"/>
    <col min="2819" max="2819" width="10.140625" style="13" bestFit="1" customWidth="1"/>
    <col min="2820" max="2820" width="18.85546875" style="13" customWidth="1"/>
    <col min="2821" max="2821" width="19" style="13" customWidth="1"/>
    <col min="2822" max="2822" width="19.5703125" style="13" customWidth="1"/>
    <col min="2823" max="3072" width="9.140625" style="13"/>
    <col min="3073" max="3073" width="5.7109375" style="13" customWidth="1"/>
    <col min="3074" max="3074" width="99.28515625" style="13" customWidth="1"/>
    <col min="3075" max="3075" width="10.140625" style="13" bestFit="1" customWidth="1"/>
    <col min="3076" max="3076" width="18.85546875" style="13" customWidth="1"/>
    <col min="3077" max="3077" width="19" style="13" customWidth="1"/>
    <col min="3078" max="3078" width="19.5703125" style="13" customWidth="1"/>
    <col min="3079" max="3328" width="9.140625" style="13"/>
    <col min="3329" max="3329" width="5.7109375" style="13" customWidth="1"/>
    <col min="3330" max="3330" width="99.28515625" style="13" customWidth="1"/>
    <col min="3331" max="3331" width="10.140625" style="13" bestFit="1" customWidth="1"/>
    <col min="3332" max="3332" width="18.85546875" style="13" customWidth="1"/>
    <col min="3333" max="3333" width="19" style="13" customWidth="1"/>
    <col min="3334" max="3334" width="19.5703125" style="13" customWidth="1"/>
    <col min="3335" max="3584" width="9.140625" style="13"/>
    <col min="3585" max="3585" width="5.7109375" style="13" customWidth="1"/>
    <col min="3586" max="3586" width="99.28515625" style="13" customWidth="1"/>
    <col min="3587" max="3587" width="10.140625" style="13" bestFit="1" customWidth="1"/>
    <col min="3588" max="3588" width="18.85546875" style="13" customWidth="1"/>
    <col min="3589" max="3589" width="19" style="13" customWidth="1"/>
    <col min="3590" max="3590" width="19.5703125" style="13" customWidth="1"/>
    <col min="3591" max="3840" width="9.140625" style="13"/>
    <col min="3841" max="3841" width="5.7109375" style="13" customWidth="1"/>
    <col min="3842" max="3842" width="99.28515625" style="13" customWidth="1"/>
    <col min="3843" max="3843" width="10.140625" style="13" bestFit="1" customWidth="1"/>
    <col min="3844" max="3844" width="18.85546875" style="13" customWidth="1"/>
    <col min="3845" max="3845" width="19" style="13" customWidth="1"/>
    <col min="3846" max="3846" width="19.5703125" style="13" customWidth="1"/>
    <col min="3847" max="4096" width="9.140625" style="13"/>
    <col min="4097" max="4097" width="5.7109375" style="13" customWidth="1"/>
    <col min="4098" max="4098" width="99.28515625" style="13" customWidth="1"/>
    <col min="4099" max="4099" width="10.140625" style="13" bestFit="1" customWidth="1"/>
    <col min="4100" max="4100" width="18.85546875" style="13" customWidth="1"/>
    <col min="4101" max="4101" width="19" style="13" customWidth="1"/>
    <col min="4102" max="4102" width="19.5703125" style="13" customWidth="1"/>
    <col min="4103" max="4352" width="9.140625" style="13"/>
    <col min="4353" max="4353" width="5.7109375" style="13" customWidth="1"/>
    <col min="4354" max="4354" width="99.28515625" style="13" customWidth="1"/>
    <col min="4355" max="4355" width="10.140625" style="13" bestFit="1" customWidth="1"/>
    <col min="4356" max="4356" width="18.85546875" style="13" customWidth="1"/>
    <col min="4357" max="4357" width="19" style="13" customWidth="1"/>
    <col min="4358" max="4358" width="19.5703125" style="13" customWidth="1"/>
    <col min="4359" max="4608" width="9.140625" style="13"/>
    <col min="4609" max="4609" width="5.7109375" style="13" customWidth="1"/>
    <col min="4610" max="4610" width="99.28515625" style="13" customWidth="1"/>
    <col min="4611" max="4611" width="10.140625" style="13" bestFit="1" customWidth="1"/>
    <col min="4612" max="4612" width="18.85546875" style="13" customWidth="1"/>
    <col min="4613" max="4613" width="19" style="13" customWidth="1"/>
    <col min="4614" max="4614" width="19.5703125" style="13" customWidth="1"/>
    <col min="4615" max="4864" width="9.140625" style="13"/>
    <col min="4865" max="4865" width="5.7109375" style="13" customWidth="1"/>
    <col min="4866" max="4866" width="99.28515625" style="13" customWidth="1"/>
    <col min="4867" max="4867" width="10.140625" style="13" bestFit="1" customWidth="1"/>
    <col min="4868" max="4868" width="18.85546875" style="13" customWidth="1"/>
    <col min="4869" max="4869" width="19" style="13" customWidth="1"/>
    <col min="4870" max="4870" width="19.5703125" style="13" customWidth="1"/>
    <col min="4871" max="5120" width="9.140625" style="13"/>
    <col min="5121" max="5121" width="5.7109375" style="13" customWidth="1"/>
    <col min="5122" max="5122" width="99.28515625" style="13" customWidth="1"/>
    <col min="5123" max="5123" width="10.140625" style="13" bestFit="1" customWidth="1"/>
    <col min="5124" max="5124" width="18.85546875" style="13" customWidth="1"/>
    <col min="5125" max="5125" width="19" style="13" customWidth="1"/>
    <col min="5126" max="5126" width="19.5703125" style="13" customWidth="1"/>
    <col min="5127" max="5376" width="9.140625" style="13"/>
    <col min="5377" max="5377" width="5.7109375" style="13" customWidth="1"/>
    <col min="5378" max="5378" width="99.28515625" style="13" customWidth="1"/>
    <col min="5379" max="5379" width="10.140625" style="13" bestFit="1" customWidth="1"/>
    <col min="5380" max="5380" width="18.85546875" style="13" customWidth="1"/>
    <col min="5381" max="5381" width="19" style="13" customWidth="1"/>
    <col min="5382" max="5382" width="19.5703125" style="13" customWidth="1"/>
    <col min="5383" max="5632" width="9.140625" style="13"/>
    <col min="5633" max="5633" width="5.7109375" style="13" customWidth="1"/>
    <col min="5634" max="5634" width="99.28515625" style="13" customWidth="1"/>
    <col min="5635" max="5635" width="10.140625" style="13" bestFit="1" customWidth="1"/>
    <col min="5636" max="5636" width="18.85546875" style="13" customWidth="1"/>
    <col min="5637" max="5637" width="19" style="13" customWidth="1"/>
    <col min="5638" max="5638" width="19.5703125" style="13" customWidth="1"/>
    <col min="5639" max="5888" width="9.140625" style="13"/>
    <col min="5889" max="5889" width="5.7109375" style="13" customWidth="1"/>
    <col min="5890" max="5890" width="99.28515625" style="13" customWidth="1"/>
    <col min="5891" max="5891" width="10.140625" style="13" bestFit="1" customWidth="1"/>
    <col min="5892" max="5892" width="18.85546875" style="13" customWidth="1"/>
    <col min="5893" max="5893" width="19" style="13" customWidth="1"/>
    <col min="5894" max="5894" width="19.5703125" style="13" customWidth="1"/>
    <col min="5895" max="6144" width="9.140625" style="13"/>
    <col min="6145" max="6145" width="5.7109375" style="13" customWidth="1"/>
    <col min="6146" max="6146" width="99.28515625" style="13" customWidth="1"/>
    <col min="6147" max="6147" width="10.140625" style="13" bestFit="1" customWidth="1"/>
    <col min="6148" max="6148" width="18.85546875" style="13" customWidth="1"/>
    <col min="6149" max="6149" width="19" style="13" customWidth="1"/>
    <col min="6150" max="6150" width="19.5703125" style="13" customWidth="1"/>
    <col min="6151" max="6400" width="9.140625" style="13"/>
    <col min="6401" max="6401" width="5.7109375" style="13" customWidth="1"/>
    <col min="6402" max="6402" width="99.28515625" style="13" customWidth="1"/>
    <col min="6403" max="6403" width="10.140625" style="13" bestFit="1" customWidth="1"/>
    <col min="6404" max="6404" width="18.85546875" style="13" customWidth="1"/>
    <col min="6405" max="6405" width="19" style="13" customWidth="1"/>
    <col min="6406" max="6406" width="19.5703125" style="13" customWidth="1"/>
    <col min="6407" max="6656" width="9.140625" style="13"/>
    <col min="6657" max="6657" width="5.7109375" style="13" customWidth="1"/>
    <col min="6658" max="6658" width="99.28515625" style="13" customWidth="1"/>
    <col min="6659" max="6659" width="10.140625" style="13" bestFit="1" customWidth="1"/>
    <col min="6660" max="6660" width="18.85546875" style="13" customWidth="1"/>
    <col min="6661" max="6661" width="19" style="13" customWidth="1"/>
    <col min="6662" max="6662" width="19.5703125" style="13" customWidth="1"/>
    <col min="6663" max="6912" width="9.140625" style="13"/>
    <col min="6913" max="6913" width="5.7109375" style="13" customWidth="1"/>
    <col min="6914" max="6914" width="99.28515625" style="13" customWidth="1"/>
    <col min="6915" max="6915" width="10.140625" style="13" bestFit="1" customWidth="1"/>
    <col min="6916" max="6916" width="18.85546875" style="13" customWidth="1"/>
    <col min="6917" max="6917" width="19" style="13" customWidth="1"/>
    <col min="6918" max="6918" width="19.5703125" style="13" customWidth="1"/>
    <col min="6919" max="7168" width="9.140625" style="13"/>
    <col min="7169" max="7169" width="5.7109375" style="13" customWidth="1"/>
    <col min="7170" max="7170" width="99.28515625" style="13" customWidth="1"/>
    <col min="7171" max="7171" width="10.140625" style="13" bestFit="1" customWidth="1"/>
    <col min="7172" max="7172" width="18.85546875" style="13" customWidth="1"/>
    <col min="7173" max="7173" width="19" style="13" customWidth="1"/>
    <col min="7174" max="7174" width="19.5703125" style="13" customWidth="1"/>
    <col min="7175" max="7424" width="9.140625" style="13"/>
    <col min="7425" max="7425" width="5.7109375" style="13" customWidth="1"/>
    <col min="7426" max="7426" width="99.28515625" style="13" customWidth="1"/>
    <col min="7427" max="7427" width="10.140625" style="13" bestFit="1" customWidth="1"/>
    <col min="7428" max="7428" width="18.85546875" style="13" customWidth="1"/>
    <col min="7429" max="7429" width="19" style="13" customWidth="1"/>
    <col min="7430" max="7430" width="19.5703125" style="13" customWidth="1"/>
    <col min="7431" max="7680" width="9.140625" style="13"/>
    <col min="7681" max="7681" width="5.7109375" style="13" customWidth="1"/>
    <col min="7682" max="7682" width="99.28515625" style="13" customWidth="1"/>
    <col min="7683" max="7683" width="10.140625" style="13" bestFit="1" customWidth="1"/>
    <col min="7684" max="7684" width="18.85546875" style="13" customWidth="1"/>
    <col min="7685" max="7685" width="19" style="13" customWidth="1"/>
    <col min="7686" max="7686" width="19.5703125" style="13" customWidth="1"/>
    <col min="7687" max="7936" width="9.140625" style="13"/>
    <col min="7937" max="7937" width="5.7109375" style="13" customWidth="1"/>
    <col min="7938" max="7938" width="99.28515625" style="13" customWidth="1"/>
    <col min="7939" max="7939" width="10.140625" style="13" bestFit="1" customWidth="1"/>
    <col min="7940" max="7940" width="18.85546875" style="13" customWidth="1"/>
    <col min="7941" max="7941" width="19" style="13" customWidth="1"/>
    <col min="7942" max="7942" width="19.5703125" style="13" customWidth="1"/>
    <col min="7943" max="8192" width="9.140625" style="13"/>
    <col min="8193" max="8193" width="5.7109375" style="13" customWidth="1"/>
    <col min="8194" max="8194" width="99.28515625" style="13" customWidth="1"/>
    <col min="8195" max="8195" width="10.140625" style="13" bestFit="1" customWidth="1"/>
    <col min="8196" max="8196" width="18.85546875" style="13" customWidth="1"/>
    <col min="8197" max="8197" width="19" style="13" customWidth="1"/>
    <col min="8198" max="8198" width="19.5703125" style="13" customWidth="1"/>
    <col min="8199" max="8448" width="9.140625" style="13"/>
    <col min="8449" max="8449" width="5.7109375" style="13" customWidth="1"/>
    <col min="8450" max="8450" width="99.28515625" style="13" customWidth="1"/>
    <col min="8451" max="8451" width="10.140625" style="13" bestFit="1" customWidth="1"/>
    <col min="8452" max="8452" width="18.85546875" style="13" customWidth="1"/>
    <col min="8453" max="8453" width="19" style="13" customWidth="1"/>
    <col min="8454" max="8454" width="19.5703125" style="13" customWidth="1"/>
    <col min="8455" max="8704" width="9.140625" style="13"/>
    <col min="8705" max="8705" width="5.7109375" style="13" customWidth="1"/>
    <col min="8706" max="8706" width="99.28515625" style="13" customWidth="1"/>
    <col min="8707" max="8707" width="10.140625" style="13" bestFit="1" customWidth="1"/>
    <col min="8708" max="8708" width="18.85546875" style="13" customWidth="1"/>
    <col min="8709" max="8709" width="19" style="13" customWidth="1"/>
    <col min="8710" max="8710" width="19.5703125" style="13" customWidth="1"/>
    <col min="8711" max="8960" width="9.140625" style="13"/>
    <col min="8961" max="8961" width="5.7109375" style="13" customWidth="1"/>
    <col min="8962" max="8962" width="99.28515625" style="13" customWidth="1"/>
    <col min="8963" max="8963" width="10.140625" style="13" bestFit="1" customWidth="1"/>
    <col min="8964" max="8964" width="18.85546875" style="13" customWidth="1"/>
    <col min="8965" max="8965" width="19" style="13" customWidth="1"/>
    <col min="8966" max="8966" width="19.5703125" style="13" customWidth="1"/>
    <col min="8967" max="9216" width="9.140625" style="13"/>
    <col min="9217" max="9217" width="5.7109375" style="13" customWidth="1"/>
    <col min="9218" max="9218" width="99.28515625" style="13" customWidth="1"/>
    <col min="9219" max="9219" width="10.140625" style="13" bestFit="1" customWidth="1"/>
    <col min="9220" max="9220" width="18.85546875" style="13" customWidth="1"/>
    <col min="9221" max="9221" width="19" style="13" customWidth="1"/>
    <col min="9222" max="9222" width="19.5703125" style="13" customWidth="1"/>
    <col min="9223" max="9472" width="9.140625" style="13"/>
    <col min="9473" max="9473" width="5.7109375" style="13" customWidth="1"/>
    <col min="9474" max="9474" width="99.28515625" style="13" customWidth="1"/>
    <col min="9475" max="9475" width="10.140625" style="13" bestFit="1" customWidth="1"/>
    <col min="9476" max="9476" width="18.85546875" style="13" customWidth="1"/>
    <col min="9477" max="9477" width="19" style="13" customWidth="1"/>
    <col min="9478" max="9478" width="19.5703125" style="13" customWidth="1"/>
    <col min="9479" max="9728" width="9.140625" style="13"/>
    <col min="9729" max="9729" width="5.7109375" style="13" customWidth="1"/>
    <col min="9730" max="9730" width="99.28515625" style="13" customWidth="1"/>
    <col min="9731" max="9731" width="10.140625" style="13" bestFit="1" customWidth="1"/>
    <col min="9732" max="9732" width="18.85546875" style="13" customWidth="1"/>
    <col min="9733" max="9733" width="19" style="13" customWidth="1"/>
    <col min="9734" max="9734" width="19.5703125" style="13" customWidth="1"/>
    <col min="9735" max="9984" width="9.140625" style="13"/>
    <col min="9985" max="9985" width="5.7109375" style="13" customWidth="1"/>
    <col min="9986" max="9986" width="99.28515625" style="13" customWidth="1"/>
    <col min="9987" max="9987" width="10.140625" style="13" bestFit="1" customWidth="1"/>
    <col min="9988" max="9988" width="18.85546875" style="13" customWidth="1"/>
    <col min="9989" max="9989" width="19" style="13" customWidth="1"/>
    <col min="9990" max="9990" width="19.5703125" style="13" customWidth="1"/>
    <col min="9991" max="10240" width="9.140625" style="13"/>
    <col min="10241" max="10241" width="5.7109375" style="13" customWidth="1"/>
    <col min="10242" max="10242" width="99.28515625" style="13" customWidth="1"/>
    <col min="10243" max="10243" width="10.140625" style="13" bestFit="1" customWidth="1"/>
    <col min="10244" max="10244" width="18.85546875" style="13" customWidth="1"/>
    <col min="10245" max="10245" width="19" style="13" customWidth="1"/>
    <col min="10246" max="10246" width="19.5703125" style="13" customWidth="1"/>
    <col min="10247" max="10496" width="9.140625" style="13"/>
    <col min="10497" max="10497" width="5.7109375" style="13" customWidth="1"/>
    <col min="10498" max="10498" width="99.28515625" style="13" customWidth="1"/>
    <col min="10499" max="10499" width="10.140625" style="13" bestFit="1" customWidth="1"/>
    <col min="10500" max="10500" width="18.85546875" style="13" customWidth="1"/>
    <col min="10501" max="10501" width="19" style="13" customWidth="1"/>
    <col min="10502" max="10502" width="19.5703125" style="13" customWidth="1"/>
    <col min="10503" max="10752" width="9.140625" style="13"/>
    <col min="10753" max="10753" width="5.7109375" style="13" customWidth="1"/>
    <col min="10754" max="10754" width="99.28515625" style="13" customWidth="1"/>
    <col min="10755" max="10755" width="10.140625" style="13" bestFit="1" customWidth="1"/>
    <col min="10756" max="10756" width="18.85546875" style="13" customWidth="1"/>
    <col min="10757" max="10757" width="19" style="13" customWidth="1"/>
    <col min="10758" max="10758" width="19.5703125" style="13" customWidth="1"/>
    <col min="10759" max="11008" width="9.140625" style="13"/>
    <col min="11009" max="11009" width="5.7109375" style="13" customWidth="1"/>
    <col min="11010" max="11010" width="99.28515625" style="13" customWidth="1"/>
    <col min="11011" max="11011" width="10.140625" style="13" bestFit="1" customWidth="1"/>
    <col min="11012" max="11012" width="18.85546875" style="13" customWidth="1"/>
    <col min="11013" max="11013" width="19" style="13" customWidth="1"/>
    <col min="11014" max="11014" width="19.5703125" style="13" customWidth="1"/>
    <col min="11015" max="11264" width="9.140625" style="13"/>
    <col min="11265" max="11265" width="5.7109375" style="13" customWidth="1"/>
    <col min="11266" max="11266" width="99.28515625" style="13" customWidth="1"/>
    <col min="11267" max="11267" width="10.140625" style="13" bestFit="1" customWidth="1"/>
    <col min="11268" max="11268" width="18.85546875" style="13" customWidth="1"/>
    <col min="11269" max="11269" width="19" style="13" customWidth="1"/>
    <col min="11270" max="11270" width="19.5703125" style="13" customWidth="1"/>
    <col min="11271" max="11520" width="9.140625" style="13"/>
    <col min="11521" max="11521" width="5.7109375" style="13" customWidth="1"/>
    <col min="11522" max="11522" width="99.28515625" style="13" customWidth="1"/>
    <col min="11523" max="11523" width="10.140625" style="13" bestFit="1" customWidth="1"/>
    <col min="11524" max="11524" width="18.85546875" style="13" customWidth="1"/>
    <col min="11525" max="11525" width="19" style="13" customWidth="1"/>
    <col min="11526" max="11526" width="19.5703125" style="13" customWidth="1"/>
    <col min="11527" max="11776" width="9.140625" style="13"/>
    <col min="11777" max="11777" width="5.7109375" style="13" customWidth="1"/>
    <col min="11778" max="11778" width="99.28515625" style="13" customWidth="1"/>
    <col min="11779" max="11779" width="10.140625" style="13" bestFit="1" customWidth="1"/>
    <col min="11780" max="11780" width="18.85546875" style="13" customWidth="1"/>
    <col min="11781" max="11781" width="19" style="13" customWidth="1"/>
    <col min="11782" max="11782" width="19.5703125" style="13" customWidth="1"/>
    <col min="11783" max="12032" width="9.140625" style="13"/>
    <col min="12033" max="12033" width="5.7109375" style="13" customWidth="1"/>
    <col min="12034" max="12034" width="99.28515625" style="13" customWidth="1"/>
    <col min="12035" max="12035" width="10.140625" style="13" bestFit="1" customWidth="1"/>
    <col min="12036" max="12036" width="18.85546875" style="13" customWidth="1"/>
    <col min="12037" max="12037" width="19" style="13" customWidth="1"/>
    <col min="12038" max="12038" width="19.5703125" style="13" customWidth="1"/>
    <col min="12039" max="12288" width="9.140625" style="13"/>
    <col min="12289" max="12289" width="5.7109375" style="13" customWidth="1"/>
    <col min="12290" max="12290" width="99.28515625" style="13" customWidth="1"/>
    <col min="12291" max="12291" width="10.140625" style="13" bestFit="1" customWidth="1"/>
    <col min="12292" max="12292" width="18.85546875" style="13" customWidth="1"/>
    <col min="12293" max="12293" width="19" style="13" customWidth="1"/>
    <col min="12294" max="12294" width="19.5703125" style="13" customWidth="1"/>
    <col min="12295" max="12544" width="9.140625" style="13"/>
    <col min="12545" max="12545" width="5.7109375" style="13" customWidth="1"/>
    <col min="12546" max="12546" width="99.28515625" style="13" customWidth="1"/>
    <col min="12547" max="12547" width="10.140625" style="13" bestFit="1" customWidth="1"/>
    <col min="12548" max="12548" width="18.85546875" style="13" customWidth="1"/>
    <col min="12549" max="12549" width="19" style="13" customWidth="1"/>
    <col min="12550" max="12550" width="19.5703125" style="13" customWidth="1"/>
    <col min="12551" max="12800" width="9.140625" style="13"/>
    <col min="12801" max="12801" width="5.7109375" style="13" customWidth="1"/>
    <col min="12802" max="12802" width="99.28515625" style="13" customWidth="1"/>
    <col min="12803" max="12803" width="10.140625" style="13" bestFit="1" customWidth="1"/>
    <col min="12804" max="12804" width="18.85546875" style="13" customWidth="1"/>
    <col min="12805" max="12805" width="19" style="13" customWidth="1"/>
    <col min="12806" max="12806" width="19.5703125" style="13" customWidth="1"/>
    <col min="12807" max="13056" width="9.140625" style="13"/>
    <col min="13057" max="13057" width="5.7109375" style="13" customWidth="1"/>
    <col min="13058" max="13058" width="99.28515625" style="13" customWidth="1"/>
    <col min="13059" max="13059" width="10.140625" style="13" bestFit="1" customWidth="1"/>
    <col min="13060" max="13060" width="18.85546875" style="13" customWidth="1"/>
    <col min="13061" max="13061" width="19" style="13" customWidth="1"/>
    <col min="13062" max="13062" width="19.5703125" style="13" customWidth="1"/>
    <col min="13063" max="13312" width="9.140625" style="13"/>
    <col min="13313" max="13313" width="5.7109375" style="13" customWidth="1"/>
    <col min="13314" max="13314" width="99.28515625" style="13" customWidth="1"/>
    <col min="13315" max="13315" width="10.140625" style="13" bestFit="1" customWidth="1"/>
    <col min="13316" max="13316" width="18.85546875" style="13" customWidth="1"/>
    <col min="13317" max="13317" width="19" style="13" customWidth="1"/>
    <col min="13318" max="13318" width="19.5703125" style="13" customWidth="1"/>
    <col min="13319" max="13568" width="9.140625" style="13"/>
    <col min="13569" max="13569" width="5.7109375" style="13" customWidth="1"/>
    <col min="13570" max="13570" width="99.28515625" style="13" customWidth="1"/>
    <col min="13571" max="13571" width="10.140625" style="13" bestFit="1" customWidth="1"/>
    <col min="13572" max="13572" width="18.85546875" style="13" customWidth="1"/>
    <col min="13573" max="13573" width="19" style="13" customWidth="1"/>
    <col min="13574" max="13574" width="19.5703125" style="13" customWidth="1"/>
    <col min="13575" max="13824" width="9.140625" style="13"/>
    <col min="13825" max="13825" width="5.7109375" style="13" customWidth="1"/>
    <col min="13826" max="13826" width="99.28515625" style="13" customWidth="1"/>
    <col min="13827" max="13827" width="10.140625" style="13" bestFit="1" customWidth="1"/>
    <col min="13828" max="13828" width="18.85546875" style="13" customWidth="1"/>
    <col min="13829" max="13829" width="19" style="13" customWidth="1"/>
    <col min="13830" max="13830" width="19.5703125" style="13" customWidth="1"/>
    <col min="13831" max="14080" width="9.140625" style="13"/>
    <col min="14081" max="14081" width="5.7109375" style="13" customWidth="1"/>
    <col min="14082" max="14082" width="99.28515625" style="13" customWidth="1"/>
    <col min="14083" max="14083" width="10.140625" style="13" bestFit="1" customWidth="1"/>
    <col min="14084" max="14084" width="18.85546875" style="13" customWidth="1"/>
    <col min="14085" max="14085" width="19" style="13" customWidth="1"/>
    <col min="14086" max="14086" width="19.5703125" style="13" customWidth="1"/>
    <col min="14087" max="14336" width="9.140625" style="13"/>
    <col min="14337" max="14337" width="5.7109375" style="13" customWidth="1"/>
    <col min="14338" max="14338" width="99.28515625" style="13" customWidth="1"/>
    <col min="14339" max="14339" width="10.140625" style="13" bestFit="1" customWidth="1"/>
    <col min="14340" max="14340" width="18.85546875" style="13" customWidth="1"/>
    <col min="14341" max="14341" width="19" style="13" customWidth="1"/>
    <col min="14342" max="14342" width="19.5703125" style="13" customWidth="1"/>
    <col min="14343" max="14592" width="9.140625" style="13"/>
    <col min="14593" max="14593" width="5.7109375" style="13" customWidth="1"/>
    <col min="14594" max="14594" width="99.28515625" style="13" customWidth="1"/>
    <col min="14595" max="14595" width="10.140625" style="13" bestFit="1" customWidth="1"/>
    <col min="14596" max="14596" width="18.85546875" style="13" customWidth="1"/>
    <col min="14597" max="14597" width="19" style="13" customWidth="1"/>
    <col min="14598" max="14598" width="19.5703125" style="13" customWidth="1"/>
    <col min="14599" max="14848" width="9.140625" style="13"/>
    <col min="14849" max="14849" width="5.7109375" style="13" customWidth="1"/>
    <col min="14850" max="14850" width="99.28515625" style="13" customWidth="1"/>
    <col min="14851" max="14851" width="10.140625" style="13" bestFit="1" customWidth="1"/>
    <col min="14852" max="14852" width="18.85546875" style="13" customWidth="1"/>
    <col min="14853" max="14853" width="19" style="13" customWidth="1"/>
    <col min="14854" max="14854" width="19.5703125" style="13" customWidth="1"/>
    <col min="14855" max="15104" width="9.140625" style="13"/>
    <col min="15105" max="15105" width="5.7109375" style="13" customWidth="1"/>
    <col min="15106" max="15106" width="99.28515625" style="13" customWidth="1"/>
    <col min="15107" max="15107" width="10.140625" style="13" bestFit="1" customWidth="1"/>
    <col min="15108" max="15108" width="18.85546875" style="13" customWidth="1"/>
    <col min="15109" max="15109" width="19" style="13" customWidth="1"/>
    <col min="15110" max="15110" width="19.5703125" style="13" customWidth="1"/>
    <col min="15111" max="15360" width="9.140625" style="13"/>
    <col min="15361" max="15361" width="5.7109375" style="13" customWidth="1"/>
    <col min="15362" max="15362" width="99.28515625" style="13" customWidth="1"/>
    <col min="15363" max="15363" width="10.140625" style="13" bestFit="1" customWidth="1"/>
    <col min="15364" max="15364" width="18.85546875" style="13" customWidth="1"/>
    <col min="15365" max="15365" width="19" style="13" customWidth="1"/>
    <col min="15366" max="15366" width="19.5703125" style="13" customWidth="1"/>
    <col min="15367" max="15616" width="9.140625" style="13"/>
    <col min="15617" max="15617" width="5.7109375" style="13" customWidth="1"/>
    <col min="15618" max="15618" width="99.28515625" style="13" customWidth="1"/>
    <col min="15619" max="15619" width="10.140625" style="13" bestFit="1" customWidth="1"/>
    <col min="15620" max="15620" width="18.85546875" style="13" customWidth="1"/>
    <col min="15621" max="15621" width="19" style="13" customWidth="1"/>
    <col min="15622" max="15622" width="19.5703125" style="13" customWidth="1"/>
    <col min="15623" max="15872" width="9.140625" style="13"/>
    <col min="15873" max="15873" width="5.7109375" style="13" customWidth="1"/>
    <col min="15874" max="15874" width="99.28515625" style="13" customWidth="1"/>
    <col min="15875" max="15875" width="10.140625" style="13" bestFit="1" customWidth="1"/>
    <col min="15876" max="15876" width="18.85546875" style="13" customWidth="1"/>
    <col min="15877" max="15877" width="19" style="13" customWidth="1"/>
    <col min="15878" max="15878" width="19.5703125" style="13" customWidth="1"/>
    <col min="15879" max="16128" width="9.140625" style="13"/>
    <col min="16129" max="16129" width="5.7109375" style="13" customWidth="1"/>
    <col min="16130" max="16130" width="99.28515625" style="13" customWidth="1"/>
    <col min="16131" max="16131" width="10.140625" style="13" bestFit="1" customWidth="1"/>
    <col min="16132" max="16132" width="18.85546875" style="13" customWidth="1"/>
    <col min="16133" max="16133" width="19" style="13" customWidth="1"/>
    <col min="16134" max="16134" width="19.5703125" style="13" customWidth="1"/>
    <col min="16135" max="16384" width="9.140625" style="13"/>
  </cols>
  <sheetData>
    <row r="1" spans="1:6" ht="20.25" customHeight="1">
      <c r="B1" s="829" t="s">
        <v>334</v>
      </c>
      <c r="C1" s="829"/>
      <c r="D1" s="829"/>
      <c r="E1" s="829"/>
      <c r="F1" s="829"/>
    </row>
    <row r="2" spans="1:6" ht="14.25" customHeight="1" thickBot="1">
      <c r="E2" s="830" t="s">
        <v>335</v>
      </c>
      <c r="F2" s="830"/>
    </row>
    <row r="3" spans="1:6" ht="39" thickBot="1">
      <c r="A3" s="831"/>
      <c r="B3" s="833" t="s">
        <v>88</v>
      </c>
      <c r="C3" s="835" t="s">
        <v>83</v>
      </c>
      <c r="D3" s="836"/>
      <c r="E3" s="837"/>
      <c r="F3" s="529" t="s">
        <v>336</v>
      </c>
    </row>
    <row r="4" spans="1:6" ht="15.75" customHeight="1" thickBot="1">
      <c r="A4" s="832"/>
      <c r="B4" s="834"/>
      <c r="C4" s="441" t="s">
        <v>51</v>
      </c>
      <c r="D4" s="442" t="s">
        <v>545</v>
      </c>
      <c r="E4" s="442" t="s">
        <v>546</v>
      </c>
      <c r="F4" s="530" t="s">
        <v>551</v>
      </c>
    </row>
    <row r="5" spans="1:6" ht="19.5" customHeight="1">
      <c r="A5" s="822" t="s">
        <v>76</v>
      </c>
      <c r="B5" s="443" t="s">
        <v>500</v>
      </c>
      <c r="C5" s="444" t="s">
        <v>337</v>
      </c>
      <c r="D5" s="445">
        <v>39</v>
      </c>
      <c r="E5" s="444">
        <v>40</v>
      </c>
      <c r="F5" s="457">
        <v>18</v>
      </c>
    </row>
    <row r="6" spans="1:6" ht="18" customHeight="1">
      <c r="A6" s="822"/>
      <c r="B6" s="446" t="s">
        <v>338</v>
      </c>
      <c r="C6" s="445"/>
      <c r="D6" s="445"/>
      <c r="E6" s="445"/>
      <c r="F6" s="457"/>
    </row>
    <row r="7" spans="1:6" ht="18" customHeight="1">
      <c r="A7" s="822"/>
      <c r="B7" s="447" t="s">
        <v>339</v>
      </c>
      <c r="C7" s="445" t="s">
        <v>40</v>
      </c>
      <c r="D7" s="448">
        <v>8608</v>
      </c>
      <c r="E7" s="449">
        <v>9494</v>
      </c>
      <c r="F7" s="479">
        <v>2124</v>
      </c>
    </row>
    <row r="8" spans="1:6">
      <c r="A8" s="822"/>
      <c r="B8" s="447" t="s">
        <v>340</v>
      </c>
      <c r="C8" s="445" t="s">
        <v>40</v>
      </c>
      <c r="D8" s="451">
        <v>8641</v>
      </c>
      <c r="E8" s="449">
        <v>9799</v>
      </c>
      <c r="F8" s="450"/>
    </row>
    <row r="9" spans="1:6">
      <c r="A9" s="822"/>
      <c r="B9" s="447" t="s">
        <v>341</v>
      </c>
      <c r="C9" s="445" t="s">
        <v>40</v>
      </c>
      <c r="D9" s="451">
        <v>6976</v>
      </c>
      <c r="E9" s="449">
        <v>7839</v>
      </c>
      <c r="F9" s="450"/>
    </row>
    <row r="10" spans="1:6" ht="20.25" thickBot="1">
      <c r="A10" s="822"/>
      <c r="B10" s="447" t="s">
        <v>501</v>
      </c>
      <c r="C10" s="452" t="s">
        <v>40</v>
      </c>
      <c r="D10" s="453" t="s">
        <v>552</v>
      </c>
      <c r="E10" s="454" t="s">
        <v>553</v>
      </c>
      <c r="F10" s="455"/>
    </row>
    <row r="11" spans="1:6">
      <c r="A11" s="828"/>
      <c r="B11" s="456" t="s">
        <v>502</v>
      </c>
      <c r="C11" s="457" t="s">
        <v>342</v>
      </c>
      <c r="D11" s="458" t="s">
        <v>554</v>
      </c>
      <c r="E11" s="459" t="s">
        <v>555</v>
      </c>
      <c r="F11" s="531" t="s">
        <v>543</v>
      </c>
    </row>
    <row r="12" spans="1:6" ht="15.75" customHeight="1">
      <c r="A12" s="828"/>
      <c r="B12" s="460" t="s">
        <v>343</v>
      </c>
      <c r="C12" s="457" t="s">
        <v>337</v>
      </c>
      <c r="D12" s="459">
        <v>30</v>
      </c>
      <c r="E12" s="459">
        <v>30</v>
      </c>
      <c r="F12" s="450"/>
    </row>
    <row r="13" spans="1:6" ht="19.5" hidden="1">
      <c r="A13" s="828"/>
      <c r="B13" s="460" t="s">
        <v>344</v>
      </c>
      <c r="C13" s="457" t="s">
        <v>337</v>
      </c>
      <c r="D13" s="459">
        <v>0</v>
      </c>
      <c r="E13" s="459">
        <v>0</v>
      </c>
      <c r="F13" s="450"/>
    </row>
    <row r="14" spans="1:6">
      <c r="A14" s="828"/>
      <c r="B14" s="460" t="s">
        <v>345</v>
      </c>
      <c r="C14" s="457" t="s">
        <v>337</v>
      </c>
      <c r="D14" s="459">
        <v>2</v>
      </c>
      <c r="E14" s="459">
        <v>2</v>
      </c>
      <c r="F14" s="450"/>
    </row>
    <row r="15" spans="1:6">
      <c r="A15" s="828"/>
      <c r="B15" s="460" t="s">
        <v>346</v>
      </c>
      <c r="C15" s="457" t="s">
        <v>337</v>
      </c>
      <c r="D15" s="459">
        <v>6</v>
      </c>
      <c r="E15" s="459">
        <v>6</v>
      </c>
      <c r="F15" s="450"/>
    </row>
    <row r="16" spans="1:6">
      <c r="A16" s="828"/>
      <c r="B16" s="460" t="s">
        <v>347</v>
      </c>
      <c r="C16" s="457" t="s">
        <v>337</v>
      </c>
      <c r="D16" s="459">
        <v>1</v>
      </c>
      <c r="E16" s="459">
        <v>1</v>
      </c>
      <c r="F16" s="450"/>
    </row>
    <row r="17" spans="1:6" hidden="1">
      <c r="A17" s="828"/>
      <c r="B17" s="460" t="s">
        <v>348</v>
      </c>
      <c r="C17" s="457" t="s">
        <v>337</v>
      </c>
      <c r="D17" s="459">
        <v>1</v>
      </c>
      <c r="E17" s="459">
        <v>1</v>
      </c>
      <c r="F17" s="450"/>
    </row>
    <row r="18" spans="1:6">
      <c r="A18" s="828"/>
      <c r="B18" s="460" t="s">
        <v>349</v>
      </c>
      <c r="C18" s="457" t="s">
        <v>337</v>
      </c>
      <c r="D18" s="461">
        <v>3</v>
      </c>
      <c r="E18" s="461">
        <v>3</v>
      </c>
      <c r="F18" s="450"/>
    </row>
    <row r="19" spans="1:6">
      <c r="A19" s="828"/>
      <c r="B19" s="462" t="s">
        <v>350</v>
      </c>
      <c r="C19" s="457"/>
      <c r="D19" s="461"/>
      <c r="E19" s="461"/>
      <c r="F19" s="450"/>
    </row>
    <row r="20" spans="1:6" s="131" customFormat="1">
      <c r="A20" s="828"/>
      <c r="B20" s="463" t="s">
        <v>351</v>
      </c>
      <c r="C20" s="457" t="s">
        <v>337</v>
      </c>
      <c r="D20" s="464">
        <v>1</v>
      </c>
      <c r="E20" s="464">
        <v>1</v>
      </c>
      <c r="F20" s="450"/>
    </row>
    <row r="21" spans="1:6">
      <c r="A21" s="828"/>
      <c r="B21" s="460" t="s">
        <v>352</v>
      </c>
      <c r="C21" s="457" t="s">
        <v>337</v>
      </c>
      <c r="D21" s="465" t="s">
        <v>353</v>
      </c>
      <c r="E21" s="466" t="s">
        <v>353</v>
      </c>
      <c r="F21" s="450"/>
    </row>
    <row r="22" spans="1:6">
      <c r="A22" s="828"/>
      <c r="B22" s="462" t="s">
        <v>354</v>
      </c>
      <c r="C22" s="457"/>
      <c r="D22" s="466"/>
      <c r="E22" s="466"/>
      <c r="F22" s="450"/>
    </row>
    <row r="23" spans="1:6" s="131" customFormat="1" ht="16.5" customHeight="1">
      <c r="A23" s="828"/>
      <c r="B23" s="467" t="s">
        <v>355</v>
      </c>
      <c r="C23" s="457" t="s">
        <v>337</v>
      </c>
      <c r="D23" s="466" t="s">
        <v>356</v>
      </c>
      <c r="E23" s="466" t="s">
        <v>356</v>
      </c>
      <c r="F23" s="450"/>
    </row>
    <row r="24" spans="1:6">
      <c r="A24" s="828"/>
      <c r="B24" s="462" t="s">
        <v>357</v>
      </c>
      <c r="C24" s="457"/>
      <c r="D24" s="461"/>
      <c r="E24" s="461"/>
      <c r="F24" s="450"/>
    </row>
    <row r="25" spans="1:6" ht="17.25" thickBot="1">
      <c r="A25" s="828"/>
      <c r="B25" s="468" t="s">
        <v>358</v>
      </c>
      <c r="C25" s="469" t="s">
        <v>337</v>
      </c>
      <c r="D25" s="470">
        <v>1</v>
      </c>
      <c r="E25" s="470">
        <v>1</v>
      </c>
      <c r="F25" s="455"/>
    </row>
    <row r="26" spans="1:6" s="131" customFormat="1">
      <c r="A26" s="822"/>
      <c r="B26" s="471" t="s">
        <v>359</v>
      </c>
      <c r="C26" s="472"/>
      <c r="D26" s="473"/>
      <c r="E26" s="474"/>
      <c r="F26" s="475"/>
    </row>
    <row r="27" spans="1:6" s="131" customFormat="1" ht="17.25" thickBot="1">
      <c r="A27" s="822"/>
      <c r="B27" s="476" t="s">
        <v>360</v>
      </c>
      <c r="C27" s="477" t="s">
        <v>337</v>
      </c>
      <c r="D27" s="478">
        <v>2</v>
      </c>
      <c r="E27" s="479">
        <v>2</v>
      </c>
      <c r="F27" s="480"/>
    </row>
    <row r="28" spans="1:6" s="131" customFormat="1" ht="17.25" thickBot="1">
      <c r="A28" s="822"/>
      <c r="B28" s="481" t="s">
        <v>361</v>
      </c>
      <c r="C28" s="482" t="s">
        <v>337</v>
      </c>
      <c r="D28" s="482">
        <v>5</v>
      </c>
      <c r="E28" s="482">
        <v>5</v>
      </c>
      <c r="F28" s="482">
        <v>1</v>
      </c>
    </row>
    <row r="29" spans="1:6" s="132" customFormat="1" ht="17.25" hidden="1" customHeight="1">
      <c r="A29" s="822"/>
      <c r="B29" s="484" t="s">
        <v>362</v>
      </c>
      <c r="C29" s="445" t="s">
        <v>342</v>
      </c>
      <c r="D29" s="485" t="s">
        <v>363</v>
      </c>
      <c r="E29" s="485" t="s">
        <v>363</v>
      </c>
      <c r="F29" s="486"/>
    </row>
    <row r="30" spans="1:6" s="132" customFormat="1" ht="17.25" hidden="1" customHeight="1">
      <c r="A30" s="822"/>
      <c r="B30" s="484" t="s">
        <v>364</v>
      </c>
      <c r="C30" s="445" t="s">
        <v>342</v>
      </c>
      <c r="D30" s="485" t="s">
        <v>365</v>
      </c>
      <c r="E30" s="485" t="s">
        <v>365</v>
      </c>
      <c r="F30" s="486"/>
    </row>
    <row r="31" spans="1:6" s="132" customFormat="1" ht="17.25" hidden="1" customHeight="1">
      <c r="A31" s="822"/>
      <c r="B31" s="484" t="s">
        <v>366</v>
      </c>
      <c r="C31" s="445" t="s">
        <v>342</v>
      </c>
      <c r="D31" s="485" t="s">
        <v>367</v>
      </c>
      <c r="E31" s="485" t="s">
        <v>367</v>
      </c>
      <c r="F31" s="486"/>
    </row>
    <row r="32" spans="1:6" s="132" customFormat="1" ht="17.25" hidden="1" customHeight="1">
      <c r="A32" s="822"/>
      <c r="B32" s="484" t="s">
        <v>368</v>
      </c>
      <c r="C32" s="445" t="s">
        <v>342</v>
      </c>
      <c r="D32" s="485" t="s">
        <v>369</v>
      </c>
      <c r="E32" s="485" t="s">
        <v>369</v>
      </c>
      <c r="F32" s="486"/>
    </row>
    <row r="33" spans="1:6" s="132" customFormat="1" ht="17.25" hidden="1" customHeight="1">
      <c r="A33" s="822"/>
      <c r="B33" s="484" t="s">
        <v>370</v>
      </c>
      <c r="C33" s="445" t="s">
        <v>342</v>
      </c>
      <c r="D33" s="485" t="s">
        <v>371</v>
      </c>
      <c r="E33" s="485" t="s">
        <v>371</v>
      </c>
      <c r="F33" s="486"/>
    </row>
    <row r="34" spans="1:6" s="132" customFormat="1" ht="13.5" hidden="1" customHeight="1">
      <c r="A34" s="822"/>
      <c r="B34" s="484" t="s">
        <v>372</v>
      </c>
      <c r="C34" s="445" t="s">
        <v>342</v>
      </c>
      <c r="D34" s="485" t="s">
        <v>373</v>
      </c>
      <c r="E34" s="485" t="s">
        <v>373</v>
      </c>
      <c r="F34" s="486"/>
    </row>
    <row r="35" spans="1:6" s="132" customFormat="1" ht="17.25" hidden="1" customHeight="1" thickBot="1">
      <c r="A35" s="822"/>
      <c r="B35" s="487" t="s">
        <v>374</v>
      </c>
      <c r="C35" s="452" t="s">
        <v>342</v>
      </c>
      <c r="D35" s="488" t="s">
        <v>375</v>
      </c>
      <c r="E35" s="488" t="s">
        <v>375</v>
      </c>
      <c r="F35" s="489"/>
    </row>
    <row r="36" spans="1:6" s="131" customFormat="1">
      <c r="A36" s="822"/>
      <c r="B36" s="481" t="s">
        <v>376</v>
      </c>
      <c r="C36" s="457"/>
      <c r="D36" s="490"/>
      <c r="E36" s="490"/>
      <c r="F36" s="444">
        <v>1</v>
      </c>
    </row>
    <row r="37" spans="1:6" s="131" customFormat="1">
      <c r="A37" s="822"/>
      <c r="B37" s="476" t="s">
        <v>377</v>
      </c>
      <c r="C37" s="457" t="s">
        <v>337</v>
      </c>
      <c r="D37" s="445">
        <v>1</v>
      </c>
      <c r="E37" s="445">
        <v>1</v>
      </c>
      <c r="F37" s="486"/>
    </row>
    <row r="38" spans="1:6" s="131" customFormat="1" ht="17.25" thickBot="1">
      <c r="A38" s="823"/>
      <c r="B38" s="487" t="s">
        <v>378</v>
      </c>
      <c r="C38" s="457" t="s">
        <v>337</v>
      </c>
      <c r="D38" s="452">
        <v>6</v>
      </c>
      <c r="E38" s="452">
        <v>6</v>
      </c>
      <c r="F38" s="489"/>
    </row>
    <row r="39" spans="1:6">
      <c r="A39" s="821" t="s">
        <v>77</v>
      </c>
      <c r="B39" s="456" t="s">
        <v>556</v>
      </c>
      <c r="C39" s="444" t="s">
        <v>379</v>
      </c>
      <c r="D39" s="444" t="s">
        <v>557</v>
      </c>
      <c r="E39" s="444" t="s">
        <v>558</v>
      </c>
      <c r="F39" s="532" t="s">
        <v>544</v>
      </c>
    </row>
    <row r="40" spans="1:6">
      <c r="A40" s="822"/>
      <c r="B40" s="491" t="s">
        <v>380</v>
      </c>
      <c r="C40" s="445" t="s">
        <v>379</v>
      </c>
      <c r="D40" s="445" t="s">
        <v>559</v>
      </c>
      <c r="E40" s="445" t="s">
        <v>560</v>
      </c>
      <c r="F40" s="492"/>
    </row>
    <row r="41" spans="1:6" ht="17.25" thickBot="1">
      <c r="A41" s="822"/>
      <c r="B41" s="493" t="s">
        <v>381</v>
      </c>
      <c r="C41" s="452" t="s">
        <v>379</v>
      </c>
      <c r="D41" s="454" t="s">
        <v>382</v>
      </c>
      <c r="E41" s="454" t="s">
        <v>541</v>
      </c>
      <c r="F41" s="494"/>
    </row>
    <row r="42" spans="1:6" s="131" customFormat="1">
      <c r="A42" s="822"/>
      <c r="B42" s="456" t="s">
        <v>561</v>
      </c>
      <c r="C42" s="495" t="s">
        <v>379</v>
      </c>
      <c r="D42" s="444" t="s">
        <v>562</v>
      </c>
      <c r="E42" s="444" t="s">
        <v>563</v>
      </c>
      <c r="F42" s="434" t="s">
        <v>574</v>
      </c>
    </row>
    <row r="43" spans="1:6" s="131" customFormat="1">
      <c r="A43" s="822"/>
      <c r="B43" s="491" t="s">
        <v>383</v>
      </c>
      <c r="C43" s="477" t="s">
        <v>379</v>
      </c>
      <c r="D43" s="445" t="s">
        <v>384</v>
      </c>
      <c r="E43" s="445" t="s">
        <v>384</v>
      </c>
      <c r="F43" s="492"/>
    </row>
    <row r="44" spans="1:6" s="131" customFormat="1">
      <c r="A44" s="822"/>
      <c r="B44" s="491" t="s">
        <v>385</v>
      </c>
      <c r="C44" s="477" t="s">
        <v>379</v>
      </c>
      <c r="D44" s="445" t="s">
        <v>564</v>
      </c>
      <c r="E44" s="445" t="s">
        <v>565</v>
      </c>
      <c r="F44" s="492"/>
    </row>
    <row r="45" spans="1:6" s="131" customFormat="1" ht="17.25" thickBot="1">
      <c r="A45" s="822"/>
      <c r="B45" s="496" t="s">
        <v>386</v>
      </c>
      <c r="C45" s="497" t="s">
        <v>379</v>
      </c>
      <c r="D45" s="466" t="s">
        <v>387</v>
      </c>
      <c r="E45" s="466" t="s">
        <v>566</v>
      </c>
      <c r="F45" s="498"/>
    </row>
    <row r="46" spans="1:6">
      <c r="A46" s="822"/>
      <c r="B46" s="456" t="s">
        <v>388</v>
      </c>
      <c r="C46" s="444" t="s">
        <v>337</v>
      </c>
      <c r="D46" s="444">
        <v>3</v>
      </c>
      <c r="E46" s="444">
        <v>3</v>
      </c>
      <c r="F46" s="444">
        <v>19</v>
      </c>
    </row>
    <row r="47" spans="1:6" ht="11.25" customHeight="1">
      <c r="A47" s="822"/>
      <c r="B47" s="499" t="s">
        <v>43</v>
      </c>
      <c r="C47" s="445"/>
      <c r="D47" s="445"/>
      <c r="E47" s="445"/>
      <c r="F47" s="486"/>
    </row>
    <row r="48" spans="1:6">
      <c r="A48" s="822"/>
      <c r="B48" s="491" t="s">
        <v>389</v>
      </c>
      <c r="C48" s="445" t="s">
        <v>337</v>
      </c>
      <c r="D48" s="445">
        <v>1</v>
      </c>
      <c r="E48" s="445">
        <v>1</v>
      </c>
      <c r="F48" s="824" t="s">
        <v>390</v>
      </c>
    </row>
    <row r="49" spans="1:6" ht="19.5">
      <c r="A49" s="822"/>
      <c r="B49" s="491" t="s">
        <v>567</v>
      </c>
      <c r="C49" s="445" t="s">
        <v>337</v>
      </c>
      <c r="D49" s="445">
        <v>1</v>
      </c>
      <c r="E49" s="445">
        <v>1</v>
      </c>
      <c r="F49" s="824"/>
    </row>
    <row r="50" spans="1:6" ht="17.25" thickBot="1">
      <c r="A50" s="822"/>
      <c r="B50" s="493" t="s">
        <v>391</v>
      </c>
      <c r="C50" s="452" t="s">
        <v>337</v>
      </c>
      <c r="D50" s="452">
        <v>1</v>
      </c>
      <c r="E50" s="452">
        <v>1</v>
      </c>
      <c r="F50" s="825"/>
    </row>
    <row r="51" spans="1:6" ht="17.25" thickBot="1">
      <c r="A51" s="822"/>
      <c r="B51" s="500" t="s">
        <v>392</v>
      </c>
      <c r="C51" s="501" t="s">
        <v>393</v>
      </c>
      <c r="D51" s="502">
        <v>1</v>
      </c>
      <c r="E51" s="502">
        <v>1</v>
      </c>
      <c r="F51" s="503"/>
    </row>
    <row r="52" spans="1:6" ht="17.25" thickBot="1">
      <c r="A52" s="822"/>
      <c r="B52" s="504" t="s">
        <v>394</v>
      </c>
      <c r="C52" s="482" t="s">
        <v>337</v>
      </c>
      <c r="D52" s="482">
        <v>1</v>
      </c>
      <c r="E52" s="482">
        <v>1</v>
      </c>
      <c r="F52" s="482">
        <v>2</v>
      </c>
    </row>
    <row r="53" spans="1:6" ht="17.25" thickBot="1">
      <c r="A53" s="822"/>
      <c r="B53" s="504" t="s">
        <v>395</v>
      </c>
      <c r="C53" s="482" t="s">
        <v>337</v>
      </c>
      <c r="D53" s="482">
        <v>1</v>
      </c>
      <c r="E53" s="482">
        <v>1</v>
      </c>
      <c r="F53" s="486"/>
    </row>
    <row r="54" spans="1:6" ht="17.25" thickBot="1">
      <c r="A54" s="822"/>
      <c r="B54" s="456" t="s">
        <v>396</v>
      </c>
      <c r="C54" s="444" t="s">
        <v>337</v>
      </c>
      <c r="D54" s="444">
        <v>1</v>
      </c>
      <c r="E54" s="444">
        <v>1</v>
      </c>
      <c r="F54" s="483"/>
    </row>
    <row r="55" spans="1:6" s="133" customFormat="1" ht="50.25" thickBot="1">
      <c r="A55" s="823"/>
      <c r="B55" s="505" t="s">
        <v>397</v>
      </c>
      <c r="C55" s="506" t="s">
        <v>337</v>
      </c>
      <c r="D55" s="507">
        <v>1</v>
      </c>
      <c r="E55" s="507">
        <v>1</v>
      </c>
      <c r="F55" s="508"/>
    </row>
    <row r="56" spans="1:6" ht="17.25" customHeight="1">
      <c r="A56" s="821" t="s">
        <v>398</v>
      </c>
      <c r="B56" s="509" t="s">
        <v>399</v>
      </c>
      <c r="C56" s="495" t="s">
        <v>337</v>
      </c>
      <c r="D56" s="507">
        <v>16</v>
      </c>
      <c r="E56" s="507">
        <v>16</v>
      </c>
      <c r="F56" s="507">
        <v>60</v>
      </c>
    </row>
    <row r="57" spans="1:6" ht="19.5">
      <c r="A57" s="822"/>
      <c r="B57" s="510" t="s">
        <v>568</v>
      </c>
      <c r="C57" s="477" t="s">
        <v>342</v>
      </c>
      <c r="D57" s="464" t="s">
        <v>542</v>
      </c>
      <c r="E57" s="464" t="s">
        <v>503</v>
      </c>
      <c r="F57" s="513" t="s">
        <v>575</v>
      </c>
    </row>
    <row r="58" spans="1:6" ht="18.75" customHeight="1">
      <c r="A58" s="822"/>
      <c r="B58" s="512" t="s">
        <v>400</v>
      </c>
      <c r="C58" s="497" t="s">
        <v>401</v>
      </c>
      <c r="D58" s="513" t="s">
        <v>402</v>
      </c>
      <c r="E58" s="513" t="s">
        <v>402</v>
      </c>
      <c r="F58" s="513">
        <v>1</v>
      </c>
    </row>
    <row r="59" spans="1:6">
      <c r="A59" s="822"/>
      <c r="B59" s="514" t="s">
        <v>403</v>
      </c>
      <c r="C59" s="497" t="s">
        <v>337</v>
      </c>
      <c r="D59" s="513">
        <v>1</v>
      </c>
      <c r="E59" s="513">
        <v>1</v>
      </c>
      <c r="F59" s="511"/>
    </row>
    <row r="60" spans="1:6" ht="16.5" customHeight="1">
      <c r="A60" s="822"/>
      <c r="B60" s="514" t="s">
        <v>404</v>
      </c>
      <c r="C60" s="497" t="s">
        <v>337</v>
      </c>
      <c r="D60" s="513">
        <v>1</v>
      </c>
      <c r="E60" s="513">
        <v>1</v>
      </c>
      <c r="F60" s="513">
        <v>26</v>
      </c>
    </row>
    <row r="61" spans="1:6">
      <c r="A61" s="822"/>
      <c r="B61" s="515" t="s">
        <v>405</v>
      </c>
      <c r="C61" s="497" t="s">
        <v>337</v>
      </c>
      <c r="D61" s="513">
        <v>1</v>
      </c>
      <c r="E61" s="513">
        <v>1</v>
      </c>
      <c r="F61" s="511"/>
    </row>
    <row r="62" spans="1:6">
      <c r="A62" s="822"/>
      <c r="B62" s="515" t="s">
        <v>406</v>
      </c>
      <c r="C62" s="497" t="s">
        <v>337</v>
      </c>
      <c r="D62" s="513">
        <v>9</v>
      </c>
      <c r="E62" s="513">
        <v>9</v>
      </c>
      <c r="F62" s="511"/>
    </row>
    <row r="63" spans="1:6" ht="33">
      <c r="A63" s="822"/>
      <c r="B63" s="467" t="s">
        <v>407</v>
      </c>
      <c r="C63" s="497" t="s">
        <v>337</v>
      </c>
      <c r="D63" s="513">
        <v>1</v>
      </c>
      <c r="E63" s="513">
        <v>1</v>
      </c>
      <c r="F63" s="511"/>
    </row>
    <row r="64" spans="1:6">
      <c r="A64" s="822"/>
      <c r="B64" s="516" t="s">
        <v>408</v>
      </c>
      <c r="C64" s="497" t="s">
        <v>337</v>
      </c>
      <c r="D64" s="513">
        <v>1</v>
      </c>
      <c r="E64" s="513">
        <v>1</v>
      </c>
      <c r="F64" s="511"/>
    </row>
    <row r="65" spans="1:6" ht="19.5">
      <c r="A65" s="822"/>
      <c r="B65" s="516" t="s">
        <v>569</v>
      </c>
      <c r="C65" s="497" t="s">
        <v>337</v>
      </c>
      <c r="D65" s="513">
        <v>1</v>
      </c>
      <c r="E65" s="513">
        <v>0</v>
      </c>
      <c r="F65" s="511"/>
    </row>
    <row r="66" spans="1:6">
      <c r="A66" s="822"/>
      <c r="B66" s="516" t="s">
        <v>409</v>
      </c>
      <c r="C66" s="497" t="s">
        <v>337</v>
      </c>
      <c r="D66" s="513">
        <v>1</v>
      </c>
      <c r="E66" s="513">
        <v>1</v>
      </c>
      <c r="F66" s="511"/>
    </row>
    <row r="67" spans="1:6">
      <c r="A67" s="822"/>
      <c r="B67" s="467" t="s">
        <v>410</v>
      </c>
      <c r="C67" s="497"/>
      <c r="D67" s="513" t="s">
        <v>411</v>
      </c>
      <c r="E67" s="513" t="s">
        <v>411</v>
      </c>
      <c r="F67" s="513">
        <v>1</v>
      </c>
    </row>
    <row r="68" spans="1:6">
      <c r="A68" s="822"/>
      <c r="B68" s="517" t="s">
        <v>412</v>
      </c>
      <c r="C68" s="497" t="s">
        <v>337</v>
      </c>
      <c r="D68" s="513">
        <v>1</v>
      </c>
      <c r="E68" s="513">
        <v>1</v>
      </c>
      <c r="F68" s="511"/>
    </row>
    <row r="69" spans="1:6" ht="33.75" thickBot="1">
      <c r="A69" s="822"/>
      <c r="B69" s="518" t="s">
        <v>413</v>
      </c>
      <c r="C69" s="497" t="s">
        <v>337</v>
      </c>
      <c r="D69" s="519" t="s">
        <v>414</v>
      </c>
      <c r="E69" s="519" t="s">
        <v>414</v>
      </c>
      <c r="F69" s="511"/>
    </row>
    <row r="70" spans="1:6">
      <c r="A70" s="821" t="s">
        <v>415</v>
      </c>
      <c r="B70" s="520" t="s">
        <v>416</v>
      </c>
      <c r="C70" s="444" t="s">
        <v>337</v>
      </c>
      <c r="D70" s="444" t="s">
        <v>417</v>
      </c>
      <c r="E70" s="444" t="s">
        <v>417</v>
      </c>
      <c r="F70" s="444">
        <v>45</v>
      </c>
    </row>
    <row r="71" spans="1:6">
      <c r="A71" s="822"/>
      <c r="B71" s="499" t="s">
        <v>418</v>
      </c>
      <c r="C71" s="445"/>
      <c r="D71" s="445">
        <v>17</v>
      </c>
      <c r="E71" s="445">
        <v>17</v>
      </c>
      <c r="F71" s="486"/>
    </row>
    <row r="72" spans="1:6">
      <c r="A72" s="822"/>
      <c r="B72" s="499" t="s">
        <v>419</v>
      </c>
      <c r="C72" s="445" t="s">
        <v>393</v>
      </c>
      <c r="D72" s="445">
        <v>3</v>
      </c>
      <c r="E72" s="445">
        <v>3</v>
      </c>
      <c r="F72" s="445">
        <v>1</v>
      </c>
    </row>
    <row r="73" spans="1:6">
      <c r="A73" s="822"/>
      <c r="B73" s="521" t="s">
        <v>420</v>
      </c>
      <c r="C73" s="445" t="s">
        <v>393</v>
      </c>
      <c r="D73" s="445">
        <v>4</v>
      </c>
      <c r="E73" s="445">
        <v>4</v>
      </c>
      <c r="F73" s="486"/>
    </row>
    <row r="74" spans="1:6" ht="17.25" customHeight="1">
      <c r="A74" s="822"/>
      <c r="B74" s="499" t="s">
        <v>504</v>
      </c>
      <c r="C74" s="445" t="s">
        <v>393</v>
      </c>
      <c r="D74" s="445">
        <v>1</v>
      </c>
      <c r="E74" s="445">
        <v>1</v>
      </c>
      <c r="F74" s="486"/>
    </row>
    <row r="75" spans="1:6">
      <c r="A75" s="822"/>
      <c r="B75" s="499" t="s">
        <v>421</v>
      </c>
      <c r="C75" s="445" t="s">
        <v>393</v>
      </c>
      <c r="D75" s="445">
        <v>1</v>
      </c>
      <c r="E75" s="445">
        <v>1</v>
      </c>
      <c r="F75" s="486"/>
    </row>
    <row r="76" spans="1:6" ht="15.75" customHeight="1" thickBot="1">
      <c r="A76" s="822"/>
      <c r="B76" s="522" t="s">
        <v>422</v>
      </c>
      <c r="C76" s="445" t="s">
        <v>393</v>
      </c>
      <c r="D76" s="445">
        <v>8</v>
      </c>
      <c r="E76" s="445">
        <v>8</v>
      </c>
      <c r="F76" s="486"/>
    </row>
    <row r="77" spans="1:6" ht="19.5">
      <c r="A77" s="822"/>
      <c r="B77" s="520" t="s">
        <v>423</v>
      </c>
      <c r="C77" s="444" t="s">
        <v>393</v>
      </c>
      <c r="D77" s="444">
        <v>9</v>
      </c>
      <c r="E77" s="444">
        <v>9</v>
      </c>
      <c r="F77" s="444">
        <v>1</v>
      </c>
    </row>
    <row r="78" spans="1:6" ht="19.5" customHeight="1" thickBot="1">
      <c r="A78" s="822"/>
      <c r="B78" s="499" t="s">
        <v>424</v>
      </c>
      <c r="C78" s="445" t="s">
        <v>40</v>
      </c>
      <c r="D78" s="449">
        <v>6575</v>
      </c>
      <c r="E78" s="449">
        <v>6592</v>
      </c>
      <c r="F78" s="449">
        <v>6815</v>
      </c>
    </row>
    <row r="79" spans="1:6" ht="26.25" customHeight="1">
      <c r="A79" s="826" t="s">
        <v>56</v>
      </c>
      <c r="B79" s="523" t="s">
        <v>425</v>
      </c>
      <c r="C79" s="524" t="s">
        <v>337</v>
      </c>
      <c r="D79" s="525">
        <v>2</v>
      </c>
      <c r="E79" s="524">
        <v>2</v>
      </c>
      <c r="F79" s="525">
        <v>1</v>
      </c>
    </row>
    <row r="80" spans="1:6" ht="24" customHeight="1" thickBot="1">
      <c r="A80" s="827"/>
      <c r="B80" s="526" t="s">
        <v>426</v>
      </c>
      <c r="C80" s="527" t="s">
        <v>337</v>
      </c>
      <c r="D80" s="528">
        <v>1</v>
      </c>
      <c r="E80" s="527">
        <v>1</v>
      </c>
      <c r="F80" s="528"/>
    </row>
    <row r="81" spans="2:6" ht="37.5" customHeight="1">
      <c r="B81" s="820" t="s">
        <v>505</v>
      </c>
      <c r="C81" s="820"/>
      <c r="D81" s="820"/>
      <c r="E81" s="820"/>
      <c r="F81" s="820"/>
    </row>
    <row r="82" spans="2:6" ht="22.5" customHeight="1">
      <c r="B82" s="818" t="s">
        <v>570</v>
      </c>
      <c r="C82" s="818"/>
      <c r="D82" s="818"/>
      <c r="E82" s="818"/>
      <c r="F82" s="818"/>
    </row>
    <row r="83" spans="2:6" ht="24.95" customHeight="1">
      <c r="B83" s="819" t="s">
        <v>571</v>
      </c>
      <c r="C83" s="818"/>
      <c r="D83" s="818"/>
      <c r="E83" s="818"/>
      <c r="F83" s="818"/>
    </row>
    <row r="84" spans="2:6" ht="24.95" customHeight="1">
      <c r="B84" s="820" t="s">
        <v>572</v>
      </c>
      <c r="C84" s="820"/>
      <c r="D84" s="820"/>
      <c r="E84" s="820"/>
      <c r="F84" s="820"/>
    </row>
    <row r="85" spans="2:6" ht="24.95" customHeight="1">
      <c r="B85" s="820" t="s">
        <v>573</v>
      </c>
      <c r="C85" s="820"/>
      <c r="D85" s="820"/>
      <c r="E85" s="820"/>
      <c r="F85" s="820"/>
    </row>
  </sheetData>
  <mergeCells count="16">
    <mergeCell ref="A5:A38"/>
    <mergeCell ref="B1:F1"/>
    <mergeCell ref="E2:F2"/>
    <mergeCell ref="A3:A4"/>
    <mergeCell ref="B3:B4"/>
    <mergeCell ref="C3:E3"/>
    <mergeCell ref="B82:F82"/>
    <mergeCell ref="B83:F83"/>
    <mergeCell ref="B84:F84"/>
    <mergeCell ref="B85:F85"/>
    <mergeCell ref="A39:A55"/>
    <mergeCell ref="F48:F50"/>
    <mergeCell ref="A56:A69"/>
    <mergeCell ref="A70:A78"/>
    <mergeCell ref="A79:A80"/>
    <mergeCell ref="B81:F81"/>
  </mergeCells>
  <printOptions horizontalCentered="1"/>
  <pageMargins left="0.9055118110236221" right="0.11811023622047245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21"/>
  <sheetViews>
    <sheetView view="pageBreakPreview" topLeftCell="A22" zoomScale="60" zoomScaleNormal="60" workbookViewId="0">
      <selection sqref="A1:N1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5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838" t="s">
        <v>440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</row>
    <row r="2" spans="1:14" ht="6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6"/>
    </row>
    <row r="3" spans="1:14" ht="40.5" customHeight="1" thickBot="1">
      <c r="A3" s="16"/>
      <c r="B3" s="839" t="s">
        <v>170</v>
      </c>
      <c r="C3" s="841" t="s">
        <v>434</v>
      </c>
      <c r="D3" s="842"/>
      <c r="E3" s="841" t="s">
        <v>441</v>
      </c>
      <c r="F3" s="842"/>
      <c r="G3" s="841" t="s">
        <v>435</v>
      </c>
      <c r="H3" s="842"/>
      <c r="I3" s="841" t="s">
        <v>436</v>
      </c>
      <c r="J3" s="842"/>
      <c r="K3" s="841" t="s">
        <v>437</v>
      </c>
      <c r="L3" s="842"/>
      <c r="M3" s="841" t="s">
        <v>438</v>
      </c>
      <c r="N3" s="842"/>
    </row>
    <row r="4" spans="1:14" ht="23.25" customHeight="1" thickBot="1">
      <c r="A4" s="16"/>
      <c r="B4" s="840"/>
      <c r="C4" s="137">
        <v>2011</v>
      </c>
      <c r="D4" s="138">
        <v>2012</v>
      </c>
      <c r="E4" s="139">
        <v>2011</v>
      </c>
      <c r="F4" s="140">
        <v>2012</v>
      </c>
      <c r="G4" s="162">
        <v>2011</v>
      </c>
      <c r="H4" s="162">
        <v>2012</v>
      </c>
      <c r="I4" s="141">
        <v>2011</v>
      </c>
      <c r="J4" s="163">
        <v>2012</v>
      </c>
      <c r="K4" s="141">
        <v>2011</v>
      </c>
      <c r="L4" s="163">
        <v>2012</v>
      </c>
      <c r="M4" s="163">
        <v>2011</v>
      </c>
      <c r="N4" s="163">
        <v>2012</v>
      </c>
    </row>
    <row r="5" spans="1:14" s="43" customFormat="1" ht="45" customHeight="1">
      <c r="A5" s="125"/>
      <c r="B5" s="155" t="s">
        <v>15</v>
      </c>
      <c r="C5" s="142">
        <v>9554.92</v>
      </c>
      <c r="D5" s="142">
        <v>8043</v>
      </c>
      <c r="E5" s="142">
        <v>25642.38</v>
      </c>
      <c r="F5" s="143">
        <v>19818.21</v>
      </c>
      <c r="G5" s="142">
        <v>1786.95</v>
      </c>
      <c r="H5" s="142">
        <v>1506.24</v>
      </c>
      <c r="I5" s="142">
        <v>793.35</v>
      </c>
      <c r="J5" s="143">
        <v>659.14</v>
      </c>
      <c r="K5" s="142">
        <v>1356.4</v>
      </c>
      <c r="L5" s="142">
        <v>1656.12</v>
      </c>
      <c r="M5" s="144">
        <v>28.4</v>
      </c>
      <c r="N5" s="144">
        <v>30.77</v>
      </c>
    </row>
    <row r="6" spans="1:14" s="43" customFormat="1" ht="39" customHeight="1">
      <c r="A6" s="125"/>
      <c r="B6" s="156" t="s">
        <v>16</v>
      </c>
      <c r="C6" s="145">
        <v>9867.18</v>
      </c>
      <c r="D6" s="145">
        <v>8222.0300000000007</v>
      </c>
      <c r="E6" s="145">
        <v>28249.5</v>
      </c>
      <c r="F6" s="146">
        <v>20461.55</v>
      </c>
      <c r="G6" s="145">
        <v>1825.9</v>
      </c>
      <c r="H6" s="145">
        <v>1657.86</v>
      </c>
      <c r="I6" s="145">
        <v>821.35</v>
      </c>
      <c r="J6" s="146">
        <v>703.05</v>
      </c>
      <c r="K6" s="145">
        <v>1372.73</v>
      </c>
      <c r="L6" s="145">
        <v>1742.62</v>
      </c>
      <c r="M6" s="147">
        <v>30.78</v>
      </c>
      <c r="N6" s="147">
        <v>34.14</v>
      </c>
    </row>
    <row r="7" spans="1:14" s="43" customFormat="1" ht="39.75" customHeight="1">
      <c r="A7" s="125"/>
      <c r="B7" s="156" t="s">
        <v>17</v>
      </c>
      <c r="C7" s="145">
        <v>9530.11</v>
      </c>
      <c r="D7" s="145">
        <v>8456.5499999999993</v>
      </c>
      <c r="E7" s="145">
        <v>26807.39</v>
      </c>
      <c r="F7" s="146">
        <v>18705.57</v>
      </c>
      <c r="G7" s="145">
        <v>1770.17</v>
      </c>
      <c r="H7" s="145">
        <v>1655.41</v>
      </c>
      <c r="I7" s="145">
        <v>762</v>
      </c>
      <c r="J7" s="146">
        <v>684.36</v>
      </c>
      <c r="K7" s="145">
        <v>1424.01</v>
      </c>
      <c r="L7" s="145">
        <v>1673.77</v>
      </c>
      <c r="M7" s="147">
        <v>35.81</v>
      </c>
      <c r="N7" s="147">
        <v>32.950000000000003</v>
      </c>
    </row>
    <row r="8" spans="1:14" s="43" customFormat="1" ht="43.5" customHeight="1">
      <c r="A8" s="125"/>
      <c r="B8" s="156" t="s">
        <v>18</v>
      </c>
      <c r="C8" s="145">
        <v>9482.91</v>
      </c>
      <c r="D8" s="145">
        <v>8258.8807894736838</v>
      </c>
      <c r="E8" s="145">
        <v>26325.14</v>
      </c>
      <c r="F8" s="146">
        <v>17894.079210526317</v>
      </c>
      <c r="G8" s="145">
        <v>1794</v>
      </c>
      <c r="H8" s="145">
        <v>1584.89</v>
      </c>
      <c r="I8" s="145">
        <v>771.31</v>
      </c>
      <c r="J8" s="146">
        <v>655.58</v>
      </c>
      <c r="K8" s="145">
        <v>1473.81</v>
      </c>
      <c r="L8" s="145">
        <v>1650.07</v>
      </c>
      <c r="M8" s="147">
        <v>41.97</v>
      </c>
      <c r="N8" s="147">
        <v>31.55</v>
      </c>
    </row>
    <row r="9" spans="1:14" s="43" customFormat="1" ht="41.25" customHeight="1">
      <c r="B9" s="156" t="s">
        <v>19</v>
      </c>
      <c r="C9" s="145">
        <v>8926.49</v>
      </c>
      <c r="D9" s="145">
        <v>7919.2859090909096</v>
      </c>
      <c r="E9" s="145">
        <v>24206.5</v>
      </c>
      <c r="F9" s="146">
        <v>17017.385000000002</v>
      </c>
      <c r="G9" s="145">
        <v>1784.15</v>
      </c>
      <c r="H9" s="145">
        <v>1468</v>
      </c>
      <c r="I9" s="145">
        <v>736.15</v>
      </c>
      <c r="J9" s="146">
        <v>618.04999999999995</v>
      </c>
      <c r="K9" s="145">
        <v>1510.44</v>
      </c>
      <c r="L9" s="145">
        <v>1585.5</v>
      </c>
      <c r="M9" s="147">
        <v>36.75</v>
      </c>
      <c r="N9" s="147">
        <v>28.67</v>
      </c>
    </row>
    <row r="10" spans="1:14" s="43" customFormat="1" ht="41.25" customHeight="1">
      <c r="B10" s="156" t="s">
        <v>20</v>
      </c>
      <c r="C10" s="145">
        <v>9045.1200000000008</v>
      </c>
      <c r="D10" s="145">
        <v>7419.7876315789472</v>
      </c>
      <c r="E10" s="145">
        <v>22349.21</v>
      </c>
      <c r="F10" s="146">
        <v>16535.790263157895</v>
      </c>
      <c r="G10" s="145">
        <v>1768.5</v>
      </c>
      <c r="H10" s="145">
        <v>1447.74</v>
      </c>
      <c r="I10" s="145">
        <v>770.57</v>
      </c>
      <c r="J10" s="146">
        <v>613.11</v>
      </c>
      <c r="K10" s="145">
        <v>1528.66</v>
      </c>
      <c r="L10" s="145">
        <v>1596.7</v>
      </c>
      <c r="M10" s="147">
        <v>35.799999999999997</v>
      </c>
      <c r="N10" s="147">
        <v>28.05</v>
      </c>
    </row>
    <row r="11" spans="1:14" s="43" customFormat="1" ht="47.25" customHeight="1">
      <c r="B11" s="157" t="s">
        <v>167</v>
      </c>
      <c r="C11" s="148">
        <v>9618.7999999999993</v>
      </c>
      <c r="D11" s="145">
        <v>7588.71</v>
      </c>
      <c r="E11" s="148">
        <v>23726.31</v>
      </c>
      <c r="F11" s="146">
        <v>16155.115454545456</v>
      </c>
      <c r="G11" s="148">
        <v>1759.76</v>
      </c>
      <c r="H11" s="145">
        <v>1425.82</v>
      </c>
      <c r="I11" s="148">
        <v>788.74</v>
      </c>
      <c r="J11" s="146">
        <v>579.45000000000005</v>
      </c>
      <c r="K11" s="148">
        <v>1572.81</v>
      </c>
      <c r="L11" s="145">
        <v>1593.91</v>
      </c>
      <c r="M11" s="149">
        <v>37.92</v>
      </c>
      <c r="N11" s="147">
        <v>27.43</v>
      </c>
    </row>
    <row r="12" spans="1:14" s="43" customFormat="1" ht="43.5" customHeight="1">
      <c r="B12" s="157" t="s">
        <v>178</v>
      </c>
      <c r="C12" s="148">
        <v>9040.82</v>
      </c>
      <c r="D12" s="145"/>
      <c r="E12" s="148">
        <v>22079.55</v>
      </c>
      <c r="F12" s="146"/>
      <c r="G12" s="148">
        <v>1804.36</v>
      </c>
      <c r="H12" s="145"/>
      <c r="I12" s="148">
        <v>763.7</v>
      </c>
      <c r="J12" s="146"/>
      <c r="K12" s="148">
        <v>1755.81</v>
      </c>
      <c r="L12" s="145"/>
      <c r="M12" s="149">
        <v>40.299999999999997</v>
      </c>
      <c r="N12" s="147"/>
    </row>
    <row r="13" spans="1:14" s="43" customFormat="1" ht="42.75" customHeight="1">
      <c r="B13" s="157" t="s">
        <v>189</v>
      </c>
      <c r="C13" s="148">
        <v>8314.33</v>
      </c>
      <c r="D13" s="148"/>
      <c r="E13" s="148">
        <v>20388.3</v>
      </c>
      <c r="F13" s="150"/>
      <c r="G13" s="148">
        <v>1743.44</v>
      </c>
      <c r="H13" s="148"/>
      <c r="I13" s="148">
        <v>708.17</v>
      </c>
      <c r="J13" s="150"/>
      <c r="K13" s="148">
        <v>1769.76</v>
      </c>
      <c r="L13" s="148"/>
      <c r="M13" s="149">
        <v>37.93</v>
      </c>
      <c r="N13" s="149"/>
    </row>
    <row r="14" spans="1:14" s="43" customFormat="1" ht="51.75" customHeight="1">
      <c r="B14" s="156" t="s">
        <v>198</v>
      </c>
      <c r="C14" s="145">
        <v>7347.1049999999996</v>
      </c>
      <c r="D14" s="145"/>
      <c r="E14" s="145">
        <v>18882.859285714287</v>
      </c>
      <c r="F14" s="145"/>
      <c r="G14" s="145">
        <v>1535.1904761904761</v>
      </c>
      <c r="H14" s="145"/>
      <c r="I14" s="145">
        <v>616.21904761904761</v>
      </c>
      <c r="J14" s="145"/>
      <c r="K14" s="145">
        <v>1665.2142857142858</v>
      </c>
      <c r="L14" s="145"/>
      <c r="M14" s="147">
        <v>31.974761904761902</v>
      </c>
      <c r="N14" s="145"/>
    </row>
    <row r="15" spans="1:14" s="43" customFormat="1" ht="45" customHeight="1">
      <c r="B15" s="156" t="s">
        <v>203</v>
      </c>
      <c r="C15" s="145">
        <v>7551.3613636363634</v>
      </c>
      <c r="D15" s="151"/>
      <c r="E15" s="145">
        <v>17879.439999999999</v>
      </c>
      <c r="F15" s="152"/>
      <c r="G15" s="145">
        <v>1594.93</v>
      </c>
      <c r="H15" s="151"/>
      <c r="I15" s="145">
        <v>628.23</v>
      </c>
      <c r="J15" s="152"/>
      <c r="K15" s="145">
        <v>1738.98</v>
      </c>
      <c r="L15" s="151"/>
      <c r="M15" s="147">
        <v>33.08</v>
      </c>
      <c r="N15" s="153"/>
    </row>
    <row r="16" spans="1:14" s="43" customFormat="1" ht="51.75" customHeight="1" thickBot="1">
      <c r="B16" s="156" t="s">
        <v>204</v>
      </c>
      <c r="C16" s="145">
        <v>7567.2</v>
      </c>
      <c r="D16" s="145"/>
      <c r="E16" s="154">
        <v>18148.900000000001</v>
      </c>
      <c r="F16" s="146"/>
      <c r="G16" s="145">
        <v>1462.2</v>
      </c>
      <c r="H16" s="145"/>
      <c r="I16" s="154">
        <v>643.20000000000005</v>
      </c>
      <c r="J16" s="146"/>
      <c r="K16" s="145">
        <v>1646.2</v>
      </c>
      <c r="L16" s="145"/>
      <c r="M16" s="147">
        <v>30.4</v>
      </c>
      <c r="N16" s="147"/>
    </row>
    <row r="17" spans="2:14" s="43" customFormat="1" ht="49.5" customHeight="1" thickBot="1">
      <c r="B17" s="164" t="s">
        <v>439</v>
      </c>
      <c r="C17" s="159">
        <f t="shared" ref="C17:D17" si="0">AVERAGE(C5:C16)</f>
        <v>8820.5288636363639</v>
      </c>
      <c r="D17" s="159">
        <f t="shared" si="0"/>
        <v>7986.8920471633628</v>
      </c>
      <c r="E17" s="159">
        <f t="shared" ref="E17:L17" si="1">AVERAGE(E5:E16)</f>
        <v>22890.456607142856</v>
      </c>
      <c r="F17" s="159">
        <f t="shared" si="1"/>
        <v>18083.957132604235</v>
      </c>
      <c r="G17" s="159">
        <f t="shared" ref="G17:H17" si="2">AVERAGE(G5:G16)</f>
        <v>1719.1292063492065</v>
      </c>
      <c r="H17" s="159">
        <f t="shared" si="2"/>
        <v>1535.1371428571431</v>
      </c>
      <c r="I17" s="159">
        <f t="shared" ref="I17" si="3">AVERAGE(I5:I16)</f>
        <v>733.5824206349206</v>
      </c>
      <c r="J17" s="159">
        <f t="shared" si="1"/>
        <v>644.67714285714294</v>
      </c>
      <c r="K17" s="159">
        <f t="shared" ref="K17" si="4">AVERAGE(K5:K16)</f>
        <v>1567.9020238095238</v>
      </c>
      <c r="L17" s="159">
        <f t="shared" si="1"/>
        <v>1642.67</v>
      </c>
      <c r="M17" s="160">
        <f t="shared" ref="M17" si="5">AVERAGE(M5:M16)</f>
        <v>35.092896825396828</v>
      </c>
      <c r="N17" s="160">
        <f>AVERAGE(N5:N16)</f>
        <v>30.508571428571429</v>
      </c>
    </row>
    <row r="21" spans="2:14">
      <c r="F21" s="158"/>
    </row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S21" sqref="S21"/>
    </sheetView>
  </sheetViews>
  <sheetFormatPr defaultRowHeight="15.75"/>
  <cols>
    <col min="1" max="4" width="9.140625" style="4"/>
    <col min="5" max="7" width="9.140625" style="15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5"/>
      <c r="C2" s="14"/>
      <c r="D2" s="14"/>
      <c r="E2" s="14"/>
      <c r="F2" s="14"/>
      <c r="G2" s="14"/>
      <c r="H2" s="14"/>
      <c r="I2" s="14"/>
      <c r="J2" s="14"/>
    </row>
    <row r="3" spans="2:10" ht="15">
      <c r="B3" s="204"/>
      <c r="C3" s="204"/>
      <c r="D3" s="204"/>
      <c r="E3" s="204"/>
      <c r="F3" s="204"/>
      <c r="G3" s="204"/>
      <c r="H3" s="204"/>
      <c r="I3" s="22"/>
      <c r="J3" s="22"/>
    </row>
    <row r="4" spans="2:10" ht="14.25" customHeight="1">
      <c r="B4" s="205"/>
      <c r="C4" s="20"/>
      <c r="D4" s="20"/>
      <c r="E4" s="20"/>
      <c r="F4" s="20"/>
      <c r="G4" s="20"/>
      <c r="H4" s="20"/>
      <c r="I4" s="22"/>
      <c r="J4" s="22"/>
    </row>
    <row r="5" spans="2:10" ht="14.25">
      <c r="B5" s="205"/>
      <c r="C5" s="21"/>
      <c r="D5" s="21"/>
      <c r="E5" s="21"/>
      <c r="F5" s="21"/>
      <c r="G5" s="21"/>
      <c r="H5" s="21"/>
      <c r="I5" s="21"/>
      <c r="J5" s="21"/>
    </row>
    <row r="6" spans="2:10" ht="14.25">
      <c r="B6" s="205"/>
      <c r="C6" s="21"/>
      <c r="D6" s="21"/>
      <c r="E6" s="21"/>
      <c r="F6" s="21"/>
      <c r="G6" s="21"/>
      <c r="H6" s="21"/>
      <c r="I6" s="21"/>
      <c r="J6" s="21"/>
    </row>
    <row r="7" spans="2:10" ht="14.25">
      <c r="B7" s="205"/>
      <c r="C7" s="21"/>
      <c r="D7" s="21"/>
      <c r="E7" s="21"/>
      <c r="F7" s="21"/>
      <c r="G7" s="21"/>
      <c r="H7" s="21"/>
      <c r="I7" s="21"/>
      <c r="J7" s="21"/>
    </row>
    <row r="8" spans="2:10" ht="14.25">
      <c r="B8" s="205"/>
      <c r="C8" s="21"/>
      <c r="D8" s="21"/>
      <c r="E8" s="21"/>
      <c r="F8" s="21"/>
      <c r="G8" s="21"/>
      <c r="H8" s="21"/>
      <c r="I8" s="21"/>
      <c r="J8" s="21"/>
    </row>
    <row r="9" spans="2:10" ht="14.25">
      <c r="B9" s="205"/>
      <c r="C9" s="21"/>
      <c r="D9" s="21"/>
      <c r="E9" s="21"/>
      <c r="F9" s="21"/>
      <c r="G9" s="21"/>
      <c r="H9" s="21"/>
      <c r="I9" s="21"/>
      <c r="J9" s="21"/>
    </row>
    <row r="10" spans="2:10" ht="14.25">
      <c r="B10" s="205"/>
      <c r="C10" s="20"/>
      <c r="D10" s="20"/>
      <c r="E10" s="20"/>
      <c r="F10" s="20"/>
      <c r="G10" s="20"/>
      <c r="H10" s="21"/>
      <c r="I10" s="20"/>
      <c r="J10" s="20"/>
    </row>
    <row r="11" spans="2:10" ht="12.75">
      <c r="B11" s="206"/>
      <c r="C11" s="14"/>
      <c r="D11" s="14"/>
      <c r="E11" s="14"/>
      <c r="F11" s="14"/>
      <c r="G11" s="14"/>
      <c r="H11" s="14"/>
      <c r="I11" s="14"/>
      <c r="J11" s="14"/>
    </row>
    <row r="12" spans="2:10" ht="12.75">
      <c r="B12" s="207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208"/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2.75">
      <c r="B15" s="208"/>
      <c r="C15" s="14"/>
      <c r="D15" s="14"/>
      <c r="E15" s="14"/>
      <c r="F15" s="14"/>
      <c r="G15" s="14"/>
      <c r="H15" s="14"/>
      <c r="I15" s="14"/>
      <c r="J15" s="14"/>
    </row>
    <row r="16" spans="2:10" ht="12.75">
      <c r="B16" s="208"/>
      <c r="C16" s="14"/>
      <c r="D16" s="14"/>
      <c r="E16" s="14"/>
      <c r="F16" s="14"/>
      <c r="G16" s="14"/>
      <c r="H16" s="14"/>
      <c r="I16" s="14"/>
      <c r="J16" s="14"/>
    </row>
    <row r="17" spans="2:10" ht="12.75">
      <c r="B17" s="16"/>
      <c r="C17" s="14"/>
      <c r="D17" s="14"/>
      <c r="E17" s="14"/>
      <c r="F17" s="14"/>
      <c r="G17" s="14"/>
      <c r="H17" s="14"/>
      <c r="I17" s="14"/>
      <c r="J17" s="14"/>
    </row>
    <row r="18" spans="2:10" ht="12.75">
      <c r="B18" s="16"/>
      <c r="C18" s="14"/>
      <c r="D18" s="14"/>
      <c r="E18" s="14"/>
      <c r="F18" s="14"/>
      <c r="G18" s="14"/>
      <c r="H18" s="14"/>
      <c r="I18" s="14"/>
      <c r="J18" s="14"/>
    </row>
    <row r="19" spans="2:10" ht="12.75">
      <c r="B19" s="209"/>
      <c r="C19" s="13"/>
      <c r="D19" s="13"/>
      <c r="E19" s="13"/>
      <c r="F19" s="13"/>
      <c r="G19" s="13"/>
      <c r="H19" s="13"/>
      <c r="I19" s="13"/>
      <c r="J19" s="13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="70" zoomScaleNormal="70" workbookViewId="0">
      <pane ySplit="4" topLeftCell="A29" activePane="bottomLeft" state="frozen"/>
      <selection sqref="A1:F1"/>
      <selection pane="bottomLeft" sqref="A1:F1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7" customWidth="1"/>
    <col min="5" max="5" width="15" style="7" customWidth="1"/>
    <col min="6" max="6" width="22.5703125" style="7" customWidth="1"/>
    <col min="7" max="7" width="12.5703125" style="2" customWidth="1"/>
    <col min="8" max="16384" width="9.140625" style="2"/>
  </cols>
  <sheetData>
    <row r="1" spans="1:6" ht="22.5">
      <c r="A1" s="791" t="s">
        <v>165</v>
      </c>
      <c r="B1" s="791"/>
      <c r="C1" s="791"/>
      <c r="D1" s="791"/>
      <c r="E1" s="791"/>
      <c r="F1" s="791"/>
    </row>
    <row r="2" spans="1:6" ht="23.25" thickBot="1">
      <c r="A2" s="571"/>
      <c r="B2" s="571"/>
      <c r="C2" s="571"/>
      <c r="D2" s="571"/>
      <c r="E2" s="571"/>
      <c r="F2" s="571"/>
    </row>
    <row r="3" spans="1:6" ht="19.5" thickBot="1">
      <c r="A3" s="736" t="s">
        <v>88</v>
      </c>
      <c r="B3" s="792" t="s">
        <v>51</v>
      </c>
      <c r="C3" s="740" t="s">
        <v>67</v>
      </c>
      <c r="D3" s="741"/>
      <c r="E3" s="844"/>
      <c r="F3" s="87" t="s">
        <v>68</v>
      </c>
    </row>
    <row r="4" spans="1:6" ht="28.5" customHeight="1" thickBot="1">
      <c r="A4" s="793"/>
      <c r="B4" s="843"/>
      <c r="C4" s="88" t="s">
        <v>614</v>
      </c>
      <c r="D4" s="89" t="s">
        <v>615</v>
      </c>
      <c r="E4" s="70" t="s">
        <v>78</v>
      </c>
      <c r="F4" s="439" t="s">
        <v>615</v>
      </c>
    </row>
    <row r="5" spans="1:6" ht="23.25" customHeight="1">
      <c r="A5" s="90" t="s">
        <v>48</v>
      </c>
      <c r="B5" s="91"/>
      <c r="C5" s="609"/>
      <c r="D5" s="609"/>
      <c r="E5" s="609"/>
      <c r="F5" s="609"/>
    </row>
    <row r="6" spans="1:6" ht="21.75" customHeight="1">
      <c r="A6" s="77" t="s">
        <v>92</v>
      </c>
      <c r="B6" s="10" t="s">
        <v>61</v>
      </c>
      <c r="C6" s="609">
        <v>31.9</v>
      </c>
      <c r="D6" s="609">
        <v>34.4</v>
      </c>
      <c r="E6" s="609">
        <f t="shared" ref="E6:E34" si="0">D6/C6*100</f>
        <v>107.8369905956113</v>
      </c>
      <c r="F6" s="609">
        <v>28.35</v>
      </c>
    </row>
    <row r="7" spans="1:6" ht="21.75" customHeight="1">
      <c r="A7" s="77" t="s">
        <v>93</v>
      </c>
      <c r="B7" s="10" t="s">
        <v>61</v>
      </c>
      <c r="C7" s="609">
        <v>59.9</v>
      </c>
      <c r="D7" s="609">
        <v>62.5</v>
      </c>
      <c r="E7" s="609">
        <f t="shared" si="0"/>
        <v>104.34056761268782</v>
      </c>
      <c r="F7" s="609">
        <v>58.46</v>
      </c>
    </row>
    <row r="8" spans="1:6" ht="21.75" customHeight="1">
      <c r="A8" s="77" t="s">
        <v>94</v>
      </c>
      <c r="B8" s="10" t="s">
        <v>61</v>
      </c>
      <c r="C8" s="609">
        <v>56.2</v>
      </c>
      <c r="D8" s="609">
        <v>58.1</v>
      </c>
      <c r="E8" s="609">
        <f t="shared" si="0"/>
        <v>103.38078291814948</v>
      </c>
      <c r="F8" s="609">
        <v>60.55</v>
      </c>
    </row>
    <row r="9" spans="1:6" ht="21.75" customHeight="1">
      <c r="A9" s="77" t="s">
        <v>95</v>
      </c>
      <c r="B9" s="10" t="s">
        <v>61</v>
      </c>
      <c r="C9" s="609">
        <v>82.2</v>
      </c>
      <c r="D9" s="609">
        <v>92.3</v>
      </c>
      <c r="E9" s="609">
        <f t="shared" si="0"/>
        <v>112.28710462287104</v>
      </c>
      <c r="F9" s="609">
        <v>79.62</v>
      </c>
    </row>
    <row r="10" spans="1:6" ht="21.75" customHeight="1">
      <c r="A10" s="77" t="s">
        <v>96</v>
      </c>
      <c r="B10" s="10" t="s">
        <v>61</v>
      </c>
      <c r="C10" s="609">
        <v>69.2</v>
      </c>
      <c r="D10" s="609">
        <v>73.7</v>
      </c>
      <c r="E10" s="609">
        <f t="shared" si="0"/>
        <v>106.50289017341041</v>
      </c>
      <c r="F10" s="609">
        <v>58.18</v>
      </c>
    </row>
    <row r="11" spans="1:6" ht="21.75" customHeight="1">
      <c r="A11" s="77" t="s">
        <v>97</v>
      </c>
      <c r="B11" s="10" t="s">
        <v>61</v>
      </c>
      <c r="C11" s="609">
        <v>167.7</v>
      </c>
      <c r="D11" s="609">
        <v>90.6</v>
      </c>
      <c r="E11" s="609">
        <f t="shared" si="0"/>
        <v>54.025044722719137</v>
      </c>
      <c r="F11" s="609">
        <v>72.42</v>
      </c>
    </row>
    <row r="12" spans="1:6" ht="21.75" customHeight="1">
      <c r="A12" s="77" t="s">
        <v>98</v>
      </c>
      <c r="B12" s="10" t="s">
        <v>61</v>
      </c>
      <c r="C12" s="609">
        <v>44.2</v>
      </c>
      <c r="D12" s="609">
        <v>51.1</v>
      </c>
      <c r="E12" s="609">
        <f t="shared" si="0"/>
        <v>115.61085972850678</v>
      </c>
      <c r="F12" s="609">
        <v>55.07</v>
      </c>
    </row>
    <row r="13" spans="1:6" ht="21.75" customHeight="1">
      <c r="A13" s="77" t="s">
        <v>99</v>
      </c>
      <c r="B13" s="10" t="s">
        <v>61</v>
      </c>
      <c r="C13" s="609">
        <v>36.5</v>
      </c>
      <c r="D13" s="609">
        <v>55.1</v>
      </c>
      <c r="E13" s="609">
        <f t="shared" si="0"/>
        <v>150.95890410958904</v>
      </c>
      <c r="F13" s="609">
        <v>52.29</v>
      </c>
    </row>
    <row r="14" spans="1:6" ht="21.75" customHeight="1">
      <c r="A14" s="77" t="s">
        <v>100</v>
      </c>
      <c r="B14" s="10" t="s">
        <v>61</v>
      </c>
      <c r="C14" s="609">
        <v>40.6</v>
      </c>
      <c r="D14" s="609">
        <v>48.1</v>
      </c>
      <c r="E14" s="609">
        <f>D14/C14*100</f>
        <v>118.47290640394088</v>
      </c>
      <c r="F14" s="609">
        <v>52.5</v>
      </c>
    </row>
    <row r="15" spans="1:6" ht="21.75" customHeight="1">
      <c r="A15" s="77" t="s">
        <v>101</v>
      </c>
      <c r="B15" s="10" t="s">
        <v>61</v>
      </c>
      <c r="C15" s="609">
        <v>46.4</v>
      </c>
      <c r="D15" s="609">
        <v>74.5</v>
      </c>
      <c r="E15" s="609">
        <f t="shared" si="0"/>
        <v>160.56034482758622</v>
      </c>
      <c r="F15" s="609">
        <v>69.14</v>
      </c>
    </row>
    <row r="16" spans="1:6" ht="21.75" customHeight="1">
      <c r="A16" s="77" t="s">
        <v>102</v>
      </c>
      <c r="B16" s="10" t="s">
        <v>61</v>
      </c>
      <c r="C16" s="609">
        <v>70.900000000000006</v>
      </c>
      <c r="D16" s="609">
        <v>101.2</v>
      </c>
      <c r="E16" s="609">
        <f t="shared" si="0"/>
        <v>142.73624823695346</v>
      </c>
      <c r="F16" s="609">
        <v>87.37</v>
      </c>
    </row>
    <row r="17" spans="1:6" ht="21.75" customHeight="1">
      <c r="A17" s="77" t="s">
        <v>103</v>
      </c>
      <c r="B17" s="10" t="s">
        <v>61</v>
      </c>
      <c r="C17" s="609">
        <v>92.9</v>
      </c>
      <c r="D17" s="609">
        <v>105.7</v>
      </c>
      <c r="E17" s="609">
        <f t="shared" si="0"/>
        <v>113.77825618945101</v>
      </c>
      <c r="F17" s="609">
        <v>105.02</v>
      </c>
    </row>
    <row r="18" spans="1:6" ht="21.75" customHeight="1">
      <c r="A18" s="77" t="s">
        <v>104</v>
      </c>
      <c r="B18" s="10" t="s">
        <v>61</v>
      </c>
      <c r="C18" s="609">
        <v>122.1</v>
      </c>
      <c r="D18" s="609">
        <v>148.30000000000001</v>
      </c>
      <c r="E18" s="609">
        <f t="shared" si="0"/>
        <v>121.45782145782147</v>
      </c>
      <c r="F18" s="609">
        <v>134.6</v>
      </c>
    </row>
    <row r="19" spans="1:6" ht="21.75" customHeight="1">
      <c r="A19" s="77" t="s">
        <v>105</v>
      </c>
      <c r="B19" s="10" t="s">
        <v>61</v>
      </c>
      <c r="C19" s="609">
        <v>73.5</v>
      </c>
      <c r="D19" s="609">
        <v>95.3</v>
      </c>
      <c r="E19" s="609">
        <f t="shared" si="0"/>
        <v>129.65986394557822</v>
      </c>
      <c r="F19" s="609">
        <v>89.33</v>
      </c>
    </row>
    <row r="20" spans="1:6" ht="21.75" customHeight="1">
      <c r="A20" s="77" t="s">
        <v>106</v>
      </c>
      <c r="B20" s="10" t="s">
        <v>61</v>
      </c>
      <c r="C20" s="609">
        <v>67.5</v>
      </c>
      <c r="D20" s="609">
        <v>90.5</v>
      </c>
      <c r="E20" s="609">
        <f t="shared" si="0"/>
        <v>134.07407407407408</v>
      </c>
      <c r="F20" s="609">
        <v>92.71</v>
      </c>
    </row>
    <row r="21" spans="1:6" ht="21.75" customHeight="1">
      <c r="A21" s="77" t="s">
        <v>107</v>
      </c>
      <c r="B21" s="10" t="s">
        <v>61</v>
      </c>
      <c r="C21" s="609">
        <v>296.10000000000002</v>
      </c>
      <c r="D21" s="609">
        <v>324.89999999999998</v>
      </c>
      <c r="E21" s="609">
        <f t="shared" si="0"/>
        <v>109.72644376899694</v>
      </c>
      <c r="F21" s="609">
        <v>324.66000000000003</v>
      </c>
    </row>
    <row r="22" spans="1:6" ht="21.75" customHeight="1">
      <c r="A22" s="77" t="s">
        <v>108</v>
      </c>
      <c r="B22" s="10" t="s">
        <v>61</v>
      </c>
      <c r="C22" s="609">
        <v>236.3</v>
      </c>
      <c r="D22" s="609">
        <v>273</v>
      </c>
      <c r="E22" s="609">
        <f t="shared" si="0"/>
        <v>115.53110452814219</v>
      </c>
      <c r="F22" s="609">
        <v>289</v>
      </c>
    </row>
    <row r="23" spans="1:6" ht="21.75" customHeight="1">
      <c r="A23" s="77" t="s">
        <v>109</v>
      </c>
      <c r="B23" s="10" t="s">
        <v>61</v>
      </c>
      <c r="C23" s="609">
        <v>203.3</v>
      </c>
      <c r="D23" s="609">
        <v>213.4</v>
      </c>
      <c r="E23" s="609">
        <f t="shared" si="0"/>
        <v>104.96802754549925</v>
      </c>
      <c r="F23" s="609">
        <v>216.29</v>
      </c>
    </row>
    <row r="24" spans="1:6" ht="21.75" customHeight="1">
      <c r="A24" s="77" t="s">
        <v>110</v>
      </c>
      <c r="B24" s="10" t="s">
        <v>61</v>
      </c>
      <c r="C24" s="609">
        <v>244.6</v>
      </c>
      <c r="D24" s="609">
        <v>263.39999999999998</v>
      </c>
      <c r="E24" s="609">
        <f t="shared" si="0"/>
        <v>107.68601798855273</v>
      </c>
      <c r="F24" s="609">
        <v>266.68</v>
      </c>
    </row>
    <row r="25" spans="1:6" ht="21.75" customHeight="1">
      <c r="A25" s="77" t="s">
        <v>111</v>
      </c>
      <c r="B25" s="10" t="s">
        <v>61</v>
      </c>
      <c r="C25" s="609">
        <v>123.6</v>
      </c>
      <c r="D25" s="609">
        <v>140.5</v>
      </c>
      <c r="E25" s="609">
        <f t="shared" si="0"/>
        <v>113.67313915857606</v>
      </c>
      <c r="F25" s="609">
        <v>140.19999999999999</v>
      </c>
    </row>
    <row r="26" spans="1:6" ht="21.75" customHeight="1">
      <c r="A26" s="77" t="s">
        <v>112</v>
      </c>
      <c r="B26" s="10" t="s">
        <v>64</v>
      </c>
      <c r="C26" s="609">
        <v>33.799999999999997</v>
      </c>
      <c r="D26" s="609">
        <v>37.799999999999997</v>
      </c>
      <c r="E26" s="609">
        <f t="shared" si="0"/>
        <v>111.83431952662721</v>
      </c>
      <c r="F26" s="609">
        <v>36.36</v>
      </c>
    </row>
    <row r="27" spans="1:6" ht="21.75" customHeight="1">
      <c r="A27" s="77" t="s">
        <v>207</v>
      </c>
      <c r="B27" s="10" t="s">
        <v>62</v>
      </c>
      <c r="C27" s="609">
        <v>47.7</v>
      </c>
      <c r="D27" s="609">
        <v>50.8</v>
      </c>
      <c r="E27" s="609">
        <f t="shared" si="0"/>
        <v>106.49895178197065</v>
      </c>
      <c r="F27" s="609">
        <v>50.9</v>
      </c>
    </row>
    <row r="28" spans="1:6" ht="21.75" customHeight="1">
      <c r="A28" s="77" t="s">
        <v>113</v>
      </c>
      <c r="B28" s="10" t="s">
        <v>62</v>
      </c>
      <c r="C28" s="609">
        <v>84.4</v>
      </c>
      <c r="D28" s="609">
        <v>82</v>
      </c>
      <c r="E28" s="609">
        <f t="shared" si="0"/>
        <v>97.156398104265392</v>
      </c>
      <c r="F28" s="609">
        <v>84.03</v>
      </c>
    </row>
    <row r="29" spans="1:6" ht="21.75" customHeight="1">
      <c r="A29" s="77" t="s">
        <v>114</v>
      </c>
      <c r="B29" s="10" t="s">
        <v>63</v>
      </c>
      <c r="C29" s="609">
        <v>221.9</v>
      </c>
      <c r="D29" s="609">
        <v>265.39999999999998</v>
      </c>
      <c r="E29" s="609">
        <f t="shared" si="0"/>
        <v>119.60342496620098</v>
      </c>
      <c r="F29" s="609">
        <v>303.02999999999997</v>
      </c>
    </row>
    <row r="30" spans="1:6" ht="21.75" customHeight="1">
      <c r="A30" s="77" t="s">
        <v>115</v>
      </c>
      <c r="B30" s="10" t="s">
        <v>63</v>
      </c>
      <c r="C30" s="609">
        <v>306.10000000000002</v>
      </c>
      <c r="D30" s="609">
        <v>319.8</v>
      </c>
      <c r="E30" s="609">
        <f t="shared" si="0"/>
        <v>104.47566154851356</v>
      </c>
      <c r="F30" s="609">
        <v>329.44</v>
      </c>
    </row>
    <row r="31" spans="1:6" ht="21.75" customHeight="1">
      <c r="A31" s="77" t="s">
        <v>116</v>
      </c>
      <c r="B31" s="10" t="s">
        <v>63</v>
      </c>
      <c r="C31" s="609">
        <v>331.2</v>
      </c>
      <c r="D31" s="609">
        <v>315.10000000000002</v>
      </c>
      <c r="E31" s="609">
        <f t="shared" si="0"/>
        <v>95.1388888888889</v>
      </c>
      <c r="F31" s="609">
        <v>316.77999999999997</v>
      </c>
    </row>
    <row r="32" spans="1:6" ht="21.75" customHeight="1">
      <c r="A32" s="77" t="s">
        <v>117</v>
      </c>
      <c r="B32" s="10" t="s">
        <v>62</v>
      </c>
      <c r="C32" s="609">
        <v>87.8</v>
      </c>
      <c r="D32" s="609">
        <v>90.8</v>
      </c>
      <c r="E32" s="609">
        <f t="shared" si="0"/>
        <v>103.41685649202734</v>
      </c>
      <c r="F32" s="609">
        <v>85.18</v>
      </c>
    </row>
    <row r="33" spans="1:6" ht="21.75" customHeight="1">
      <c r="A33" s="77" t="s">
        <v>118</v>
      </c>
      <c r="B33" s="10" t="s">
        <v>62</v>
      </c>
      <c r="C33" s="609">
        <v>93.3</v>
      </c>
      <c r="D33" s="609">
        <v>96.4</v>
      </c>
      <c r="E33" s="609">
        <f t="shared" si="0"/>
        <v>103.32261521972134</v>
      </c>
      <c r="F33" s="609">
        <v>86.7</v>
      </c>
    </row>
    <row r="34" spans="1:6" ht="21.75" customHeight="1" thickBot="1">
      <c r="A34" s="78" t="s">
        <v>119</v>
      </c>
      <c r="B34" s="10" t="s">
        <v>62</v>
      </c>
      <c r="C34" s="609">
        <v>370</v>
      </c>
      <c r="D34" s="609">
        <v>383.4</v>
      </c>
      <c r="E34" s="609">
        <f t="shared" si="0"/>
        <v>103.62162162162161</v>
      </c>
      <c r="F34" s="609">
        <v>395.22</v>
      </c>
    </row>
    <row r="35" spans="1:6" ht="27" customHeight="1" thickBot="1">
      <c r="A35" s="92" t="s">
        <v>60</v>
      </c>
      <c r="B35" s="93"/>
      <c r="C35" s="86"/>
      <c r="D35" s="94"/>
      <c r="E35" s="86"/>
      <c r="F35" s="86"/>
    </row>
    <row r="36" spans="1:6" s="18" customFormat="1" ht="21.75" customHeight="1">
      <c r="A36" s="117" t="s">
        <v>120</v>
      </c>
      <c r="B36" s="99" t="s">
        <v>42</v>
      </c>
      <c r="C36" s="609">
        <v>500</v>
      </c>
      <c r="D36" s="609">
        <v>540</v>
      </c>
      <c r="E36" s="609">
        <f t="shared" ref="E36:E56" si="1">D36/C36*100</f>
        <v>108</v>
      </c>
      <c r="F36" s="609">
        <v>320</v>
      </c>
    </row>
    <row r="37" spans="1:6" s="18" customFormat="1" ht="21.75" customHeight="1">
      <c r="A37" s="117" t="s">
        <v>121</v>
      </c>
      <c r="B37" s="99" t="s">
        <v>42</v>
      </c>
      <c r="C37" s="609">
        <v>638.9</v>
      </c>
      <c r="D37" s="609">
        <v>655.6</v>
      </c>
      <c r="E37" s="609">
        <f t="shared" si="1"/>
        <v>102.61386758491157</v>
      </c>
      <c r="F37" s="609">
        <v>421.43</v>
      </c>
    </row>
    <row r="38" spans="1:6" s="18" customFormat="1" ht="21.75" customHeight="1">
      <c r="A38" s="117" t="s">
        <v>122</v>
      </c>
      <c r="B38" s="99" t="s">
        <v>42</v>
      </c>
      <c r="C38" s="609">
        <v>450</v>
      </c>
      <c r="D38" s="609">
        <v>472.2</v>
      </c>
      <c r="E38" s="609">
        <f t="shared" si="1"/>
        <v>104.93333333333332</v>
      </c>
      <c r="F38" s="609">
        <v>391.67</v>
      </c>
    </row>
    <row r="39" spans="1:6" s="18" customFormat="1" ht="16.5">
      <c r="A39" s="117" t="s">
        <v>123</v>
      </c>
      <c r="B39" s="99" t="s">
        <v>42</v>
      </c>
      <c r="C39" s="609">
        <v>2150</v>
      </c>
      <c r="D39" s="609">
        <v>2000</v>
      </c>
      <c r="E39" s="609">
        <f t="shared" si="1"/>
        <v>93.023255813953483</v>
      </c>
      <c r="F39" s="609">
        <v>1200</v>
      </c>
    </row>
    <row r="40" spans="1:6" s="18" customFormat="1" ht="16.5">
      <c r="A40" s="117" t="s">
        <v>124</v>
      </c>
      <c r="B40" s="99" t="s">
        <v>42</v>
      </c>
      <c r="C40" s="609">
        <v>2000</v>
      </c>
      <c r="D40" s="609">
        <v>2000</v>
      </c>
      <c r="E40" s="609">
        <f t="shared" si="1"/>
        <v>100</v>
      </c>
      <c r="F40" s="609">
        <v>1500</v>
      </c>
    </row>
    <row r="41" spans="1:6" s="18" customFormat="1" ht="33">
      <c r="A41" s="117" t="s">
        <v>125</v>
      </c>
      <c r="B41" s="99" t="s">
        <v>42</v>
      </c>
      <c r="C41" s="609">
        <v>340</v>
      </c>
      <c r="D41" s="609">
        <v>366.7</v>
      </c>
      <c r="E41" s="609">
        <f t="shared" si="1"/>
        <v>107.85294117647059</v>
      </c>
      <c r="F41" s="609">
        <v>240</v>
      </c>
    </row>
    <row r="42" spans="1:6" s="18" customFormat="1" ht="33">
      <c r="A42" s="117" t="s">
        <v>126</v>
      </c>
      <c r="B42" s="99" t="s">
        <v>42</v>
      </c>
      <c r="C42" s="609">
        <v>318.3</v>
      </c>
      <c r="D42" s="609">
        <v>350</v>
      </c>
      <c r="E42" s="609">
        <f t="shared" si="1"/>
        <v>109.95915802701852</v>
      </c>
      <c r="F42" s="609">
        <v>255</v>
      </c>
    </row>
    <row r="43" spans="1:6" s="18" customFormat="1" ht="16.5">
      <c r="A43" s="117" t="s">
        <v>127</v>
      </c>
      <c r="B43" s="99" t="s">
        <v>42</v>
      </c>
      <c r="C43" s="609">
        <v>800</v>
      </c>
      <c r="D43" s="609">
        <v>850</v>
      </c>
      <c r="E43" s="609">
        <f t="shared" si="1"/>
        <v>106.25</v>
      </c>
      <c r="F43" s="609" t="s">
        <v>154</v>
      </c>
    </row>
    <row r="44" spans="1:6" s="18" customFormat="1" ht="33">
      <c r="A44" s="117" t="s">
        <v>330</v>
      </c>
      <c r="B44" s="99" t="s">
        <v>42</v>
      </c>
      <c r="C44" s="609">
        <v>3266.7</v>
      </c>
      <c r="D44" s="609">
        <v>5233.3999999999996</v>
      </c>
      <c r="E44" s="609">
        <f t="shared" si="1"/>
        <v>160.20448770930909</v>
      </c>
      <c r="F44" s="609">
        <v>1800</v>
      </c>
    </row>
    <row r="45" spans="1:6" s="18" customFormat="1" ht="34.5" customHeight="1">
      <c r="A45" s="117" t="s">
        <v>128</v>
      </c>
      <c r="B45" s="99" t="s">
        <v>42</v>
      </c>
      <c r="C45" s="609">
        <v>900</v>
      </c>
      <c r="D45" s="609" t="s">
        <v>66</v>
      </c>
      <c r="E45" s="609"/>
      <c r="F45" s="609" t="s">
        <v>154</v>
      </c>
    </row>
    <row r="46" spans="1:6" s="18" customFormat="1" ht="33" customHeight="1">
      <c r="A46" s="117" t="s">
        <v>161</v>
      </c>
      <c r="B46" s="99" t="s">
        <v>42</v>
      </c>
      <c r="C46" s="609">
        <v>2496</v>
      </c>
      <c r="D46" s="609">
        <v>3976.5</v>
      </c>
      <c r="E46" s="609">
        <f t="shared" si="1"/>
        <v>159.31490384615387</v>
      </c>
      <c r="F46" s="609">
        <v>3200</v>
      </c>
    </row>
    <row r="47" spans="1:6" s="18" customFormat="1" ht="18" customHeight="1">
      <c r="A47" s="115" t="s">
        <v>129</v>
      </c>
      <c r="B47" s="99" t="s">
        <v>42</v>
      </c>
      <c r="C47" s="609">
        <v>130</v>
      </c>
      <c r="D47" s="609">
        <v>130</v>
      </c>
      <c r="E47" s="609">
        <f t="shared" si="1"/>
        <v>100</v>
      </c>
      <c r="F47" s="609">
        <v>76</v>
      </c>
    </row>
    <row r="48" spans="1:6" s="18" customFormat="1" ht="17.25" thickBot="1">
      <c r="A48" s="116" t="s">
        <v>286</v>
      </c>
      <c r="B48" s="100" t="s">
        <v>42</v>
      </c>
      <c r="C48" s="609">
        <v>266.7</v>
      </c>
      <c r="D48" s="609">
        <v>266.7</v>
      </c>
      <c r="E48" s="609">
        <f t="shared" si="1"/>
        <v>100</v>
      </c>
      <c r="F48" s="609">
        <v>200</v>
      </c>
    </row>
    <row r="49" spans="1:6" ht="27" customHeight="1" thickBot="1">
      <c r="A49" s="118" t="s">
        <v>91</v>
      </c>
      <c r="B49" s="93" t="s">
        <v>42</v>
      </c>
      <c r="C49" s="86">
        <v>321</v>
      </c>
      <c r="D49" s="123">
        <v>340</v>
      </c>
      <c r="E49" s="80">
        <f t="shared" si="1"/>
        <v>105.91900311526479</v>
      </c>
      <c r="F49" s="611">
        <v>340</v>
      </c>
    </row>
    <row r="50" spans="1:6" ht="53.25" customHeight="1" thickBot="1">
      <c r="A50" s="119" t="s">
        <v>130</v>
      </c>
      <c r="B50" s="93" t="s">
        <v>42</v>
      </c>
      <c r="C50" s="86">
        <v>5.8</v>
      </c>
      <c r="D50" s="94">
        <v>5.8</v>
      </c>
      <c r="E50" s="110">
        <f t="shared" si="1"/>
        <v>100</v>
      </c>
      <c r="F50" s="86">
        <v>5.8</v>
      </c>
    </row>
    <row r="51" spans="1:6" ht="56.25" customHeight="1" thickBot="1">
      <c r="A51" s="120" t="s">
        <v>131</v>
      </c>
      <c r="B51" s="93" t="s">
        <v>42</v>
      </c>
      <c r="C51" s="86">
        <v>7.6</v>
      </c>
      <c r="D51" s="94">
        <v>7.6</v>
      </c>
      <c r="E51" s="110">
        <f t="shared" si="1"/>
        <v>100</v>
      </c>
      <c r="F51" s="86">
        <v>7.6</v>
      </c>
    </row>
    <row r="52" spans="1:6" ht="24.75" customHeight="1" thickBot="1">
      <c r="A52" s="120" t="s">
        <v>132</v>
      </c>
      <c r="B52" s="93" t="s">
        <v>42</v>
      </c>
      <c r="C52" s="86">
        <v>75.8</v>
      </c>
      <c r="D52" s="94">
        <v>80.400000000000006</v>
      </c>
      <c r="E52" s="110">
        <f t="shared" si="1"/>
        <v>106.06860158311346</v>
      </c>
      <c r="F52" s="86">
        <v>80.400000000000006</v>
      </c>
    </row>
    <row r="53" spans="1:6" ht="36.75" customHeight="1" thickBot="1">
      <c r="A53" s="121" t="s">
        <v>133</v>
      </c>
      <c r="B53" s="93" t="s">
        <v>42</v>
      </c>
      <c r="C53" s="86">
        <v>3900</v>
      </c>
      <c r="D53" s="97">
        <v>4050</v>
      </c>
      <c r="E53" s="110">
        <f t="shared" si="1"/>
        <v>103.84615384615385</v>
      </c>
      <c r="F53" s="86" t="s">
        <v>154</v>
      </c>
    </row>
    <row r="54" spans="1:6" ht="35.25" customHeight="1" thickBot="1">
      <c r="A54" s="120" t="s">
        <v>134</v>
      </c>
      <c r="B54" s="93" t="s">
        <v>42</v>
      </c>
      <c r="C54" s="86">
        <v>2162.5</v>
      </c>
      <c r="D54" s="94">
        <v>2300</v>
      </c>
      <c r="E54" s="110">
        <f t="shared" si="1"/>
        <v>106.35838150289017</v>
      </c>
      <c r="F54" s="111" t="s">
        <v>154</v>
      </c>
    </row>
    <row r="55" spans="1:6" ht="50.25" customHeight="1" thickBot="1">
      <c r="A55" s="120" t="s">
        <v>229</v>
      </c>
      <c r="B55" s="93" t="s">
        <v>42</v>
      </c>
      <c r="C55" s="101" t="s">
        <v>630</v>
      </c>
      <c r="D55" s="101" t="s">
        <v>66</v>
      </c>
      <c r="E55" s="110"/>
      <c r="F55" s="102">
        <v>70.83</v>
      </c>
    </row>
    <row r="56" spans="1:6" ht="23.25" customHeight="1" thickBot="1">
      <c r="A56" s="845" t="s">
        <v>246</v>
      </c>
      <c r="B56" s="103" t="s">
        <v>156</v>
      </c>
      <c r="C56" s="102">
        <v>4000</v>
      </c>
      <c r="D56" s="122">
        <v>5500</v>
      </c>
      <c r="E56" s="110">
        <f t="shared" si="1"/>
        <v>137.5</v>
      </c>
      <c r="F56" s="611" t="s">
        <v>154</v>
      </c>
    </row>
    <row r="57" spans="1:6" ht="21.75" customHeight="1" thickBot="1">
      <c r="A57" s="846"/>
      <c r="B57" s="103" t="s">
        <v>157</v>
      </c>
      <c r="C57" s="102">
        <v>28000</v>
      </c>
      <c r="D57" s="122">
        <v>28000</v>
      </c>
      <c r="E57" s="110">
        <f>D57/C57*100</f>
        <v>100</v>
      </c>
      <c r="F57" s="611" t="s">
        <v>154</v>
      </c>
    </row>
    <row r="58" spans="1:6" ht="23.25" customHeight="1" thickBot="1">
      <c r="A58" s="845" t="s">
        <v>247</v>
      </c>
      <c r="B58" s="103" t="s">
        <v>156</v>
      </c>
      <c r="C58" s="102">
        <v>10600</v>
      </c>
      <c r="D58" s="122">
        <v>12200</v>
      </c>
      <c r="E58" s="110">
        <f>D58/C58*100</f>
        <v>115.09433962264151</v>
      </c>
      <c r="F58" s="611" t="s">
        <v>154</v>
      </c>
    </row>
    <row r="59" spans="1:6" ht="21.75" customHeight="1" thickBot="1">
      <c r="A59" s="846"/>
      <c r="B59" s="103" t="s">
        <v>157</v>
      </c>
      <c r="C59" s="102">
        <v>55000</v>
      </c>
      <c r="D59" s="122">
        <v>75000</v>
      </c>
      <c r="E59" s="110">
        <f>D59/C59*100</f>
        <v>136.36363636363635</v>
      </c>
      <c r="F59" s="611" t="s">
        <v>154</v>
      </c>
    </row>
    <row r="60" spans="1:6" ht="39.75" customHeight="1" thickBot="1">
      <c r="A60" s="95" t="s">
        <v>233</v>
      </c>
      <c r="B60" s="96"/>
      <c r="C60" s="86"/>
      <c r="D60" s="94"/>
      <c r="E60" s="97"/>
      <c r="F60" s="86"/>
    </row>
    <row r="61" spans="1:6" ht="33">
      <c r="A61" s="112" t="s">
        <v>232</v>
      </c>
      <c r="B61" s="104" t="s">
        <v>70</v>
      </c>
      <c r="C61" s="127" t="s">
        <v>320</v>
      </c>
      <c r="D61" s="129" t="s">
        <v>631</v>
      </c>
      <c r="E61" s="1">
        <f>49.4/46.02*100</f>
        <v>107.34463276836156</v>
      </c>
      <c r="F61" s="126">
        <v>65.36</v>
      </c>
    </row>
    <row r="62" spans="1:6" ht="24" customHeight="1">
      <c r="A62" s="79" t="s">
        <v>323</v>
      </c>
      <c r="B62" s="104" t="s">
        <v>71</v>
      </c>
      <c r="C62" s="128">
        <v>1.1599999999999999</v>
      </c>
      <c r="D62" s="130">
        <v>1.1599999999999999</v>
      </c>
      <c r="E62" s="1">
        <f>D62/C62*100</f>
        <v>100</v>
      </c>
      <c r="F62" s="126">
        <v>1.1200000000000001</v>
      </c>
    </row>
    <row r="63" spans="1:6" ht="24" customHeight="1">
      <c r="A63" s="79" t="s">
        <v>135</v>
      </c>
      <c r="B63" s="104" t="s">
        <v>230</v>
      </c>
      <c r="C63" s="126">
        <v>876.05</v>
      </c>
      <c r="D63" s="129">
        <v>928.53</v>
      </c>
      <c r="E63" s="1">
        <f>D63/C63*100</f>
        <v>105.99052565492838</v>
      </c>
      <c r="F63" s="126" t="s">
        <v>632</v>
      </c>
    </row>
    <row r="64" spans="1:6" ht="24" customHeight="1">
      <c r="A64" s="79" t="s">
        <v>136</v>
      </c>
      <c r="B64" s="104" t="s">
        <v>231</v>
      </c>
      <c r="C64" s="126">
        <v>52.55</v>
      </c>
      <c r="D64" s="129">
        <v>55.71</v>
      </c>
      <c r="E64" s="1">
        <f>D64/C64*100</f>
        <v>106.01332064700286</v>
      </c>
      <c r="F64" s="126" t="s">
        <v>634</v>
      </c>
    </row>
    <row r="65" spans="1:6" ht="24" customHeight="1" thickBot="1">
      <c r="A65" s="79" t="s">
        <v>137</v>
      </c>
      <c r="B65" s="104" t="s">
        <v>231</v>
      </c>
      <c r="C65" s="126">
        <v>38.69</v>
      </c>
      <c r="D65" s="129">
        <v>40.94</v>
      </c>
      <c r="E65" s="1">
        <f>D65/C65*100</f>
        <v>105.81545619023002</v>
      </c>
      <c r="F65" s="126" t="s">
        <v>633</v>
      </c>
    </row>
    <row r="66" spans="1:6" ht="41.25" customHeight="1" thickBot="1">
      <c r="A66" s="113" t="s">
        <v>166</v>
      </c>
      <c r="B66" s="96" t="s">
        <v>42</v>
      </c>
      <c r="C66" s="86">
        <v>22</v>
      </c>
      <c r="D66" s="94">
        <v>22</v>
      </c>
      <c r="E66" s="86">
        <f>D66/C66*100</f>
        <v>100</v>
      </c>
      <c r="F66" s="86">
        <v>17</v>
      </c>
    </row>
    <row r="67" spans="1:6" ht="18" customHeight="1">
      <c r="A67" s="106" t="s">
        <v>138</v>
      </c>
      <c r="B67" s="108"/>
      <c r="C67" s="107"/>
      <c r="D67" s="107"/>
      <c r="E67" s="105"/>
      <c r="F67" s="108"/>
    </row>
    <row r="68" spans="1:6" ht="16.5">
      <c r="A68" s="114" t="s">
        <v>139</v>
      </c>
      <c r="B68" s="608" t="s">
        <v>42</v>
      </c>
      <c r="C68" s="109">
        <v>20552.689999999999</v>
      </c>
      <c r="D68" s="109">
        <v>21830.33</v>
      </c>
      <c r="E68" s="609">
        <f>D68/C68*100</f>
        <v>106.21641254745731</v>
      </c>
      <c r="F68" s="609">
        <v>21521.919999999998</v>
      </c>
    </row>
    <row r="69" spans="1:6" ht="33">
      <c r="A69" s="112" t="s">
        <v>140</v>
      </c>
      <c r="B69" s="608" t="s">
        <v>42</v>
      </c>
      <c r="C69" s="109">
        <v>2598.9699999999998</v>
      </c>
      <c r="D69" s="109">
        <v>2286.0700000000002</v>
      </c>
      <c r="E69" s="609">
        <f>D69/C69*100</f>
        <v>87.960615166777629</v>
      </c>
      <c r="F69" s="609">
        <v>1843.5</v>
      </c>
    </row>
    <row r="70" spans="1:6" ht="33">
      <c r="A70" s="115" t="s">
        <v>141</v>
      </c>
      <c r="B70" s="608" t="s">
        <v>41</v>
      </c>
      <c r="C70" s="109">
        <v>12.645400675045456</v>
      </c>
      <c r="D70" s="109">
        <f>D69/D68*100</f>
        <v>10.471990116503049</v>
      </c>
      <c r="E70" s="609">
        <f>D70/C70*100</f>
        <v>82.812639833299755</v>
      </c>
      <c r="F70" s="109">
        <f>F69/F68*100</f>
        <v>8.5656855893897941</v>
      </c>
    </row>
    <row r="71" spans="1:6" ht="34.5" customHeight="1" thickBot="1">
      <c r="A71" s="116" t="s">
        <v>277</v>
      </c>
      <c r="B71" s="431" t="s">
        <v>42</v>
      </c>
      <c r="C71" s="81">
        <v>2900</v>
      </c>
      <c r="D71" s="81">
        <v>2900</v>
      </c>
      <c r="E71" s="610">
        <f>D71/C71*100</f>
        <v>100</v>
      </c>
      <c r="F71" s="267" t="s">
        <v>285</v>
      </c>
    </row>
    <row r="72" spans="1:6" ht="20.25" customHeight="1">
      <c r="A72" s="98"/>
      <c r="B72" s="39"/>
      <c r="D72" s="1"/>
      <c r="E72" s="1"/>
      <c r="F72" s="1"/>
    </row>
    <row r="73" spans="1:6" ht="16.5" customHeight="1">
      <c r="A73" s="777" t="s">
        <v>475</v>
      </c>
      <c r="B73" s="777"/>
      <c r="C73" s="777"/>
      <c r="D73" s="777"/>
      <c r="E73" s="777"/>
      <c r="F73" s="777"/>
    </row>
    <row r="74" spans="1:6" ht="16.5">
      <c r="A74" s="777" t="s">
        <v>322</v>
      </c>
      <c r="B74" s="777"/>
      <c r="C74" s="777"/>
      <c r="D74" s="777"/>
      <c r="E74" s="777"/>
      <c r="F74" s="777"/>
    </row>
    <row r="75" spans="1:6" ht="34.5" customHeight="1">
      <c r="A75" s="777" t="s">
        <v>321</v>
      </c>
      <c r="B75" s="777"/>
      <c r="C75" s="777"/>
      <c r="D75" s="777"/>
      <c r="E75" s="777"/>
      <c r="F75" s="777"/>
    </row>
    <row r="77" spans="1:6" ht="12.75">
      <c r="D77" s="2"/>
      <c r="E77" s="2"/>
      <c r="F77" s="2"/>
    </row>
    <row r="78" spans="1:6" ht="15.75" customHeight="1">
      <c r="A78" s="28"/>
      <c r="B78" s="29"/>
      <c r="C78" s="29"/>
      <c r="D78" s="29"/>
      <c r="E78" s="29"/>
      <c r="F78" s="29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73:F73"/>
    <mergeCell ref="A74:F74"/>
    <mergeCell ref="A75:F75"/>
    <mergeCell ref="A1:F1"/>
    <mergeCell ref="A3:A4"/>
    <mergeCell ref="B3:B4"/>
    <mergeCell ref="C3:E3"/>
    <mergeCell ref="A56:A57"/>
    <mergeCell ref="A58:A59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2012-11-06T01:13:36Z</cp:lastPrinted>
  <dcterms:created xsi:type="dcterms:W3CDTF">1996-09-27T09:22:49Z</dcterms:created>
  <dcterms:modified xsi:type="dcterms:W3CDTF">2012-11-27T03:20:06Z</dcterms:modified>
</cp:coreProperties>
</file>